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R:\Dpap\SECRETARIAT\_AMELI_PUBLICATION _STAT MENS\_2024\08_RESULTATS A FIN AOUT 2024\STAT EN DATE DE REMBOURSEMENT\"/>
    </mc:Choice>
  </mc:AlternateContent>
  <bookViews>
    <workbookView xWindow="9975" yWindow="-15" windowWidth="10020" windowHeight="7380" tabRatio="401" firstSheet="18" activeTab="1"/>
  </bookViews>
  <sheets>
    <sheet name="SYNTHESE" sheetId="41" r:id="rId1"/>
    <sheet name="CUMUL_SYNTHESE" sheetId="42" r:id="rId2"/>
    <sheet name="Maladie_mnt" sheetId="32" r:id="rId3"/>
    <sheet name="Maternité_mnt" sheetId="33" r:id="rId4"/>
    <sheet name="Inva_mnt" sheetId="34" r:id="rId5"/>
    <sheet name="AT_mnt" sheetId="35" r:id="rId6"/>
    <sheet name="Tousrisques_mnt" sheetId="36" r:id="rId7"/>
    <sheet name="Maladie_nbre" sheetId="37" r:id="rId8"/>
    <sheet name="Maternité_nbre" sheetId="38" r:id="rId9"/>
    <sheet name="AT_nbre" sheetId="39" r:id="rId10"/>
    <sheet name="Tousrisques_nbre" sheetId="40" r:id="rId11"/>
    <sheet name="CUMUL_Maladie_mnt" sheetId="25" r:id="rId12"/>
    <sheet name="CUMUL_Maternité_mnt" sheetId="27" r:id="rId13"/>
    <sheet name="CUMUL_Inva_mnt" sheetId="13" r:id="rId14"/>
    <sheet name="CUMUL_AT_mnt" sheetId="30" r:id="rId15"/>
    <sheet name="CUMUL_Tousrisques_mnt" sheetId="18" r:id="rId16"/>
    <sheet name="CUMUL_Maladie_nbre" sheetId="19" r:id="rId17"/>
    <sheet name="CUMUL_Maternité_nbre" sheetId="20" r:id="rId18"/>
    <sheet name="CUMUL_AT_nbre" sheetId="21" r:id="rId19"/>
    <sheet name="CUMUL_Tousrisques_nbre" sheetId="22" r:id="rId20"/>
    <sheet name="TAUX" sheetId="31" r:id="rId21"/>
  </sheets>
  <externalReferences>
    <externalReference r:id="rId22"/>
  </externalReferences>
  <definedNames>
    <definedName name="àcoller" localSheetId="5">AT_mnt!#REF!</definedName>
    <definedName name="àcoller" localSheetId="9">AT_nbre!#REF!</definedName>
    <definedName name="àcoller" localSheetId="14">CUMUL_AT_mnt!#REF!</definedName>
    <definedName name="àcoller" localSheetId="18">CUMUL_AT_nbre!#REF!</definedName>
    <definedName name="àcoller" localSheetId="13">CUMUL_Inva_mnt!#REF!</definedName>
    <definedName name="àcoller" localSheetId="11">CUMUL_Maladie_mnt!#REF!</definedName>
    <definedName name="àcoller" localSheetId="16">CUMUL_Maladie_nbre!#REF!</definedName>
    <definedName name="àcoller" localSheetId="12">CUMUL_Maternité_mnt!#REF!</definedName>
    <definedName name="àcoller" localSheetId="17">CUMUL_Maternité_nbre!#REF!</definedName>
    <definedName name="àcoller" localSheetId="15">CUMUL_Tousrisques_mnt!#REF!</definedName>
    <definedName name="àcoller" localSheetId="19">CUMUL_Tousrisques_nbre!#REF!</definedName>
    <definedName name="àcoller" localSheetId="4">Inva_mnt!#REF!</definedName>
    <definedName name="àcoller" localSheetId="2">Maladie_mnt!#REF!</definedName>
    <definedName name="àcoller" localSheetId="7">Maladie_nbre!#REF!</definedName>
    <definedName name="àcoller" localSheetId="3">Maternité_mnt!#REF!</definedName>
    <definedName name="àcoller" localSheetId="8">Maternité_nbre!#REF!</definedName>
    <definedName name="àcoller" localSheetId="20">#REF!</definedName>
    <definedName name="àcoller" localSheetId="6">Tousrisques_mnt!#REF!</definedName>
    <definedName name="àcoller" localSheetId="10">Tousrisques_nbre!#REF!</definedName>
    <definedName name="àcoller">#REF!</definedName>
    <definedName name="àcopier" localSheetId="5">AT_mnt!#REF!</definedName>
    <definedName name="àcopier" localSheetId="9">AT_nbre!#REF!</definedName>
    <definedName name="àcopier" localSheetId="14">CUMUL_AT_mnt!#REF!</definedName>
    <definedName name="àcopier" localSheetId="18">CUMUL_AT_nbre!#REF!</definedName>
    <definedName name="àcopier" localSheetId="13">CUMUL_Inva_mnt!#REF!</definedName>
    <definedName name="àcopier" localSheetId="11">CUMUL_Maladie_mnt!#REF!</definedName>
    <definedName name="àcopier" localSheetId="16">CUMUL_Maladie_nbre!#REF!</definedName>
    <definedName name="àcopier" localSheetId="12">CUMUL_Maternité_mnt!#REF!</definedName>
    <definedName name="àcopier" localSheetId="17">CUMUL_Maternité_nbre!#REF!</definedName>
    <definedName name="àcopier" localSheetId="15">CUMUL_Tousrisques_mnt!#REF!</definedName>
    <definedName name="àcopier" localSheetId="19">CUMUL_Tousrisques_nbre!#REF!</definedName>
    <definedName name="àcopier" localSheetId="4">Inva_mnt!#REF!</definedName>
    <definedName name="àcopier" localSheetId="2">Maladie_mnt!#REF!</definedName>
    <definedName name="àcopier" localSheetId="7">Maladie_nbre!#REF!</definedName>
    <definedName name="àcopier" localSheetId="3">Maternité_mnt!#REF!</definedName>
    <definedName name="àcopier" localSheetId="8">Maternité_nbre!#REF!</definedName>
    <definedName name="àcopier" localSheetId="20">#REF!</definedName>
    <definedName name="àcopier" localSheetId="6">Tousrisques_mnt!#REF!</definedName>
    <definedName name="àcopier" localSheetId="10">Tousrisques_nbre!#REF!</definedName>
    <definedName name="àcopier">#REF!</definedName>
    <definedName name="asort">TAUX!$A$6:$D$125</definedName>
    <definedName name="asortC" localSheetId="5">AT_mnt!#REF!</definedName>
    <definedName name="asortC" localSheetId="9">AT_nbre!#REF!</definedName>
    <definedName name="asortC" localSheetId="14">CUMUL_AT_mnt!#REF!</definedName>
    <definedName name="asortC" localSheetId="18">CUMUL_AT_nbre!#REF!</definedName>
    <definedName name="asortC" localSheetId="13">CUMUL_Inva_mnt!#REF!</definedName>
    <definedName name="asortC" localSheetId="11">CUMUL_Maladie_mnt!#REF!</definedName>
    <definedName name="asortC" localSheetId="16">CUMUL_Maladie_nbre!#REF!</definedName>
    <definedName name="asortC" localSheetId="12">CUMUL_Maternité_mnt!#REF!</definedName>
    <definedName name="asortC" localSheetId="17">CUMUL_Maternité_nbre!#REF!</definedName>
    <definedName name="asortC" localSheetId="15">CUMUL_Tousrisques_mnt!#REF!</definedName>
    <definedName name="asortC" localSheetId="19">CUMUL_Tousrisques_nbre!#REF!</definedName>
    <definedName name="asortC" localSheetId="4">Inva_mnt!#REF!</definedName>
    <definedName name="asortC" localSheetId="2">Maladie_mnt!#REF!</definedName>
    <definedName name="asortC" localSheetId="7">Maladie_nbre!#REF!</definedName>
    <definedName name="asortC" localSheetId="3">Maternité_mnt!#REF!</definedName>
    <definedName name="asortC" localSheetId="8">Maternité_nbre!#REF!</definedName>
    <definedName name="asortC" localSheetId="6">Tousrisques_mnt!#REF!</definedName>
    <definedName name="asortC" localSheetId="10">Tousrisques_nbre!#REF!</definedName>
    <definedName name="asortC">#REF!</definedName>
    <definedName name="asortM" localSheetId="5">AT_mnt!$A$1:$F$601</definedName>
    <definedName name="asortM" localSheetId="9">AT_nbre!$A$1:$D$193</definedName>
    <definedName name="asortM" localSheetId="14">CUMUL_AT_mnt!$A$1:$F$601</definedName>
    <definedName name="asortM" localSheetId="18">CUMUL_AT_nbre!$A$1:$D$193</definedName>
    <definedName name="asortM" localSheetId="13">CUMUL_Inva_mnt!$A$1:$E$17</definedName>
    <definedName name="asortM" localSheetId="11">CUMUL_Maladie_mnt!$A$1:$F$663</definedName>
    <definedName name="asortM" localSheetId="16">CUMUL_Maladie_nbre!$A$1:$F$193</definedName>
    <definedName name="asortM" localSheetId="12">CUMUL_Maternité_mnt!$A$1:$F$605</definedName>
    <definedName name="asortM" localSheetId="17">CUMUL_Maternité_nbre!$A$1:$D$181</definedName>
    <definedName name="asortM" localSheetId="15">CUMUL_Tousrisques_mnt!$A$1:$F$642</definedName>
    <definedName name="asortM" localSheetId="19">CUMUL_Tousrisques_nbre!$A$1:$F$193</definedName>
    <definedName name="asortM" localSheetId="4">Inva_mnt!$A$1:$E$17</definedName>
    <definedName name="asortM" localSheetId="2">Maladie_mnt!$A$1:$F$663</definedName>
    <definedName name="asortM" localSheetId="7">Maladie_nbre!$A$1:$F$193</definedName>
    <definedName name="asortM" localSheetId="3">Maternité_mnt!$A$1:$F$605</definedName>
    <definedName name="asortM" localSheetId="8">Maternité_nbre!$A$1:$D$181</definedName>
    <definedName name="asortM" localSheetId="6">Tousrisques_mnt!$A$1:$F$642</definedName>
    <definedName name="asortM" localSheetId="10">Tousrisques_nbre!$A$1:$F$193</definedName>
    <definedName name="asortM">#REF!</definedName>
    <definedName name="at" localSheetId="5">AT_mnt!#REF!</definedName>
    <definedName name="at" localSheetId="9">AT_nbre!#REF!</definedName>
    <definedName name="at" localSheetId="14">CUMUL_AT_mnt!#REF!</definedName>
    <definedName name="at" localSheetId="18">CUMUL_AT_nbre!#REF!</definedName>
    <definedName name="at" localSheetId="13">CUMUL_Inva_mnt!#REF!</definedName>
    <definedName name="at" localSheetId="11">CUMUL_Maladie_mnt!#REF!</definedName>
    <definedName name="at" localSheetId="16">CUMUL_Maladie_nbre!#REF!</definedName>
    <definedName name="at" localSheetId="12">CUMUL_Maternité_mnt!#REF!</definedName>
    <definedName name="at" localSheetId="17">CUMUL_Maternité_nbre!#REF!</definedName>
    <definedName name="at" localSheetId="15">CUMUL_Tousrisques_mnt!#REF!</definedName>
    <definedName name="at" localSheetId="19">CUMUL_Tousrisques_nbre!#REF!</definedName>
    <definedName name="at" localSheetId="4">Inva_mnt!#REF!</definedName>
    <definedName name="at" localSheetId="2">Maladie_mnt!#REF!</definedName>
    <definedName name="at" localSheetId="7">Maladie_nbre!#REF!</definedName>
    <definedName name="at" localSheetId="3">Maternité_mnt!#REF!</definedName>
    <definedName name="at" localSheetId="8">Maternité_nbre!#REF!</definedName>
    <definedName name="at" localSheetId="6">Tousrisques_mnt!#REF!</definedName>
    <definedName name="at" localSheetId="10">Tousrisques_nbre!#REF!</definedName>
    <definedName name="at">#REF!</definedName>
    <definedName name="autre_soins_sante" localSheetId="5">AT_mnt!#REF!</definedName>
    <definedName name="autre_soins_sante" localSheetId="9">AT_nbre!#REF!</definedName>
    <definedName name="autre_soins_sante" localSheetId="14">CUMUL_AT_mnt!#REF!</definedName>
    <definedName name="autre_soins_sante" localSheetId="18">CUMUL_AT_nbre!#REF!</definedName>
    <definedName name="autre_soins_sante" localSheetId="13">CUMUL_Inva_mnt!#REF!</definedName>
    <definedName name="autre_soins_sante" localSheetId="11">CUMUL_Maladie_mnt!#REF!</definedName>
    <definedName name="autre_soins_sante" localSheetId="16">CUMUL_Maladie_nbre!#REF!</definedName>
    <definedName name="autre_soins_sante" localSheetId="12">CUMUL_Maternité_mnt!#REF!</definedName>
    <definedName name="autre_soins_sante" localSheetId="17">CUMUL_Maternité_nbre!#REF!</definedName>
    <definedName name="autre_soins_sante" localSheetId="15">CUMUL_Tousrisques_mnt!#REF!</definedName>
    <definedName name="autre_soins_sante" localSheetId="19">CUMUL_Tousrisques_nbre!#REF!</definedName>
    <definedName name="autre_soins_sante" localSheetId="4">Inva_mnt!#REF!</definedName>
    <definedName name="autre_soins_sante" localSheetId="2">Maladie_mnt!#REF!</definedName>
    <definedName name="autre_soins_sante" localSheetId="7">Maladie_nbre!#REF!</definedName>
    <definedName name="autre_soins_sante" localSheetId="3">Maternité_mnt!#REF!</definedName>
    <definedName name="autre_soins_sante" localSheetId="8">Maternité_nbre!#REF!</definedName>
    <definedName name="autre_soins_sante" localSheetId="6">Tousrisques_mnt!#REF!</definedName>
    <definedName name="autre_soins_sante" localSheetId="10">Tousrisques_nbre!#REF!</definedName>
    <definedName name="autre_soins_sante">#REF!</definedName>
    <definedName name="autss" localSheetId="5">AT_mnt!#REF!</definedName>
    <definedName name="autss" localSheetId="9">AT_nbre!#REF!</definedName>
    <definedName name="autss" localSheetId="14">CUMUL_AT_mnt!#REF!</definedName>
    <definedName name="autss" localSheetId="18">CUMUL_AT_nbre!#REF!</definedName>
    <definedName name="autss" localSheetId="13">CUMUL_Inva_mnt!#REF!</definedName>
    <definedName name="autss" localSheetId="11">CUMUL_Maladie_mnt!#REF!</definedName>
    <definedName name="autss" localSheetId="16">CUMUL_Maladie_nbre!#REF!</definedName>
    <definedName name="autss" localSheetId="12">CUMUL_Maternité_mnt!#REF!</definedName>
    <definedName name="autss" localSheetId="17">CUMUL_Maternité_nbre!#REF!</definedName>
    <definedName name="autss" localSheetId="15">CUMUL_Tousrisques_mnt!#REF!</definedName>
    <definedName name="autss" localSheetId="19">CUMUL_Tousrisques_nbre!#REF!</definedName>
    <definedName name="autss" localSheetId="4">Inva_mnt!#REF!</definedName>
    <definedName name="autss" localSheetId="2">Maladie_mnt!#REF!</definedName>
    <definedName name="autss" localSheetId="7">Maladie_nbre!#REF!</definedName>
    <definedName name="autss" localSheetId="3">Maternité_mnt!#REF!</definedName>
    <definedName name="autss" localSheetId="8">Maternité_nbre!#REF!</definedName>
    <definedName name="autss" localSheetId="6">Tousrisques_mnt!#REF!</definedName>
    <definedName name="autss" localSheetId="10">Tousrisques_nbre!#REF!</definedName>
    <definedName name="autss">#REF!</definedName>
    <definedName name="c_at" localSheetId="5">AT_mnt!#REF!</definedName>
    <definedName name="c_at" localSheetId="9">AT_nbre!#REF!</definedName>
    <definedName name="c_at" localSheetId="14">CUMUL_AT_mnt!#REF!</definedName>
    <definedName name="c_at" localSheetId="18">CUMUL_AT_nbre!#REF!</definedName>
    <definedName name="c_at" localSheetId="13">CUMUL_Inva_mnt!#REF!</definedName>
    <definedName name="c_at" localSheetId="11">CUMUL_Maladie_mnt!#REF!</definedName>
    <definedName name="c_at" localSheetId="16">CUMUL_Maladie_nbre!#REF!</definedName>
    <definedName name="c_at" localSheetId="12">CUMUL_Maternité_mnt!#REF!</definedName>
    <definedName name="c_at" localSheetId="17">CUMUL_Maternité_nbre!#REF!</definedName>
    <definedName name="c_at" localSheetId="15">CUMUL_Tousrisques_mnt!#REF!</definedName>
    <definedName name="c_at" localSheetId="19">CUMUL_Tousrisques_nbre!#REF!</definedName>
    <definedName name="c_at" localSheetId="4">Inva_mnt!#REF!</definedName>
    <definedName name="c_at" localSheetId="2">Maladie_mnt!#REF!</definedName>
    <definedName name="c_at" localSheetId="7">Maladie_nbre!#REF!</definedName>
    <definedName name="c_at" localSheetId="3">Maternité_mnt!#REF!</definedName>
    <definedName name="c_at" localSheetId="8">Maternité_nbre!#REF!</definedName>
    <definedName name="c_at" localSheetId="6">Tousrisques_mnt!#REF!</definedName>
    <definedName name="c_at" localSheetId="10">Tousrisques_nbre!#REF!</definedName>
    <definedName name="c_at">#REF!</definedName>
    <definedName name="c_deces" localSheetId="5">AT_mnt!#REF!</definedName>
    <definedName name="c_deces" localSheetId="9">AT_nbre!#REF!</definedName>
    <definedName name="c_deces" localSheetId="14">CUMUL_AT_mnt!#REF!</definedName>
    <definedName name="c_deces" localSheetId="18">CUMUL_AT_nbre!#REF!</definedName>
    <definedName name="c_deces" localSheetId="13">CUMUL_Inva_mnt!#REF!</definedName>
    <definedName name="c_deces" localSheetId="11">CUMUL_Maladie_mnt!#REF!</definedName>
    <definedName name="c_deces" localSheetId="16">CUMUL_Maladie_nbre!#REF!</definedName>
    <definedName name="c_deces" localSheetId="12">CUMUL_Maternité_mnt!#REF!</definedName>
    <definedName name="c_deces" localSheetId="17">CUMUL_Maternité_nbre!#REF!</definedName>
    <definedName name="c_deces" localSheetId="15">CUMUL_Tousrisques_mnt!#REF!</definedName>
    <definedName name="c_deces" localSheetId="19">CUMUL_Tousrisques_nbre!#REF!</definedName>
    <definedName name="c_deces" localSheetId="4">Inva_mnt!#REF!</definedName>
    <definedName name="c_deces" localSheetId="2">Maladie_mnt!#REF!</definedName>
    <definedName name="c_deces" localSheetId="7">Maladie_nbre!#REF!</definedName>
    <definedName name="c_deces" localSheetId="3">Maternité_mnt!#REF!</definedName>
    <definedName name="c_deces" localSheetId="8">Maternité_nbre!#REF!</definedName>
    <definedName name="c_deces" localSheetId="6">Tousrisques_mnt!#REF!</definedName>
    <definedName name="c_deces" localSheetId="10">Tousrisques_nbre!#REF!</definedName>
    <definedName name="c_deces">#REF!</definedName>
    <definedName name="c_invalidite" localSheetId="5">AT_mnt!#REF!</definedName>
    <definedName name="c_invalidite" localSheetId="9">AT_nbre!#REF!</definedName>
    <definedName name="c_invalidite" localSheetId="14">CUMUL_AT_mnt!#REF!</definedName>
    <definedName name="c_invalidite" localSheetId="18">CUMUL_AT_nbre!#REF!</definedName>
    <definedName name="c_invalidite" localSheetId="13">CUMUL_Inva_mnt!#REF!</definedName>
    <definedName name="c_invalidite" localSheetId="11">CUMUL_Maladie_mnt!#REF!</definedName>
    <definedName name="c_invalidite" localSheetId="16">CUMUL_Maladie_nbre!#REF!</definedName>
    <definedName name="c_invalidite" localSheetId="12">CUMUL_Maternité_mnt!#REF!</definedName>
    <definedName name="c_invalidite" localSheetId="17">CUMUL_Maternité_nbre!#REF!</definedName>
    <definedName name="c_invalidite" localSheetId="15">CUMUL_Tousrisques_mnt!#REF!</definedName>
    <definedName name="c_invalidite" localSheetId="19">CUMUL_Tousrisques_nbre!#REF!</definedName>
    <definedName name="c_invalidite" localSheetId="4">Inva_mnt!#REF!</definedName>
    <definedName name="c_invalidite" localSheetId="2">Maladie_mnt!#REF!</definedName>
    <definedName name="c_invalidite" localSheetId="7">Maladie_nbre!#REF!</definedName>
    <definedName name="c_invalidite" localSheetId="3">Maternité_mnt!#REF!</definedName>
    <definedName name="c_invalidite" localSheetId="8">Maternité_nbre!#REF!</definedName>
    <definedName name="c_invalidite" localSheetId="6">Tousrisques_mnt!#REF!</definedName>
    <definedName name="c_invalidite" localSheetId="10">Tousrisques_nbre!#REF!</definedName>
    <definedName name="c_invalidite">#REF!</definedName>
    <definedName name="c_maladie" localSheetId="5">AT_mnt!#REF!</definedName>
    <definedName name="c_maladie" localSheetId="9">AT_nbre!#REF!</definedName>
    <definedName name="c_maladie" localSheetId="14">CUMUL_AT_mnt!#REF!</definedName>
    <definedName name="c_maladie" localSheetId="18">CUMUL_AT_nbre!#REF!</definedName>
    <definedName name="c_maladie" localSheetId="13">CUMUL_Inva_mnt!#REF!</definedName>
    <definedName name="c_maladie" localSheetId="11">CUMUL_Maladie_mnt!#REF!</definedName>
    <definedName name="c_maladie" localSheetId="16">CUMUL_Maladie_nbre!#REF!</definedName>
    <definedName name="c_maladie" localSheetId="12">CUMUL_Maternité_mnt!#REF!</definedName>
    <definedName name="c_maladie" localSheetId="17">CUMUL_Maternité_nbre!#REF!</definedName>
    <definedName name="c_maladie" localSheetId="15">CUMUL_Tousrisques_mnt!#REF!</definedName>
    <definedName name="c_maladie" localSheetId="19">CUMUL_Tousrisques_nbre!#REF!</definedName>
    <definedName name="c_maladie" localSheetId="4">Inva_mnt!#REF!</definedName>
    <definedName name="c_maladie" localSheetId="2">Maladie_mnt!#REF!</definedName>
    <definedName name="c_maladie" localSheetId="7">Maladie_nbre!#REF!</definedName>
    <definedName name="c_maladie" localSheetId="3">Maternité_mnt!#REF!</definedName>
    <definedName name="c_maladie" localSheetId="8">Maternité_nbre!#REF!</definedName>
    <definedName name="c_maladie" localSheetId="6">Tousrisques_mnt!#REF!</definedName>
    <definedName name="c_maladie" localSheetId="10">Tousrisques_nbre!#REF!</definedName>
    <definedName name="c_maladie">#REF!</definedName>
    <definedName name="c_maternite" localSheetId="5">AT_mnt!#REF!</definedName>
    <definedName name="c_maternite" localSheetId="9">AT_nbre!#REF!</definedName>
    <definedName name="c_maternite" localSheetId="14">CUMUL_AT_mnt!#REF!</definedName>
    <definedName name="c_maternite" localSheetId="18">CUMUL_AT_nbre!#REF!</definedName>
    <definedName name="c_maternite" localSheetId="13">CUMUL_Inva_mnt!#REF!</definedName>
    <definedName name="c_maternite" localSheetId="11">CUMUL_Maladie_mnt!#REF!</definedName>
    <definedName name="c_maternite" localSheetId="16">CUMUL_Maladie_nbre!#REF!</definedName>
    <definedName name="c_maternite" localSheetId="12">CUMUL_Maternité_mnt!#REF!</definedName>
    <definedName name="c_maternite" localSheetId="17">CUMUL_Maternité_nbre!#REF!</definedName>
    <definedName name="c_maternite" localSheetId="15">CUMUL_Tousrisques_mnt!#REF!</definedName>
    <definedName name="c_maternite" localSheetId="19">CUMUL_Tousrisques_nbre!#REF!</definedName>
    <definedName name="c_maternite" localSheetId="4">Inva_mnt!#REF!</definedName>
    <definedName name="c_maternite" localSheetId="2">Maladie_mnt!#REF!</definedName>
    <definedName name="c_maternite" localSheetId="7">Maladie_nbre!#REF!</definedName>
    <definedName name="c_maternite" localSheetId="3">Maternité_mnt!#REF!</definedName>
    <definedName name="c_maternite" localSheetId="8">Maternité_nbre!#REF!</definedName>
    <definedName name="c_maternite" localSheetId="6">Tousrisques_mnt!#REF!</definedName>
    <definedName name="c_maternite" localSheetId="10">Tousrisques_nbre!#REF!</definedName>
    <definedName name="c_maternite">#REF!</definedName>
    <definedName name="cumul_moins1" localSheetId="5">AT_mnt!#REF!</definedName>
    <definedName name="cumul_moins1" localSheetId="9">AT_nbre!#REF!</definedName>
    <definedName name="cumul_moins1" localSheetId="14">CUMUL_AT_mnt!#REF!</definedName>
    <definedName name="cumul_moins1" localSheetId="18">CUMUL_AT_nbre!#REF!</definedName>
    <definedName name="cumul_moins1" localSheetId="13">CUMUL_Inva_mnt!#REF!</definedName>
    <definedName name="cumul_moins1" localSheetId="11">CUMUL_Maladie_mnt!#REF!</definedName>
    <definedName name="cumul_moins1" localSheetId="16">CUMUL_Maladie_nbre!#REF!</definedName>
    <definedName name="cumul_moins1" localSheetId="12">CUMUL_Maternité_mnt!#REF!</definedName>
    <definedName name="cumul_moins1" localSheetId="17">CUMUL_Maternité_nbre!#REF!</definedName>
    <definedName name="cumul_moins1" localSheetId="15">CUMUL_Tousrisques_mnt!#REF!</definedName>
    <definedName name="cumul_moins1" localSheetId="19">CUMUL_Tousrisques_nbre!#REF!</definedName>
    <definedName name="cumul_moins1" localSheetId="4">Inva_mnt!#REF!</definedName>
    <definedName name="cumul_moins1" localSheetId="2">Maladie_mnt!#REF!</definedName>
    <definedName name="cumul_moins1" localSheetId="7">Maladie_nbre!#REF!</definedName>
    <definedName name="cumul_moins1" localSheetId="3">Maternité_mnt!#REF!</definedName>
    <definedName name="cumul_moins1" localSheetId="8">Maternité_nbre!#REF!</definedName>
    <definedName name="cumul_moins1" localSheetId="6">Tousrisques_mnt!#REF!</definedName>
    <definedName name="cumul_moins1" localSheetId="10">Tousrisques_nbre!#REF!</definedName>
    <definedName name="cumul_moins1">#REF!</definedName>
    <definedName name="deces" localSheetId="5">AT_mnt!#REF!</definedName>
    <definedName name="deces" localSheetId="9">AT_nbre!#REF!</definedName>
    <definedName name="deces" localSheetId="14">CUMUL_AT_mnt!#REF!</definedName>
    <definedName name="deces" localSheetId="18">CUMUL_AT_nbre!#REF!</definedName>
    <definedName name="deces" localSheetId="13">CUMUL_Inva_mnt!$E$15</definedName>
    <definedName name="deces" localSheetId="11">CUMUL_Maladie_mnt!#REF!</definedName>
    <definedName name="deces" localSheetId="16">CUMUL_Maladie_nbre!#REF!</definedName>
    <definedName name="deces" localSheetId="12">CUMUL_Maternité_mnt!#REF!</definedName>
    <definedName name="deces" localSheetId="17">CUMUL_Maternité_nbre!#REF!</definedName>
    <definedName name="deces" localSheetId="15">CUMUL_Tousrisques_mnt!#REF!</definedName>
    <definedName name="deces" localSheetId="19">CUMUL_Tousrisques_nbre!#REF!</definedName>
    <definedName name="deces" localSheetId="4">Inva_mnt!$E$15</definedName>
    <definedName name="deces" localSheetId="2">Maladie_mnt!#REF!</definedName>
    <definedName name="deces" localSheetId="7">Maladie_nbre!#REF!</definedName>
    <definedName name="deces" localSheetId="3">Maternité_mnt!#REF!</definedName>
    <definedName name="deces" localSheetId="8">Maternité_nbre!#REF!</definedName>
    <definedName name="deces" localSheetId="6">Tousrisques_mnt!#REF!</definedName>
    <definedName name="deces" localSheetId="10">Tousrisques_nbre!#REF!</definedName>
    <definedName name="deces">#REF!</definedName>
    <definedName name="doit_100" localSheetId="5">AT_mnt!#REF!</definedName>
    <definedName name="doit_100" localSheetId="9">AT_nbre!#REF!</definedName>
    <definedName name="doit_100" localSheetId="14">CUMUL_AT_mnt!#REF!</definedName>
    <definedName name="doit_100" localSheetId="18">CUMUL_AT_nbre!#REF!</definedName>
    <definedName name="doit_100" localSheetId="13">CUMUL_Inva_mnt!#REF!</definedName>
    <definedName name="doit_100" localSheetId="11">CUMUL_Maladie_mnt!#REF!</definedName>
    <definedName name="doit_100" localSheetId="16">CUMUL_Maladie_nbre!#REF!</definedName>
    <definedName name="doit_100" localSheetId="12">CUMUL_Maternité_mnt!#REF!</definedName>
    <definedName name="doit_100" localSheetId="17">CUMUL_Maternité_nbre!#REF!</definedName>
    <definedName name="doit_100" localSheetId="15">CUMUL_Tousrisques_mnt!#REF!</definedName>
    <definedName name="doit_100" localSheetId="19">CUMUL_Tousrisques_nbre!#REF!</definedName>
    <definedName name="doit_100" localSheetId="4">Inva_mnt!#REF!</definedName>
    <definedName name="doit_100" localSheetId="2">Maladie_mnt!#REF!</definedName>
    <definedName name="doit_100" localSheetId="7">Maladie_nbre!#REF!</definedName>
    <definedName name="doit_100" localSheetId="3">Maternité_mnt!#REF!</definedName>
    <definedName name="doit_100" localSheetId="8">Maternité_nbre!#REF!</definedName>
    <definedName name="doit_100" localSheetId="6">Tousrisques_mnt!#REF!</definedName>
    <definedName name="doit_100" localSheetId="10">Tousrisques_nbre!#REF!</definedName>
    <definedName name="doit_100">#REF!</definedName>
    <definedName name="dotation_global" localSheetId="5">AT_mnt!#REF!</definedName>
    <definedName name="dotation_global" localSheetId="9">AT_nbre!#REF!</definedName>
    <definedName name="dotation_global" localSheetId="14">CUMUL_AT_mnt!#REF!</definedName>
    <definedName name="dotation_global" localSheetId="18">CUMUL_AT_nbre!#REF!</definedName>
    <definedName name="dotation_global" localSheetId="13">CUMUL_Inva_mnt!#REF!</definedName>
    <definedName name="dotation_global" localSheetId="11">CUMUL_Maladie_mnt!#REF!</definedName>
    <definedName name="dotation_global" localSheetId="16">CUMUL_Maladie_nbre!#REF!</definedName>
    <definedName name="dotation_global" localSheetId="12">CUMUL_Maternité_mnt!#REF!</definedName>
    <definedName name="dotation_global" localSheetId="17">CUMUL_Maternité_nbre!#REF!</definedName>
    <definedName name="dotation_global" localSheetId="15">CUMUL_Tousrisques_mnt!#REF!</definedName>
    <definedName name="dotation_global" localSheetId="19">CUMUL_Tousrisques_nbre!#REF!</definedName>
    <definedName name="dotation_global" localSheetId="4">Inva_mnt!#REF!</definedName>
    <definedName name="dotation_global" localSheetId="2">Maladie_mnt!#REF!</definedName>
    <definedName name="dotation_global" localSheetId="7">Maladie_nbre!#REF!</definedName>
    <definedName name="dotation_global" localSheetId="3">Maternité_mnt!#REF!</definedName>
    <definedName name="dotation_global" localSheetId="8">Maternité_nbre!#REF!</definedName>
    <definedName name="dotation_global" localSheetId="6">Tousrisques_mnt!#REF!</definedName>
    <definedName name="dotation_global" localSheetId="10">Tousrisques_nbre!#REF!</definedName>
    <definedName name="dotation_global">#REF!</definedName>
    <definedName name="dotation_mat" localSheetId="5">AT_mnt!#REF!</definedName>
    <definedName name="dotation_mat" localSheetId="9">AT_nbre!#REF!</definedName>
    <definedName name="dotation_mat" localSheetId="14">CUMUL_AT_mnt!#REF!</definedName>
    <definedName name="dotation_mat" localSheetId="18">CUMUL_AT_nbre!#REF!</definedName>
    <definedName name="dotation_mat" localSheetId="13">CUMUL_Inva_mnt!#REF!</definedName>
    <definedName name="dotation_mat" localSheetId="11">CUMUL_Maladie_mnt!#REF!</definedName>
    <definedName name="dotation_mat" localSheetId="16">CUMUL_Maladie_nbre!#REF!</definedName>
    <definedName name="dotation_mat" localSheetId="12">CUMUL_Maternité_mnt!#REF!</definedName>
    <definedName name="dotation_mat" localSheetId="17">CUMUL_Maternité_nbre!#REF!</definedName>
    <definedName name="dotation_mat" localSheetId="15">CUMUL_Tousrisques_mnt!#REF!</definedName>
    <definedName name="dotation_mat" localSheetId="19">CUMUL_Tousrisques_nbre!#REF!</definedName>
    <definedName name="dotation_mat" localSheetId="4">Inva_mnt!#REF!</definedName>
    <definedName name="dotation_mat" localSheetId="2">Maladie_mnt!#REF!</definedName>
    <definedName name="dotation_mat" localSheetId="7">Maladie_nbre!#REF!</definedName>
    <definedName name="dotation_mat" localSheetId="3">Maternité_mnt!#REF!</definedName>
    <definedName name="dotation_mat" localSheetId="8">Maternité_nbre!#REF!</definedName>
    <definedName name="dotation_mat" localSheetId="6">Tousrisques_mnt!#REF!</definedName>
    <definedName name="dotation_mat" localSheetId="10">Tousrisques_nbre!#REF!</definedName>
    <definedName name="dotation_mat">#REF!</definedName>
    <definedName name="grand_poste" localSheetId="5">AT_mnt!#REF!</definedName>
    <definedName name="grand_poste" localSheetId="9">AT_nbre!#REF!</definedName>
    <definedName name="grand_poste" localSheetId="14">CUMUL_AT_mnt!#REF!</definedName>
    <definedName name="grand_poste" localSheetId="18">CUMUL_AT_nbre!#REF!</definedName>
    <definedName name="grand_poste" localSheetId="13">CUMUL_Inva_mnt!#REF!</definedName>
    <definedName name="grand_poste" localSheetId="11">CUMUL_Maladie_mnt!#REF!</definedName>
    <definedName name="grand_poste" localSheetId="16">CUMUL_Maladie_nbre!#REF!</definedName>
    <definedName name="grand_poste" localSheetId="12">CUMUL_Maternité_mnt!#REF!</definedName>
    <definedName name="grand_poste" localSheetId="17">CUMUL_Maternité_nbre!#REF!</definedName>
    <definedName name="grand_poste" localSheetId="15">CUMUL_Tousrisques_mnt!#REF!</definedName>
    <definedName name="grand_poste" localSheetId="19">CUMUL_Tousrisques_nbre!#REF!</definedName>
    <definedName name="grand_poste" localSheetId="4">Inva_mnt!#REF!</definedName>
    <definedName name="grand_poste" localSheetId="2">Maladie_mnt!#REF!</definedName>
    <definedName name="grand_poste" localSheetId="7">Maladie_nbre!#REF!</definedName>
    <definedName name="grand_poste" localSheetId="3">Maternité_mnt!#REF!</definedName>
    <definedName name="grand_poste" localSheetId="8">Maternité_nbre!#REF!</definedName>
    <definedName name="grand_poste" localSheetId="6">Tousrisques_mnt!#REF!</definedName>
    <definedName name="grand_poste" localSheetId="10">Tousrisques_nbre!#REF!</definedName>
    <definedName name="grand_poste">#REF!</definedName>
    <definedName name="hon_priv" localSheetId="5">AT_mnt!$D$191</definedName>
    <definedName name="hon_priv" localSheetId="9">AT_nbre!#REF!</definedName>
    <definedName name="hon_priv" localSheetId="14">CUMUL_AT_mnt!$D$191</definedName>
    <definedName name="hon_priv" localSheetId="18">CUMUL_AT_nbre!#REF!</definedName>
    <definedName name="hon_priv" localSheetId="13">CUMUL_Inva_mnt!#REF!</definedName>
    <definedName name="hon_priv" localSheetId="11">CUMUL_Maladie_mnt!$F$222</definedName>
    <definedName name="hon_priv" localSheetId="16">CUMUL_Maladie_nbre!#REF!</definedName>
    <definedName name="hon_priv" localSheetId="12">CUMUL_Maternité_mnt!$D$199</definedName>
    <definedName name="hon_priv" localSheetId="17">CUMUL_Maternité_nbre!$D$88</definedName>
    <definedName name="hon_priv" localSheetId="15">CUMUL_Tousrisques_mnt!$F$218</definedName>
    <definedName name="hon_priv" localSheetId="19">CUMUL_Tousrisques_nbre!$F$83</definedName>
    <definedName name="hon_priv" localSheetId="4">Inva_mnt!#REF!</definedName>
    <definedName name="hon_priv" localSheetId="2">Maladie_mnt!$F$222</definedName>
    <definedName name="hon_priv" localSheetId="7">Maladie_nbre!#REF!</definedName>
    <definedName name="hon_priv" localSheetId="3">Maternité_mnt!$D$199</definedName>
    <definedName name="hon_priv" localSheetId="8">Maternité_nbre!$D$88</definedName>
    <definedName name="hon_priv" localSheetId="6">Tousrisques_mnt!$F$218</definedName>
    <definedName name="hon_priv" localSheetId="10">Tousrisques_nbre!$F$83</definedName>
    <definedName name="hon_priv">#REF!</definedName>
    <definedName name="hosp_priv" localSheetId="5">AT_mnt!#REF!</definedName>
    <definedName name="hosp_priv" localSheetId="9">AT_nbre!#REF!</definedName>
    <definedName name="hosp_priv" localSheetId="14">CUMUL_AT_mnt!#REF!</definedName>
    <definedName name="hosp_priv" localSheetId="18">CUMUL_AT_nbre!#REF!</definedName>
    <definedName name="hosp_priv" localSheetId="13">CUMUL_Inva_mnt!#REF!</definedName>
    <definedName name="hosp_priv" localSheetId="11">CUMUL_Maladie_mnt!#REF!</definedName>
    <definedName name="hosp_priv" localSheetId="16">CUMUL_Maladie_nbre!#REF!</definedName>
    <definedName name="hosp_priv" localSheetId="12">CUMUL_Maternité_mnt!#REF!</definedName>
    <definedName name="hosp_priv" localSheetId="17">CUMUL_Maternité_nbre!#REF!</definedName>
    <definedName name="hosp_priv" localSheetId="15">CUMUL_Tousrisques_mnt!$F$630</definedName>
    <definedName name="hosp_priv" localSheetId="19">CUMUL_Tousrisques_nbre!#REF!</definedName>
    <definedName name="hosp_priv" localSheetId="4">Inva_mnt!#REF!</definedName>
    <definedName name="hosp_priv" localSheetId="2">Maladie_mnt!#REF!</definedName>
    <definedName name="hosp_priv" localSheetId="7">Maladie_nbre!#REF!</definedName>
    <definedName name="hosp_priv" localSheetId="3">Maternité_mnt!#REF!</definedName>
    <definedName name="hosp_priv" localSheetId="8">Maternité_nbre!#REF!</definedName>
    <definedName name="hosp_priv" localSheetId="6">Tousrisques_mnt!$F$630</definedName>
    <definedName name="hosp_priv" localSheetId="10">Tousrisques_nbre!#REF!</definedName>
    <definedName name="hosp_priv">#REF!</definedName>
    <definedName name="hosp_pub" localSheetId="5">AT_mnt!#REF!</definedName>
    <definedName name="hosp_pub" localSheetId="9">AT_nbre!#REF!</definedName>
    <definedName name="hosp_pub" localSheetId="14">CUMUL_AT_mnt!#REF!</definedName>
    <definedName name="hosp_pub" localSheetId="18">CUMUL_AT_nbre!#REF!</definedName>
    <definedName name="hosp_pub" localSheetId="13">CUMUL_Inva_mnt!#REF!</definedName>
    <definedName name="hosp_pub" localSheetId="11">CUMUL_Maladie_mnt!#REF!</definedName>
    <definedName name="hosp_pub" localSheetId="16">CUMUL_Maladie_nbre!#REF!</definedName>
    <definedName name="hosp_pub" localSheetId="12">CUMUL_Maternité_mnt!#REF!</definedName>
    <definedName name="hosp_pub" localSheetId="17">CUMUL_Maternité_nbre!#REF!</definedName>
    <definedName name="hosp_pub" localSheetId="15">CUMUL_Tousrisques_mnt!#REF!</definedName>
    <definedName name="hosp_pub" localSheetId="19">CUMUL_Tousrisques_nbre!#REF!</definedName>
    <definedName name="hosp_pub" localSheetId="4">Inva_mnt!#REF!</definedName>
    <definedName name="hosp_pub" localSheetId="2">Maladie_mnt!#REF!</definedName>
    <definedName name="hosp_pub" localSheetId="7">Maladie_nbre!#REF!</definedName>
    <definedName name="hosp_pub" localSheetId="3">Maternité_mnt!#REF!</definedName>
    <definedName name="hosp_pub" localSheetId="8">Maternité_nbre!#REF!</definedName>
    <definedName name="hosp_pub" localSheetId="6">Tousrisques_mnt!#REF!</definedName>
    <definedName name="hosp_pub" localSheetId="10">Tousrisques_nbre!#REF!</definedName>
    <definedName name="hosp_pub">#REF!</definedName>
    <definedName name="_xlnm.Print_Titles" localSheetId="20">TAUX!$1:$1</definedName>
    <definedName name="invalidite" localSheetId="5">AT_mnt!#REF!</definedName>
    <definedName name="invalidite" localSheetId="9">AT_nbre!#REF!</definedName>
    <definedName name="invalidite" localSheetId="14">CUMUL_AT_mnt!#REF!</definedName>
    <definedName name="invalidite" localSheetId="18">CUMUL_AT_nbre!#REF!</definedName>
    <definedName name="invalidite" localSheetId="13">CUMUL_Inva_mnt!$E$13</definedName>
    <definedName name="invalidite" localSheetId="11">CUMUL_Maladie_mnt!#REF!</definedName>
    <definedName name="invalidite" localSheetId="16">CUMUL_Maladie_nbre!#REF!</definedName>
    <definedName name="invalidite" localSheetId="12">CUMUL_Maternité_mnt!#REF!</definedName>
    <definedName name="invalidite" localSheetId="17">CUMUL_Maternité_nbre!#REF!</definedName>
    <definedName name="invalidite" localSheetId="15">CUMUL_Tousrisques_mnt!#REF!</definedName>
    <definedName name="invalidite" localSheetId="19">CUMUL_Tousrisques_nbre!#REF!</definedName>
    <definedName name="invalidite" localSheetId="4">Inva_mnt!$E$13</definedName>
    <definedName name="invalidite" localSheetId="2">Maladie_mnt!#REF!</definedName>
    <definedName name="invalidite" localSheetId="7">Maladie_nbre!#REF!</definedName>
    <definedName name="invalidite" localSheetId="3">Maternité_mnt!#REF!</definedName>
    <definedName name="invalidite" localSheetId="8">Maternité_nbre!#REF!</definedName>
    <definedName name="invalidite" localSheetId="6">Tousrisques_mnt!#REF!</definedName>
    <definedName name="invalidite" localSheetId="10">Tousrisques_nbre!#REF!</definedName>
    <definedName name="invalidite">#REF!</definedName>
    <definedName name="juillet">#REF!</definedName>
    <definedName name="m_at" localSheetId="5">AT_mnt!#REF!</definedName>
    <definedName name="m_at" localSheetId="9">AT_nbre!#REF!</definedName>
    <definedName name="m_at" localSheetId="14">CUMUL_AT_mnt!#REF!</definedName>
    <definedName name="m_at" localSheetId="18">CUMUL_AT_nbre!#REF!</definedName>
    <definedName name="m_at" localSheetId="13">CUMUL_Inva_mnt!#REF!</definedName>
    <definedName name="m_at" localSheetId="11">CUMUL_Maladie_mnt!#REF!</definedName>
    <definedName name="m_at" localSheetId="16">CUMUL_Maladie_nbre!#REF!</definedName>
    <definedName name="m_at" localSheetId="12">CUMUL_Maternité_mnt!#REF!</definedName>
    <definedName name="m_at" localSheetId="17">CUMUL_Maternité_nbre!#REF!</definedName>
    <definedName name="m_at" localSheetId="15">CUMUL_Tousrisques_mnt!#REF!</definedName>
    <definedName name="m_at" localSheetId="19">CUMUL_Tousrisques_nbre!#REF!</definedName>
    <definedName name="m_at" localSheetId="4">Inva_mnt!#REF!</definedName>
    <definedName name="m_at" localSheetId="2">Maladie_mnt!#REF!</definedName>
    <definedName name="m_at" localSheetId="7">Maladie_nbre!#REF!</definedName>
    <definedName name="m_at" localSheetId="3">Maternité_mnt!#REF!</definedName>
    <definedName name="m_at" localSheetId="8">Maternité_nbre!#REF!</definedName>
    <definedName name="m_at" localSheetId="6">Tousrisques_mnt!#REF!</definedName>
    <definedName name="m_at" localSheetId="10">Tousrisques_nbre!#REF!</definedName>
    <definedName name="m_at">#REF!</definedName>
    <definedName name="m_deces" localSheetId="5">AT_mnt!#REF!</definedName>
    <definedName name="m_deces" localSheetId="9">AT_nbre!#REF!</definedName>
    <definedName name="m_deces" localSheetId="14">CUMUL_AT_mnt!#REF!</definedName>
    <definedName name="m_deces" localSheetId="18">CUMUL_AT_nbre!#REF!</definedName>
    <definedName name="m_deces" localSheetId="13">CUMUL_Inva_mnt!#REF!</definedName>
    <definedName name="m_deces" localSheetId="11">CUMUL_Maladie_mnt!#REF!</definedName>
    <definedName name="m_deces" localSheetId="16">CUMUL_Maladie_nbre!#REF!</definedName>
    <definedName name="m_deces" localSheetId="12">CUMUL_Maternité_mnt!#REF!</definedName>
    <definedName name="m_deces" localSheetId="17">CUMUL_Maternité_nbre!#REF!</definedName>
    <definedName name="m_deces" localSheetId="15">CUMUL_Tousrisques_mnt!#REF!</definedName>
    <definedName name="m_deces" localSheetId="19">CUMUL_Tousrisques_nbre!#REF!</definedName>
    <definedName name="m_deces" localSheetId="4">Inva_mnt!#REF!</definedName>
    <definedName name="m_deces" localSheetId="2">Maladie_mnt!#REF!</definedName>
    <definedName name="m_deces" localSheetId="7">Maladie_nbre!#REF!</definedName>
    <definedName name="m_deces" localSheetId="3">Maternité_mnt!#REF!</definedName>
    <definedName name="m_deces" localSheetId="8">Maternité_nbre!#REF!</definedName>
    <definedName name="m_deces" localSheetId="6">Tousrisques_mnt!#REF!</definedName>
    <definedName name="m_deces" localSheetId="10">Tousrisques_nbre!#REF!</definedName>
    <definedName name="m_deces">#REF!</definedName>
    <definedName name="m_invalidite" localSheetId="5">AT_mnt!#REF!</definedName>
    <definedName name="m_invalidite" localSheetId="9">AT_nbre!#REF!</definedName>
    <definedName name="m_invalidite" localSheetId="14">CUMUL_AT_mnt!#REF!</definedName>
    <definedName name="m_invalidite" localSheetId="18">CUMUL_AT_nbre!#REF!</definedName>
    <definedName name="m_invalidite" localSheetId="13">CUMUL_Inva_mnt!#REF!</definedName>
    <definedName name="m_invalidite" localSheetId="11">CUMUL_Maladie_mnt!#REF!</definedName>
    <definedName name="m_invalidite" localSheetId="16">CUMUL_Maladie_nbre!#REF!</definedName>
    <definedName name="m_invalidite" localSheetId="12">CUMUL_Maternité_mnt!#REF!</definedName>
    <definedName name="m_invalidite" localSheetId="17">CUMUL_Maternité_nbre!#REF!</definedName>
    <definedName name="m_invalidite" localSheetId="15">CUMUL_Tousrisques_mnt!#REF!</definedName>
    <definedName name="m_invalidite" localSheetId="19">CUMUL_Tousrisques_nbre!#REF!</definedName>
    <definedName name="m_invalidite" localSheetId="4">Inva_mnt!#REF!</definedName>
    <definedName name="m_invalidite" localSheetId="2">Maladie_mnt!#REF!</definedName>
    <definedName name="m_invalidite" localSheetId="7">Maladie_nbre!#REF!</definedName>
    <definedName name="m_invalidite" localSheetId="3">Maternité_mnt!#REF!</definedName>
    <definedName name="m_invalidite" localSheetId="8">Maternité_nbre!#REF!</definedName>
    <definedName name="m_invalidite" localSheetId="6">Tousrisques_mnt!#REF!</definedName>
    <definedName name="m_invalidite" localSheetId="10">Tousrisques_nbre!#REF!</definedName>
    <definedName name="m_invalidite">#REF!</definedName>
    <definedName name="m_maladie" localSheetId="5">AT_mnt!$E$578</definedName>
    <definedName name="m_maladie" localSheetId="9">AT_nbre!#REF!</definedName>
    <definedName name="m_maladie" localSheetId="14">CUMUL_AT_mnt!$E$578</definedName>
    <definedName name="m_maladie" localSheetId="18">CUMUL_AT_nbre!#REF!</definedName>
    <definedName name="m_maladie" localSheetId="13">CUMUL_Inva_mnt!#REF!</definedName>
    <definedName name="m_maladie" localSheetId="11">CUMUL_Maladie_mnt!$E$639</definedName>
    <definedName name="m_maladie" localSheetId="16">CUMUL_Maladie_nbre!#REF!</definedName>
    <definedName name="m_maladie" localSheetId="12">CUMUL_Maternité_mnt!$E$589</definedName>
    <definedName name="m_maladie" localSheetId="17">CUMUL_Maternité_nbre!#REF!</definedName>
    <definedName name="m_maladie" localSheetId="15">CUMUL_Tousrisques_mnt!#REF!</definedName>
    <definedName name="m_maladie" localSheetId="19">CUMUL_Tousrisques_nbre!#REF!</definedName>
    <definedName name="m_maladie" localSheetId="4">Inva_mnt!#REF!</definedName>
    <definedName name="m_maladie" localSheetId="2">Maladie_mnt!$E$639</definedName>
    <definedName name="m_maladie" localSheetId="7">Maladie_nbre!#REF!</definedName>
    <definedName name="m_maladie" localSheetId="3">Maternité_mnt!$E$589</definedName>
    <definedName name="m_maladie" localSheetId="8">Maternité_nbre!#REF!</definedName>
    <definedName name="m_maladie" localSheetId="6">Tousrisques_mnt!#REF!</definedName>
    <definedName name="m_maladie" localSheetId="10">Tousrisques_nbre!#REF!</definedName>
    <definedName name="m_maladie">#REF!</definedName>
    <definedName name="m_maternite" localSheetId="5">AT_mnt!#REF!</definedName>
    <definedName name="m_maternite" localSheetId="9">AT_nbre!#REF!</definedName>
    <definedName name="m_maternite" localSheetId="14">CUMUL_AT_mnt!#REF!</definedName>
    <definedName name="m_maternite" localSheetId="18">CUMUL_AT_nbre!#REF!</definedName>
    <definedName name="m_maternite" localSheetId="13">CUMUL_Inva_mnt!#REF!</definedName>
    <definedName name="m_maternite" localSheetId="11">CUMUL_Maladie_mnt!#REF!</definedName>
    <definedName name="m_maternite" localSheetId="16">CUMUL_Maladie_nbre!#REF!</definedName>
    <definedName name="m_maternite" localSheetId="12">CUMUL_Maternité_mnt!#REF!</definedName>
    <definedName name="m_maternite" localSheetId="17">CUMUL_Maternité_nbre!#REF!</definedName>
    <definedName name="m_maternite" localSheetId="15">CUMUL_Tousrisques_mnt!#REF!</definedName>
    <definedName name="m_maternite" localSheetId="19">CUMUL_Tousrisques_nbre!#REF!</definedName>
    <definedName name="m_maternite" localSheetId="4">Inva_mnt!#REF!</definedName>
    <definedName name="m_maternite" localSheetId="2">Maladie_mnt!#REF!</definedName>
    <definedName name="m_maternite" localSheetId="7">Maladie_nbre!#REF!</definedName>
    <definedName name="m_maternite" localSheetId="3">Maternité_mnt!#REF!</definedName>
    <definedName name="m_maternite" localSheetId="8">Maternité_nbre!#REF!</definedName>
    <definedName name="m_maternite" localSheetId="6">Tousrisques_mnt!#REF!</definedName>
    <definedName name="m_maternite" localSheetId="10">Tousrisques_nbre!#REF!</definedName>
    <definedName name="m_maternite">#REF!</definedName>
    <definedName name="maladie" localSheetId="5">AT_mnt!$F$578</definedName>
    <definedName name="maladie" localSheetId="9">AT_nbre!#REF!</definedName>
    <definedName name="maladie" localSheetId="14">CUMUL_AT_mnt!$F$578</definedName>
    <definedName name="maladie" localSheetId="18">CUMUL_AT_nbre!#REF!</definedName>
    <definedName name="maladie" localSheetId="13">CUMUL_Inva_mnt!#REF!</definedName>
    <definedName name="maladie" localSheetId="11">CUMUL_Maladie_mnt!$F$639</definedName>
    <definedName name="maladie" localSheetId="16">CUMUL_Maladie_nbre!#REF!</definedName>
    <definedName name="maladie" localSheetId="12">CUMUL_Maternité_mnt!$F$589</definedName>
    <definedName name="maladie" localSheetId="17">CUMUL_Maternité_nbre!#REF!</definedName>
    <definedName name="maladie" localSheetId="15">CUMUL_Tousrisques_mnt!#REF!</definedName>
    <definedName name="maladie" localSheetId="19">CUMUL_Tousrisques_nbre!#REF!</definedName>
    <definedName name="maladie" localSheetId="4">Inva_mnt!#REF!</definedName>
    <definedName name="maladie" localSheetId="2">Maladie_mnt!$F$639</definedName>
    <definedName name="maladie" localSheetId="7">Maladie_nbre!#REF!</definedName>
    <definedName name="maladie" localSheetId="3">Maternité_mnt!$F$589</definedName>
    <definedName name="maladie" localSheetId="8">Maternité_nbre!#REF!</definedName>
    <definedName name="maladie" localSheetId="6">Tousrisques_mnt!#REF!</definedName>
    <definedName name="maladie" localSheetId="10">Tousrisques_nbre!#REF!</definedName>
    <definedName name="maladie">#REF!</definedName>
    <definedName name="maternite" localSheetId="5">AT_mnt!#REF!</definedName>
    <definedName name="maternite" localSheetId="9">AT_nbre!#REF!</definedName>
    <definedName name="maternite" localSheetId="14">CUMUL_AT_mnt!#REF!</definedName>
    <definedName name="maternite" localSheetId="18">CUMUL_AT_nbre!#REF!</definedName>
    <definedName name="maternite" localSheetId="13">CUMUL_Inva_mnt!#REF!</definedName>
    <definedName name="maternite" localSheetId="11">CUMUL_Maladie_mnt!#REF!</definedName>
    <definedName name="maternite" localSheetId="16">CUMUL_Maladie_nbre!#REF!</definedName>
    <definedName name="maternite" localSheetId="12">CUMUL_Maternité_mnt!#REF!</definedName>
    <definedName name="maternite" localSheetId="17">CUMUL_Maternité_nbre!#REF!</definedName>
    <definedName name="maternite" localSheetId="15">CUMUL_Tousrisques_mnt!#REF!</definedName>
    <definedName name="maternite" localSheetId="19">CUMUL_Tousrisques_nbre!#REF!</definedName>
    <definedName name="maternite" localSheetId="4">Inva_mnt!#REF!</definedName>
    <definedName name="maternite" localSheetId="2">Maladie_mnt!#REF!</definedName>
    <definedName name="maternite" localSheetId="7">Maladie_nbre!#REF!</definedName>
    <definedName name="maternite" localSheetId="3">Maternité_mnt!#REF!</definedName>
    <definedName name="maternite" localSheetId="8">Maternité_nbre!#REF!</definedName>
    <definedName name="maternite" localSheetId="6">Tousrisques_mnt!#REF!</definedName>
    <definedName name="maternite" localSheetId="10">Tousrisques_nbre!#REF!</definedName>
    <definedName name="maternite">#REF!</definedName>
    <definedName name="page1" localSheetId="5">AT_mnt!#REF!</definedName>
    <definedName name="page1" localSheetId="9">AT_nbre!#REF!</definedName>
    <definedName name="page1" localSheetId="14">CUMUL_AT_mnt!#REF!</definedName>
    <definedName name="page1" localSheetId="18">CUMUL_AT_nbre!#REF!</definedName>
    <definedName name="page1" localSheetId="13">CUMUL_Inva_mnt!#REF!</definedName>
    <definedName name="page1" localSheetId="11">CUMUL_Maladie_mnt!#REF!</definedName>
    <definedName name="page1" localSheetId="16">CUMUL_Maladie_nbre!#REF!</definedName>
    <definedName name="page1" localSheetId="12">CUMUL_Maternité_mnt!#REF!</definedName>
    <definedName name="page1" localSheetId="17">CUMUL_Maternité_nbre!#REF!</definedName>
    <definedName name="page1" localSheetId="15">CUMUL_Tousrisques_mnt!#REF!</definedName>
    <definedName name="page1" localSheetId="19">CUMUL_Tousrisques_nbre!#REF!</definedName>
    <definedName name="page1" localSheetId="4">Inva_mnt!#REF!</definedName>
    <definedName name="page1" localSheetId="2">Maladie_mnt!#REF!</definedName>
    <definedName name="page1" localSheetId="7">Maladie_nbre!#REF!</definedName>
    <definedName name="page1" localSheetId="3">Maternité_mnt!#REF!</definedName>
    <definedName name="page1" localSheetId="8">Maternité_nbre!#REF!</definedName>
    <definedName name="page1" localSheetId="6">Tousrisques_mnt!#REF!</definedName>
    <definedName name="page1" localSheetId="10">Tousrisques_nbre!#REF!</definedName>
    <definedName name="page1">#REF!</definedName>
    <definedName name="prescription" localSheetId="5">AT_mnt!#REF!</definedName>
    <definedName name="prescription" localSheetId="9">AT_nbre!#REF!</definedName>
    <definedName name="prescription" localSheetId="14">CUMUL_AT_mnt!#REF!</definedName>
    <definedName name="prescription" localSheetId="18">CUMUL_AT_nbre!#REF!</definedName>
    <definedName name="prescription" localSheetId="13">CUMUL_Inva_mnt!#REF!</definedName>
    <definedName name="prescription" localSheetId="11">CUMUL_Maladie_mnt!#REF!</definedName>
    <definedName name="prescription" localSheetId="16">CUMUL_Maladie_nbre!#REF!</definedName>
    <definedName name="prescription" localSheetId="12">CUMUL_Maternité_mnt!#REF!</definedName>
    <definedName name="prescription" localSheetId="17">CUMUL_Maternité_nbre!#REF!</definedName>
    <definedName name="prescription" localSheetId="15">CUMUL_Tousrisques_mnt!#REF!</definedName>
    <definedName name="prescription" localSheetId="19">CUMUL_Tousrisques_nbre!#REF!</definedName>
    <definedName name="prescription" localSheetId="4">Inva_mnt!#REF!</definedName>
    <definedName name="prescription" localSheetId="2">Maladie_mnt!#REF!</definedName>
    <definedName name="prescription" localSheetId="7">Maladie_nbre!#REF!</definedName>
    <definedName name="prescription" localSheetId="3">Maternité_mnt!#REF!</definedName>
    <definedName name="prescription" localSheetId="8">Maternité_nbre!#REF!</definedName>
    <definedName name="prescription" localSheetId="6">Tousrisques_mnt!#REF!</definedName>
    <definedName name="prescription" localSheetId="10">Tousrisques_nbre!#REF!</definedName>
    <definedName name="prescription">#REF!</definedName>
    <definedName name="Résultats_à_fin_Juillet_1999">TAUX!$A$6:$D$125</definedName>
    <definedName name="sort">#REF!</definedName>
    <definedName name="sortx">TAUX!$A$6:$D$125</definedName>
    <definedName name="TAUX_MOYEN_DE_REMBOURSEMENT">sort</definedName>
    <definedName name="_xlnm.Print_Area" localSheetId="5">AT_mnt!$A$1:$I$601</definedName>
    <definedName name="_xlnm.Print_Area" localSheetId="9">AT_nbre!$A$1:$F$193</definedName>
    <definedName name="_xlnm.Print_Area" localSheetId="14">CUMUL_AT_mnt!$A$1:$I$601</definedName>
    <definedName name="_xlnm.Print_Area" localSheetId="18">CUMUL_AT_nbre!$A$1:$F$193</definedName>
    <definedName name="_xlnm.Print_Area" localSheetId="13">CUMUL_Inva_mnt!$A$1:$G$21</definedName>
    <definedName name="_xlnm.Print_Area" localSheetId="11">CUMUL_Maladie_mnt!$A$1:$I$659</definedName>
    <definedName name="_xlnm.Print_Area" localSheetId="16">CUMUL_Maladie_nbre!$A$1:$H$193</definedName>
    <definedName name="_xlnm.Print_Area" localSheetId="12">CUMUL_Maternité_mnt!$A$1:$I$607</definedName>
    <definedName name="_xlnm.Print_Area" localSheetId="17">CUMUL_Maternité_nbre!$A$1:$F$193</definedName>
    <definedName name="_xlnm.Print_Area" localSheetId="15">CUMUL_Tousrisques_mnt!$A$1:$I$659</definedName>
    <definedName name="_xlnm.Print_Area" localSheetId="19">CUMUL_Tousrisques_nbre!$A$1:$H$193</definedName>
    <definedName name="_xlnm.Print_Area" localSheetId="4">Inva_mnt!$A$1:$G$21</definedName>
    <definedName name="_xlnm.Print_Area" localSheetId="2">Maladie_mnt!$A$1:$I$659</definedName>
    <definedName name="_xlnm.Print_Area" localSheetId="7">Maladie_nbre!$A$1:$H$193</definedName>
    <definedName name="_xlnm.Print_Area" localSheetId="3">Maternité_mnt!$A$1:$I$607</definedName>
    <definedName name="_xlnm.Print_Area" localSheetId="8">Maternité_nbre!$A$1:$F$193</definedName>
    <definedName name="_xlnm.Print_Area" localSheetId="20">TAUX!$A$1:$D$210</definedName>
    <definedName name="_xlnm.Print_Area" localSheetId="6">Tousrisques_mnt!$A$1:$I$659</definedName>
    <definedName name="_xlnm.Print_Area" localSheetId="10">Tousrisques_nbre!$A$1:$H$193</definedName>
  </definedNames>
  <calcPr calcId="162913" fullCalcOnLoad="1"/>
</workbook>
</file>

<file path=xl/calcChain.xml><?xml version="1.0" encoding="utf-8"?>
<calcChain xmlns="http://schemas.openxmlformats.org/spreadsheetml/2006/main">
  <c r="G1" i="42" l="1"/>
  <c r="G3" i="42"/>
  <c r="G4" i="42"/>
  <c r="H4" i="42"/>
  <c r="I4" i="42"/>
  <c r="J4" i="42"/>
  <c r="K4" i="42"/>
  <c r="G7" i="42"/>
  <c r="G8" i="42"/>
  <c r="G9" i="42"/>
  <c r="G10" i="42"/>
  <c r="G11" i="42"/>
  <c r="G12" i="42"/>
  <c r="G13" i="42"/>
  <c r="G14" i="42"/>
  <c r="G15" i="42"/>
  <c r="G16" i="42"/>
  <c r="G17" i="42"/>
  <c r="G18" i="42"/>
  <c r="G20" i="42"/>
  <c r="G21" i="42"/>
  <c r="G22" i="42"/>
  <c r="G23" i="42"/>
  <c r="G24" i="42"/>
  <c r="G25" i="42"/>
  <c r="G26" i="42"/>
  <c r="G27" i="42"/>
  <c r="G28" i="42"/>
  <c r="G29" i="42"/>
  <c r="G30" i="42"/>
  <c r="G31" i="42"/>
  <c r="G32" i="42"/>
  <c r="G33" i="42"/>
  <c r="G34" i="42"/>
  <c r="G35" i="42"/>
  <c r="G37" i="42"/>
  <c r="G38" i="42"/>
  <c r="G39" i="42"/>
  <c r="G40" i="42"/>
  <c r="G41" i="42"/>
  <c r="G42" i="42"/>
  <c r="G44" i="42"/>
  <c r="G45" i="42"/>
  <c r="G46" i="42"/>
  <c r="G47" i="42"/>
  <c r="G48" i="42"/>
  <c r="G54" i="42"/>
  <c r="G55" i="42"/>
  <c r="G61" i="42"/>
  <c r="G62" i="42"/>
  <c r="G63" i="42"/>
  <c r="G65" i="42"/>
  <c r="G66" i="42"/>
  <c r="C3" i="40"/>
  <c r="G5" i="40"/>
  <c r="G6" i="40"/>
  <c r="C112" i="40"/>
  <c r="G114" i="40"/>
  <c r="G115" i="40"/>
  <c r="B3" i="39"/>
  <c r="E5" i="39"/>
  <c r="E6" i="39"/>
  <c r="B112" i="39"/>
  <c r="E114" i="39"/>
  <c r="E115" i="39"/>
  <c r="B3" i="38"/>
  <c r="E5" i="38"/>
  <c r="E6" i="38"/>
  <c r="B112" i="38"/>
  <c r="E114" i="38"/>
  <c r="E115" i="38"/>
  <c r="C3" i="37"/>
  <c r="G5" i="37"/>
  <c r="G6" i="37"/>
  <c r="C112" i="37"/>
  <c r="G114" i="37"/>
  <c r="G115" i="37"/>
  <c r="C3" i="36"/>
  <c r="K43" i="36"/>
  <c r="K90" i="36"/>
  <c r="K138" i="36"/>
  <c r="K151" i="36"/>
  <c r="C158" i="36"/>
  <c r="B159" i="36"/>
  <c r="H160" i="36"/>
  <c r="H161" i="36"/>
  <c r="K178" i="36"/>
  <c r="K237" i="36"/>
  <c r="K297" i="36"/>
  <c r="C304" i="36"/>
  <c r="B305" i="36"/>
  <c r="H306" i="36"/>
  <c r="H307" i="36"/>
  <c r="K323" i="36"/>
  <c r="K336" i="36"/>
  <c r="K347" i="36"/>
  <c r="K358" i="36"/>
  <c r="K368" i="36"/>
  <c r="K378" i="36"/>
  <c r="K401" i="36"/>
  <c r="K402" i="36"/>
  <c r="K415" i="36"/>
  <c r="C422" i="36"/>
  <c r="B423" i="36"/>
  <c r="H424" i="36"/>
  <c r="H425" i="36"/>
  <c r="K445" i="36"/>
  <c r="K466" i="36"/>
  <c r="K482" i="36"/>
  <c r="K494" i="36"/>
  <c r="K501" i="36"/>
  <c r="K502" i="36"/>
  <c r="K505" i="36"/>
  <c r="K508" i="36"/>
  <c r="C518" i="36"/>
  <c r="B519" i="36"/>
  <c r="B561" i="36" s="1"/>
  <c r="B629" i="36" s="1"/>
  <c r="F520" i="36"/>
  <c r="K523" i="36"/>
  <c r="K524" i="36"/>
  <c r="K529" i="36"/>
  <c r="K535" i="36"/>
  <c r="K542" i="36"/>
  <c r="K555" i="36"/>
  <c r="K558" i="36"/>
  <c r="C560" i="36"/>
  <c r="F562" i="36"/>
  <c r="K564" i="36"/>
  <c r="K565" i="36"/>
  <c r="K579" i="36"/>
  <c r="K580" i="36"/>
  <c r="K583" i="36"/>
  <c r="K588" i="36"/>
  <c r="K593" i="36"/>
  <c r="K600" i="36"/>
  <c r="K601" i="36"/>
  <c r="K610" i="36"/>
  <c r="K621" i="36"/>
  <c r="K626" i="36"/>
  <c r="C628" i="36"/>
  <c r="F630" i="36"/>
  <c r="K633" i="36"/>
  <c r="K656" i="36"/>
  <c r="C3" i="35"/>
  <c r="C507" i="35" s="1"/>
  <c r="F5" i="35"/>
  <c r="F6" i="35"/>
  <c r="B134" i="35"/>
  <c r="F135" i="35"/>
  <c r="F136" i="35"/>
  <c r="B261" i="35"/>
  <c r="F262" i="35"/>
  <c r="F263" i="35"/>
  <c r="F374" i="35"/>
  <c r="F375" i="35"/>
  <c r="B466" i="35"/>
  <c r="B508" i="35" s="1"/>
  <c r="B574" i="35" s="1"/>
  <c r="F467" i="35"/>
  <c r="F509" i="35"/>
  <c r="F575" i="35"/>
  <c r="B3" i="34"/>
  <c r="C3" i="34"/>
  <c r="F5" i="33"/>
  <c r="F6" i="33"/>
  <c r="B139" i="33"/>
  <c r="F140" i="33"/>
  <c r="F141" i="33"/>
  <c r="B272" i="33"/>
  <c r="F273" i="33"/>
  <c r="F274" i="33"/>
  <c r="B388" i="33"/>
  <c r="F389" i="33"/>
  <c r="F390" i="33"/>
  <c r="B476" i="33"/>
  <c r="F477" i="33"/>
  <c r="B518" i="33"/>
  <c r="F519" i="33"/>
  <c r="B582" i="33"/>
  <c r="B585" i="33"/>
  <c r="K42" i="32"/>
  <c r="K89" i="32"/>
  <c r="K137" i="32"/>
  <c r="K151" i="32"/>
  <c r="C159" i="32"/>
  <c r="B160" i="32"/>
  <c r="H161" i="32"/>
  <c r="H162" i="32"/>
  <c r="K179" i="32"/>
  <c r="K238" i="32"/>
  <c r="K298" i="32"/>
  <c r="C305" i="32"/>
  <c r="B306" i="32"/>
  <c r="H307" i="32"/>
  <c r="H308" i="32"/>
  <c r="K324" i="32"/>
  <c r="K338" i="32"/>
  <c r="K350" i="32"/>
  <c r="K362" i="32"/>
  <c r="K372" i="32"/>
  <c r="K382" i="32"/>
  <c r="K406" i="32"/>
  <c r="K407" i="32"/>
  <c r="K421" i="32"/>
  <c r="C429" i="32"/>
  <c r="B430" i="32"/>
  <c r="H431" i="32"/>
  <c r="H432" i="32"/>
  <c r="K452" i="32"/>
  <c r="K473" i="32"/>
  <c r="K488" i="32"/>
  <c r="K500" i="32"/>
  <c r="K507" i="32"/>
  <c r="K508" i="32"/>
  <c r="K511" i="32"/>
  <c r="K514" i="32"/>
  <c r="C524" i="32"/>
  <c r="B525" i="32"/>
  <c r="B567" i="32" s="1"/>
  <c r="B635" i="32" s="1"/>
  <c r="F526" i="32"/>
  <c r="K529" i="32"/>
  <c r="K530" i="32"/>
  <c r="K535" i="32"/>
  <c r="K541" i="32"/>
  <c r="K548" i="32"/>
  <c r="K561" i="32"/>
  <c r="K564" i="32"/>
  <c r="C566" i="32"/>
  <c r="F568" i="32"/>
  <c r="K570" i="32"/>
  <c r="K571" i="32"/>
  <c r="K585" i="32"/>
  <c r="K586" i="32"/>
  <c r="K589" i="32"/>
  <c r="K594" i="32"/>
  <c r="K599" i="32"/>
  <c r="K606" i="32"/>
  <c r="K607" i="32"/>
  <c r="K616" i="32"/>
  <c r="K627" i="32"/>
  <c r="K632" i="32"/>
  <c r="C634" i="32"/>
  <c r="F636" i="32"/>
  <c r="K639" i="32"/>
  <c r="K659" i="32"/>
  <c r="K502" i="18"/>
  <c r="K494" i="18"/>
  <c r="K482" i="18"/>
  <c r="K508" i="25"/>
  <c r="K500" i="25"/>
  <c r="K421" i="25"/>
  <c r="K488" i="25"/>
  <c r="K621" i="18"/>
  <c r="K627" i="25"/>
  <c r="K402" i="18"/>
  <c r="K407" i="25"/>
  <c r="K639" i="25"/>
  <c r="K593" i="18"/>
  <c r="K659" i="25"/>
  <c r="K632" i="25"/>
  <c r="K616" i="25"/>
  <c r="K607" i="25"/>
  <c r="K606" i="25"/>
  <c r="K599" i="25"/>
  <c r="K594" i="25"/>
  <c r="K589" i="25"/>
  <c r="K586" i="25"/>
  <c r="K585" i="25"/>
  <c r="K571" i="25"/>
  <c r="K570" i="25"/>
  <c r="K564" i="25"/>
  <c r="K561" i="25"/>
  <c r="K548" i="25"/>
  <c r="K541" i="25"/>
  <c r="K535" i="25"/>
  <c r="K530" i="25"/>
  <c r="K529" i="25"/>
  <c r="K514" i="25"/>
  <c r="K511" i="25"/>
  <c r="K507" i="25"/>
  <c r="K473" i="25"/>
  <c r="K452" i="25"/>
  <c r="K406" i="25"/>
  <c r="K382" i="25"/>
  <c r="K372" i="25"/>
  <c r="K362" i="25"/>
  <c r="K350" i="25"/>
  <c r="K338" i="25"/>
  <c r="K324" i="25"/>
  <c r="K298" i="25"/>
  <c r="K238" i="25"/>
  <c r="K137" i="25"/>
  <c r="K501" i="18"/>
  <c r="K466" i="18"/>
  <c r="K445" i="18"/>
  <c r="K415" i="18"/>
  <c r="K401" i="18"/>
  <c r="K378" i="18"/>
  <c r="K368" i="18"/>
  <c r="K358" i="18"/>
  <c r="K347" i="18"/>
  <c r="K336" i="18"/>
  <c r="K323" i="18"/>
  <c r="K297" i="18"/>
  <c r="K237" i="18"/>
  <c r="K178" i="18"/>
  <c r="K151" i="18"/>
  <c r="K138" i="18"/>
  <c r="K90" i="18"/>
  <c r="K43" i="18"/>
  <c r="K179" i="25"/>
  <c r="K151" i="25"/>
  <c r="K89" i="25"/>
  <c r="K656" i="18"/>
  <c r="K626" i="18"/>
  <c r="K610" i="18"/>
  <c r="K601" i="18"/>
  <c r="K600" i="18"/>
  <c r="K588" i="18"/>
  <c r="K583" i="18"/>
  <c r="K580" i="18"/>
  <c r="K579" i="18"/>
  <c r="K565" i="18"/>
  <c r="K564" i="18"/>
  <c r="K558" i="18"/>
  <c r="K555" i="18"/>
  <c r="K542" i="18"/>
  <c r="K535" i="18"/>
  <c r="K529" i="18"/>
  <c r="K524" i="18"/>
  <c r="K523" i="18"/>
  <c r="K508" i="18"/>
  <c r="K505" i="18"/>
  <c r="K633" i="18"/>
  <c r="K42" i="25"/>
  <c r="C3" i="18"/>
  <c r="C628" i="18"/>
  <c r="F630" i="18"/>
  <c r="F562" i="18"/>
  <c r="F520" i="18"/>
  <c r="H425" i="18"/>
  <c r="H424" i="18"/>
  <c r="H307" i="18"/>
  <c r="H306" i="18"/>
  <c r="B305" i="18"/>
  <c r="B423" i="18"/>
  <c r="B519" i="18"/>
  <c r="B561" i="18"/>
  <c r="B629" i="18"/>
  <c r="H161" i="18"/>
  <c r="H160" i="18"/>
  <c r="B159" i="18"/>
  <c r="B582" i="27"/>
  <c r="C3" i="13"/>
  <c r="B3" i="13"/>
  <c r="G115" i="22"/>
  <c r="G114" i="22"/>
  <c r="G6" i="22"/>
  <c r="G5" i="22"/>
  <c r="E115" i="21"/>
  <c r="E114" i="21"/>
  <c r="E6" i="21"/>
  <c r="E5" i="21"/>
  <c r="E115" i="20"/>
  <c r="E114" i="20"/>
  <c r="E6" i="20"/>
  <c r="E5" i="20"/>
  <c r="G115" i="19"/>
  <c r="G114" i="19"/>
  <c r="G6" i="19"/>
  <c r="G5" i="19"/>
  <c r="F6" i="30"/>
  <c r="F5" i="30"/>
  <c r="F136" i="30"/>
  <c r="F135" i="30"/>
  <c r="F263" i="30"/>
  <c r="F262" i="30"/>
  <c r="F375" i="30"/>
  <c r="F374" i="30"/>
  <c r="F467" i="30"/>
  <c r="F509" i="30"/>
  <c r="F575" i="30"/>
  <c r="F519" i="27"/>
  <c r="F477" i="27"/>
  <c r="F390" i="27"/>
  <c r="F389" i="27"/>
  <c r="F274" i="27"/>
  <c r="F273" i="27"/>
  <c r="F141" i="27"/>
  <c r="F140" i="27"/>
  <c r="F6" i="27"/>
  <c r="F5" i="27"/>
  <c r="F636" i="25"/>
  <c r="F568" i="25"/>
  <c r="F526" i="25"/>
  <c r="H432" i="25"/>
  <c r="H431" i="25"/>
  <c r="H308" i="25"/>
  <c r="H307" i="25"/>
  <c r="H161" i="25"/>
  <c r="H162" i="25"/>
  <c r="C429" i="25"/>
  <c r="B134" i="30"/>
  <c r="B261" i="30"/>
  <c r="B466" i="30"/>
  <c r="B508" i="30"/>
  <c r="B574" i="30"/>
  <c r="B272" i="27"/>
  <c r="B388" i="27"/>
  <c r="B476" i="27"/>
  <c r="B518" i="27"/>
  <c r="B585" i="27"/>
  <c r="B139" i="27"/>
  <c r="B306" i="25"/>
  <c r="B430" i="25"/>
  <c r="B525" i="25"/>
  <c r="B567" i="25"/>
  <c r="B635" i="25"/>
  <c r="B160" i="25"/>
  <c r="C159" i="25"/>
  <c r="C305" i="25"/>
  <c r="C524" i="25"/>
  <c r="C566" i="25"/>
  <c r="C634" i="25"/>
  <c r="C518" i="18"/>
  <c r="C3" i="19"/>
  <c r="C560" i="18"/>
  <c r="C3" i="30"/>
  <c r="C573" i="30"/>
  <c r="C372" i="30"/>
  <c r="C158" i="18"/>
  <c r="C304" i="18"/>
  <c r="C422" i="18"/>
  <c r="C465" i="30"/>
  <c r="C260" i="30"/>
  <c r="C3" i="27"/>
  <c r="C584" i="27"/>
  <c r="C517" i="27"/>
  <c r="C507" i="30"/>
  <c r="C112" i="19"/>
  <c r="B3" i="20"/>
  <c r="B3" i="21"/>
  <c r="C138" i="27"/>
  <c r="C475" i="27"/>
  <c r="C271" i="27"/>
  <c r="C387" i="27"/>
  <c r="C3" i="22"/>
  <c r="C112" i="22"/>
  <c r="B112" i="21"/>
  <c r="B112" i="20"/>
  <c r="C133" i="30"/>
  <c r="C372" i="35" l="1"/>
  <c r="C260" i="35"/>
  <c r="C133" i="35"/>
  <c r="C573" i="35"/>
  <c r="C465" i="35"/>
  <c r="C3" i="33"/>
  <c r="C138" i="33" l="1"/>
  <c r="C271" i="33"/>
  <c r="C387" i="33"/>
  <c r="C475" i="33"/>
  <c r="C517" i="33"/>
  <c r="C584" i="33"/>
</calcChain>
</file>

<file path=xl/sharedStrings.xml><?xml version="1.0" encoding="utf-8"?>
<sst xmlns="http://schemas.openxmlformats.org/spreadsheetml/2006/main" count="6503" uniqueCount="663">
  <si>
    <t xml:space="preserve">       STATISTIQUES       DES       DEPENSES       DES       C.P.A.M.                </t>
  </si>
  <si>
    <t>AVEC TICKET</t>
  </si>
  <si>
    <t>SANS TICKET</t>
  </si>
  <si>
    <t>dont prestations</t>
  </si>
  <si>
    <t xml:space="preserve"> PRESTATIONS</t>
  </si>
  <si>
    <t>MODERATEUR</t>
  </si>
  <si>
    <t>TOTAL</t>
  </si>
  <si>
    <t xml:space="preserve">     PRESTATIONS</t>
  </si>
  <si>
    <t xml:space="preserve"> TOTAL AUXILIAIRES MEDICAUX</t>
  </si>
  <si>
    <t>Médicaments remboursés à 35%</t>
  </si>
  <si>
    <t>Médicaments remboursés à 65%</t>
  </si>
  <si>
    <t>Médicaments remboursés à 80%</t>
  </si>
  <si>
    <t>Médicaments remboursés à 100%</t>
  </si>
  <si>
    <t>Indemnités journalières</t>
  </si>
  <si>
    <t>Autres prestations en espèces</t>
  </si>
  <si>
    <t>PRESTATIONS</t>
  </si>
  <si>
    <t>PENSIONS SERVIES</t>
  </si>
  <si>
    <t xml:space="preserve"> TOTAL PENSIONS SERVIES</t>
  </si>
  <si>
    <t>Autres charges techniques</t>
  </si>
  <si>
    <t xml:space="preserve"> TOTAL ASSURANCE INVALIDITE</t>
  </si>
  <si>
    <t>Frais de déplacement pour cures thermales</t>
  </si>
  <si>
    <t>Rentes servies au cours de la période</t>
  </si>
  <si>
    <t>Consultations</t>
  </si>
  <si>
    <t>Visites</t>
  </si>
  <si>
    <t>AMS Actes de kinésithérapie ostéo-articulaire</t>
  </si>
  <si>
    <t>Vaccins Grippe et ROR</t>
  </si>
  <si>
    <t>Frais de transport de VSL</t>
  </si>
  <si>
    <t>Frais de transport de TAXI</t>
  </si>
  <si>
    <t>Autres frais de transport</t>
  </si>
  <si>
    <t>I VERSEMENTS AUX ETABLISSEMENTS SANITAIRES</t>
  </si>
  <si>
    <t>TOTAL  HOSPITALISATION</t>
  </si>
  <si>
    <t>TOTAL SOINS DE VILLE</t>
  </si>
  <si>
    <t>INVALIDITE</t>
  </si>
  <si>
    <t>Participations forf. non individualisées</t>
  </si>
  <si>
    <t xml:space="preserve"> AMY Orthoptistes</t>
  </si>
  <si>
    <t>Forfait réseaux et filières de soins des laboratoires</t>
  </si>
  <si>
    <t>TOTAL rentes servies</t>
  </si>
  <si>
    <t>Rentes  ayants droits</t>
  </si>
  <si>
    <t>Rentes  assurés</t>
  </si>
  <si>
    <t>Rachats de rentes obligatoires</t>
  </si>
  <si>
    <t>Rachats de rentes facultatifs</t>
  </si>
  <si>
    <t>Transferts de capitaux constitutifs de rentes</t>
  </si>
  <si>
    <t>TOTAL INCAPACITE PERMANENTE</t>
  </si>
  <si>
    <t xml:space="preserve">Forfaits établissements et suppl. en cures thermales </t>
  </si>
  <si>
    <t>TOTAL ASSURANCE DECES</t>
  </si>
  <si>
    <t xml:space="preserve"> INCAPACITE PERMANENTE</t>
  </si>
  <si>
    <t>III - ASSURANCE INVALIDITE  IV ASSURANCE DECES : DEPENSES en milliers d'euros</t>
  </si>
  <si>
    <t>Participation forfaitaire des laboratoires</t>
  </si>
  <si>
    <t>Médicaments IVG</t>
  </si>
  <si>
    <t>Indemnité de garde ambulancière</t>
  </si>
  <si>
    <t>Contrat bonnes pratiques transporteurs</t>
  </si>
  <si>
    <t>2) ETABLISSEMENTS DE SANTE PRIVES</t>
  </si>
  <si>
    <t>A) OBJECTIF DE DEPENSES COMMUN A LA MEDECINE CHIRURGICALE,  L'OBSTETRIQUE ET L'ODONTOLOGIE (ODMCO)</t>
  </si>
  <si>
    <t>Frais de séjours et de soins (GHS, EXH)</t>
  </si>
  <si>
    <t>Suppléments journaliers aux GHS en néonatalogie (NN1, NN2, NN3)</t>
  </si>
  <si>
    <t>2. Tarification mixte: tarifs de prestation et forfaits annuels</t>
  </si>
  <si>
    <t>a) Urgence</t>
  </si>
  <si>
    <t>Forfait accueil et traitement (ATU)</t>
  </si>
  <si>
    <t>Forfait annuel (FAU)</t>
  </si>
  <si>
    <t>b) Prélèvements d'organes</t>
  </si>
  <si>
    <t>B) DOTATIONS ANNUELLES DE MISSIONS D'INTERET GENERAL ET D'AIDE A LA CONTRACTUALISATION (MIGAC)</t>
  </si>
  <si>
    <t>1. OQN Psychiatrie</t>
  </si>
  <si>
    <t>2. OQN SSR</t>
  </si>
  <si>
    <t>1. Conventions internationales</t>
  </si>
  <si>
    <t>2. Etablissements non conventionnés</t>
  </si>
  <si>
    <t>TOTAL VERSEMENTS AUX ETABLISSEMENTS SANITAIRES PRIVES</t>
  </si>
  <si>
    <t>B) HONORAIRES DU SECTEUR PUBLIC</t>
  </si>
  <si>
    <t>C) AUTRES VERSEMENTS DU SECTEUR PUBLIC</t>
  </si>
  <si>
    <t>1) Conventions internationales</t>
  </si>
  <si>
    <t>2) Hors conventions internationales</t>
  </si>
  <si>
    <t>a) Dotations annuelles complémentaires (DAC)</t>
  </si>
  <si>
    <t>2) Objectif de dépenses médecine-chir.-obst. (ODMCO)</t>
  </si>
  <si>
    <t>dont Unités de soins de longue durée (USLD)</t>
  </si>
  <si>
    <t>A) ETABLISSEMENTS ANTERIEUREMENT SOUS DOTATION GLOBALE</t>
  </si>
  <si>
    <t>1) ETABLISSEMENTS DE SANTE PUBLICS</t>
  </si>
  <si>
    <t>Médicaments remboursés à 15%</t>
  </si>
  <si>
    <t>Indemnités journalières majorées</t>
  </si>
  <si>
    <t>Autres indemnités journalières réduites</t>
  </si>
  <si>
    <t>Indemnités journalières normales et temps partiel</t>
  </si>
  <si>
    <t>Permanence pharmaceutique</t>
  </si>
  <si>
    <t>Indemnités journalières de moins de 3 mois</t>
  </si>
  <si>
    <t>Indemnités journalières de plus de 3 mois</t>
  </si>
  <si>
    <t xml:space="preserve">5. Participation assuré </t>
  </si>
  <si>
    <t>Charges d'expertises</t>
  </si>
  <si>
    <t>Préjudice amiante</t>
  </si>
  <si>
    <t xml:space="preserve">Pharmacie hospitalière  </t>
  </si>
  <si>
    <t>Autres frais LPP</t>
  </si>
  <si>
    <t xml:space="preserve"> en cliniques privées </t>
  </si>
  <si>
    <t>Omnipraticiens libéraux</t>
  </si>
  <si>
    <t xml:space="preserve">  Actes NGAP</t>
  </si>
  <si>
    <t xml:space="preserve">  Actes CCAM</t>
  </si>
  <si>
    <t>Forfaits thermaux</t>
  </si>
  <si>
    <t>SCM Soins conservateurs des stomatologues</t>
  </si>
  <si>
    <t>PRO Prothèses dentaires des stomatologues</t>
  </si>
  <si>
    <t>ORT Orthodontie des stomatologues</t>
  </si>
  <si>
    <t>Honoraires de surveillance</t>
  </si>
  <si>
    <t>Permanence des soins</t>
  </si>
  <si>
    <t>Rémunération médecin traitant</t>
  </si>
  <si>
    <t>Participation assuré (18 Euros)</t>
  </si>
  <si>
    <t>Autres honoraires du secteur privé</t>
  </si>
  <si>
    <t>Visites (y compris frais de déplacement)</t>
  </si>
  <si>
    <t>TOTAL Omnipraticiens libéraux</t>
  </si>
  <si>
    <t>Spécialistes libéraux</t>
  </si>
  <si>
    <t>Actes en P (Anatomo-cyto-pathologistes)</t>
  </si>
  <si>
    <t>Total Actes techniques</t>
  </si>
  <si>
    <t xml:space="preserve">    Actes NGAP</t>
  </si>
  <si>
    <t xml:space="preserve">    Actes CCAM</t>
  </si>
  <si>
    <t>Total Scanner-IRMN-Tomographie-Forfaits consommables</t>
  </si>
  <si>
    <t>TOTAL Spécialistes libéraux</t>
  </si>
  <si>
    <t xml:space="preserve">     IRMN</t>
  </si>
  <si>
    <t xml:space="preserve">     Scanner</t>
  </si>
  <si>
    <t xml:space="preserve">      Forfaits consommables</t>
  </si>
  <si>
    <t xml:space="preserve">     Tomographie</t>
  </si>
  <si>
    <t>TOTAL Médecins libéraux</t>
  </si>
  <si>
    <t xml:space="preserve">Actes en D </t>
  </si>
  <si>
    <t>Actes en DC</t>
  </si>
  <si>
    <t>SC Soins conservateurs</t>
  </si>
  <si>
    <t>SPR  Prothèses dentaires</t>
  </si>
  <si>
    <t>TO Orthodontie</t>
  </si>
  <si>
    <t>TOTAL Dentistes  libéraux</t>
  </si>
  <si>
    <t>TOTAL Sages-femmes libérales</t>
  </si>
  <si>
    <t>Dentistes libéraux</t>
  </si>
  <si>
    <t>Sages-femmes libérales</t>
  </si>
  <si>
    <t>Actes en SF</t>
  </si>
  <si>
    <t>Infirmiers libéraux</t>
  </si>
  <si>
    <t>AMI Soins infirmiers</t>
  </si>
  <si>
    <t>AIS Actes infirmiers de soins</t>
  </si>
  <si>
    <t>DI Démarche de soins infirmiers</t>
  </si>
  <si>
    <t>Contrats de bonne pratique et santé</t>
  </si>
  <si>
    <t>Frais de déplacement auxil. médic.</t>
  </si>
  <si>
    <t>Forfait réseaux et filières de soins auxil. médic.</t>
  </si>
  <si>
    <t>TOTAL Infirmiers libéraux</t>
  </si>
  <si>
    <t>Masseurs kinésithérapeutes libéraux</t>
  </si>
  <si>
    <t>AMK Masseurs-kinésithérapeutes</t>
  </si>
  <si>
    <t>AMC Masseurs-kinésithérapeutes en établissement</t>
  </si>
  <si>
    <t>TOTAL Masseurs kinésithérapeutes libéraux</t>
  </si>
  <si>
    <t>Orthophonistes libéraux</t>
  </si>
  <si>
    <t>TOTAL Orthophonistes libéraux</t>
  </si>
  <si>
    <t>AMO Orthophonistes</t>
  </si>
  <si>
    <t>Pédicures libéraux</t>
  </si>
  <si>
    <t>AMP Pédicures</t>
  </si>
  <si>
    <t>Orthoptistes libéraux</t>
  </si>
  <si>
    <t>TOTAL Orthoptistes libéraux</t>
  </si>
  <si>
    <t>TOTAL Pédicures libéraux</t>
  </si>
  <si>
    <t>SFI Soins infirmiers des sages femmes</t>
  </si>
  <si>
    <t>Laboratoires</t>
  </si>
  <si>
    <t>Actes d'analyses médicales</t>
  </si>
  <si>
    <t>Actes en PB</t>
  </si>
  <si>
    <t>Actes en TB</t>
  </si>
  <si>
    <t>Frais de déplacement des laboratoires</t>
  </si>
  <si>
    <t>TOTAL laboratoires</t>
  </si>
  <si>
    <t>AMY Orthoptistes</t>
  </si>
  <si>
    <t>Médicaments</t>
  </si>
  <si>
    <t>Produits d'origine humaine</t>
  </si>
  <si>
    <t>LPP</t>
  </si>
  <si>
    <t>TOTAL Dispositifs médicaux inscrits à la LPP</t>
  </si>
  <si>
    <t>TOTAL Dépenses de médicaments</t>
  </si>
  <si>
    <t>TOTAL PRESCRIPTIONS</t>
  </si>
  <si>
    <t>Autres prestations diverses</t>
  </si>
  <si>
    <t>Frais de transport d'Ambulance</t>
  </si>
  <si>
    <t>TOTAL Frais de déplacement des malades</t>
  </si>
  <si>
    <t>TOTAL  AUTRES PRESTATIONS DE SOINS DE SANTE</t>
  </si>
  <si>
    <t>Frais de déplacement des malades</t>
  </si>
  <si>
    <t xml:space="preserve">      PRESCRIPTIONS</t>
  </si>
  <si>
    <t xml:space="preserve">      PRESTATION EN ESPECES</t>
  </si>
  <si>
    <t xml:space="preserve">TOTAL PRESTATIONS EN ESPECES          </t>
  </si>
  <si>
    <t>Actes de radiologie</t>
  </si>
  <si>
    <t>TOTAL VERSEMENTS AUX ETABLISSEMENTS DE SANTE ET HONORAIRES DU SECTEUR PUBLIC</t>
  </si>
  <si>
    <t xml:space="preserve"> TOTAL STATISTIQUE MENSUELLE DES DEPENSES</t>
  </si>
  <si>
    <t xml:space="preserve">Visites </t>
  </si>
  <si>
    <t xml:space="preserve">      HONORAIRES du SECTEUR PRIVE</t>
  </si>
  <si>
    <t xml:space="preserve">      HONORAIRES du SECTEUR PRIVE </t>
  </si>
  <si>
    <t xml:space="preserve">             I - ASSURANCE MALADIE : DENOMBREMENTS (actes, coefficients (c),journées)</t>
  </si>
  <si>
    <t xml:space="preserve">             V - ASSURANCE ACCIDENTS DU TRAVAIL : DEPENSES en milliers d'euros</t>
  </si>
  <si>
    <t xml:space="preserve">             II - ASSURANCE MATERNITE : DENOMBREMENTS (actes, coefficients (c),journées)</t>
  </si>
  <si>
    <t xml:space="preserve"> IV - ASSURANCE ACCIDENTS DU TRAVAIL : DENOMBREMENTS (actes, coefficients (c),journées)</t>
  </si>
  <si>
    <t xml:space="preserve">             V - TOUS RISQUES : DENOMBREMENTS (actes, coefficients (c),journées)</t>
  </si>
  <si>
    <t>Examens de suivi</t>
  </si>
  <si>
    <t>Franchises</t>
  </si>
  <si>
    <t>Actes de pédicures pour diabétiques</t>
  </si>
  <si>
    <t>c) Forfait annuel haute technicité</t>
  </si>
  <si>
    <t>Ticket modérateur des ALD 31</t>
  </si>
  <si>
    <t>Ticket modérateur des ALD 32</t>
  </si>
  <si>
    <t>1.  Frais de séjours et de soins</t>
  </si>
  <si>
    <t>Forfaits d'hospitalisation à domicile (GHT)</t>
  </si>
  <si>
    <t>Forfaits d'IVG</t>
  </si>
  <si>
    <t>Forfaits techniques: Scanner, IRMN, Tomographie,video-capsules et consommables en médecine nucléaire</t>
  </si>
  <si>
    <t>Monitoring des sages femmes</t>
  </si>
  <si>
    <t>Tarification anciennement prix de journée (avant TAA)</t>
  </si>
  <si>
    <t>3.    Dispositifs médicaux</t>
  </si>
  <si>
    <t xml:space="preserve">4. Spécialités pharmaceutiques et produits d'origine humaine </t>
  </si>
  <si>
    <t>Médicaments en sus du GHS (PH8)</t>
  </si>
  <si>
    <t>Contrat santé solidarité</t>
  </si>
  <si>
    <t xml:space="preserve">  Actes NGAP (c)</t>
  </si>
  <si>
    <t xml:space="preserve">  Actes CCAM (c)</t>
  </si>
  <si>
    <t>Total Actes techniques (c)</t>
  </si>
  <si>
    <t>SCM Soins conservateurs des stomatologues (c)</t>
  </si>
  <si>
    <t>PRO Prothèses dentaires des stomatologues (c)</t>
  </si>
  <si>
    <t>ORT Orthodontie des stomatologues (c)</t>
  </si>
  <si>
    <t>Actes de radiologie (c)</t>
  </si>
  <si>
    <t>Actes en D (c)</t>
  </si>
  <si>
    <t>Actes en DC (c)</t>
  </si>
  <si>
    <t>SC Soins conservateurs (c)</t>
  </si>
  <si>
    <t>SPR  Prothèses dentaires (c)</t>
  </si>
  <si>
    <t>TO Orthodontie (c)</t>
  </si>
  <si>
    <t>AMI Soins infirmiers (c)</t>
  </si>
  <si>
    <t>AIS Actes infirmiers de soins (c)</t>
  </si>
  <si>
    <t>AMK Masseurs-kinésithérapeutes (c)</t>
  </si>
  <si>
    <t>AMC Masseurs-kinésithérapeutes en établissement (c)</t>
  </si>
  <si>
    <t>AMS Actes de kinésithérapie ostéo-articulaire (c)</t>
  </si>
  <si>
    <t>AMO Orthophonistes (c)</t>
  </si>
  <si>
    <t>AMY Orthoptistes (c)</t>
  </si>
  <si>
    <t>AMP Pédicures (c)</t>
  </si>
  <si>
    <t>SFI Soins infirmiers des sages femmes (c)</t>
  </si>
  <si>
    <t>Actes d'analyses médicales (c)</t>
  </si>
  <si>
    <t>Actes en KB (c)</t>
  </si>
  <si>
    <t>Actes en PB (c)</t>
  </si>
  <si>
    <t>Actes en TB (c)</t>
  </si>
  <si>
    <t>Actes techniques (c)</t>
  </si>
  <si>
    <t>Frais de déplacement des infirmiers</t>
  </si>
  <si>
    <t xml:space="preserve">Frais de déplacement des masseurs kinésithérapeutes </t>
  </si>
  <si>
    <t>Frais de déplacement des orthophonistes</t>
  </si>
  <si>
    <t>Frais de déplacement des orthoptistes</t>
  </si>
  <si>
    <t>Frais de déplacement des pédicures</t>
  </si>
  <si>
    <t>Frais de déplacement des sages femmes</t>
  </si>
  <si>
    <t>Actes techniques de radiologie (c)</t>
  </si>
  <si>
    <t>DI Démarche de soins infirmiers (c)</t>
  </si>
  <si>
    <t>TOTAL Infirmiers libéraux (c)</t>
  </si>
  <si>
    <t>TOTAL Masseurs kinésithérapeutes libéraux (c)</t>
  </si>
  <si>
    <t>TOTAL Orthophonistes libéraux (c)</t>
  </si>
  <si>
    <t>TOTAL Orthoptistes libéraux (c)</t>
  </si>
  <si>
    <t>TOTAL Pédicures libéraux (c)</t>
  </si>
  <si>
    <t>TOTAL Sages-femmes libérales (c)</t>
  </si>
  <si>
    <t xml:space="preserve"> TOTAL AUXILIAIRES MEDICAUX (c)</t>
  </si>
  <si>
    <t>TOTAL Centres de santé (c)</t>
  </si>
  <si>
    <t>TOTAL laboratoires (c)</t>
  </si>
  <si>
    <t>Dont participations forfaitaires</t>
  </si>
  <si>
    <t xml:space="preserve">dont conventions </t>
  </si>
  <si>
    <t>* les colonnes 'dont' sont indépendantes</t>
  </si>
  <si>
    <t>internationales*</t>
  </si>
  <si>
    <t>Soins à l'étranger</t>
  </si>
  <si>
    <t xml:space="preserve"> en cliniques privées* </t>
  </si>
  <si>
    <t>dont Rétrocession*</t>
  </si>
  <si>
    <t>Centres de santé (honoraires)</t>
  </si>
  <si>
    <t>Centres de santé (prescriptions)</t>
  </si>
  <si>
    <t>TOTAL Centre de santé (honoraires)</t>
  </si>
  <si>
    <t>TOTAL Centres de santé (prescriptions)</t>
  </si>
  <si>
    <t xml:space="preserve">PRESTATIONS EN ESPECES (hors maternité)         </t>
  </si>
  <si>
    <t xml:space="preserve">PRESTATIONS EN ESPECES maternité         </t>
  </si>
  <si>
    <t>* 'dont en cliniques privées' : couvre l'ensemble des prestations exécutées en cliniques privées, qu'elles soient executées dans le cadre d'un séjour ou d'un acte externe</t>
  </si>
  <si>
    <t>Participations forfaitaires (1 Euro)</t>
  </si>
  <si>
    <t>* 'dont conventions internationales' : concerne les dépenses relatives aux assurés de régimes étrangers lors de leurs séjours en France</t>
  </si>
  <si>
    <t>Forfait zone déficitaire</t>
  </si>
  <si>
    <t>TOTAL HONORAIRES SECTEUR PRIVE
(médicaux et dentaires)</t>
  </si>
  <si>
    <t>Différentiel médecin référent médedin traitant</t>
  </si>
  <si>
    <t>Majoration pour gardes et astreintes (accouchement)</t>
  </si>
  <si>
    <t>Examens de suivi de grossesse</t>
  </si>
  <si>
    <t>Chap.1 : Orthèses</t>
  </si>
  <si>
    <t>Chap.2 : Optique</t>
  </si>
  <si>
    <t>Chap.3 :   Appareils de surdité</t>
  </si>
  <si>
    <t xml:space="preserve">Chap.4 :  Prothèses externes non orthopédiques </t>
  </si>
  <si>
    <t>Chap.5 : Prothèses oculaires et faciales</t>
  </si>
  <si>
    <t xml:space="preserve">Chap.6 : Podo orthèse </t>
  </si>
  <si>
    <t xml:space="preserve">Chap.8 : Accéssoires de prothèse et d'orthoprothèse </t>
  </si>
  <si>
    <t xml:space="preserve">Chap.7 : Orthoprothèse </t>
  </si>
  <si>
    <t xml:space="preserve">Titre III </t>
  </si>
  <si>
    <t xml:space="preserve">Titre II </t>
  </si>
  <si>
    <t>Appareils matèriels de traitement et pansements</t>
  </si>
  <si>
    <t xml:space="preserve">Titre I </t>
  </si>
  <si>
    <t>Chap. 1,2,3 : Prothèses internes inertes ( )</t>
  </si>
  <si>
    <t>Chap.4 : Prothèses internes actives</t>
  </si>
  <si>
    <t>Titre IV</t>
  </si>
  <si>
    <t>Véhicule pour handicapés</t>
  </si>
  <si>
    <t>Frais de transport de SMUR</t>
  </si>
  <si>
    <t>Frais de transport de voiture personnelle</t>
  </si>
  <si>
    <t xml:space="preserve">             II- ASSURANCE MATERNITE : DEPENSES en milliers d'euros</t>
  </si>
  <si>
    <t xml:space="preserve">PRESTATIONS EN ESPECES         </t>
  </si>
  <si>
    <t xml:space="preserve">PRESTATIONS EN ESPECES       </t>
  </si>
  <si>
    <t>TOTAL PAR ACTES</t>
  </si>
  <si>
    <t>Participations forfaitaires (1 Euro)*</t>
  </si>
  <si>
    <t>Franchises*</t>
  </si>
  <si>
    <t>Participation forfaitaire des laboratoires*</t>
  </si>
  <si>
    <t>Les montants remboursés des actes soumis à franchises et participations forfaitaires ne reflètent donc pas les montants effectivement perçus par les assurés.</t>
  </si>
  <si>
    <t>Participation assuré (18 Euros)*</t>
  </si>
  <si>
    <t xml:space="preserve">             I - ASSURANCE MALADIE : DÉPENSES en milliers d'euros</t>
  </si>
  <si>
    <t xml:space="preserve">      HONORAIRES du SECTEUR PRIVÉ</t>
  </si>
  <si>
    <t>TOTAL HONORAIRES SECTEUR PRIVÉ
(médicaux et dentaires)</t>
  </si>
  <si>
    <t xml:space="preserve"> TOTAL AUXILIAIRES MÉDICAUX</t>
  </si>
  <si>
    <t xml:space="preserve">       STATISTIQUES       DES       DÉPENSES       DES       C.P.A.M.                </t>
  </si>
  <si>
    <t xml:space="preserve"> TOTAL STATISTIQUE MENSUELLE DES DÉPENSES</t>
  </si>
  <si>
    <t>TOTAL VERSEMENTS AUX ÉTABLISSEMENTS SANITAIRES PRIVÉS</t>
  </si>
  <si>
    <t>A) OBJECTIF DE DÉPENSES COMMUN A LA MÉDECINE CHIRURGICALE,  L'OBSTETRIQUE ET L'ODONTOLOGIE (ODMCO)</t>
  </si>
  <si>
    <t>2) ÉTABLISSEMENTS DE SANTE PRIVÉS</t>
  </si>
  <si>
    <t>TOTAL VERSEMENTS AUX ÉTABLISSEMENTS DE SANTÉ ET HONORAIRES DU SECTEUR PUBLIC</t>
  </si>
  <si>
    <t>A) ÉTABLISSEMENTS ANTERIEUREMENT SOUS DOTATION GLOBALE</t>
  </si>
  <si>
    <t>1) ÉTABLISSEMENTS DE SANTE PUBLICS</t>
  </si>
  <si>
    <t>I VERSEMENTS AUX ÉTABLISSEMENTS SANITAIRES</t>
  </si>
  <si>
    <t>TOTAL  AUTRES PRESTATIONS DE SOINS DE SANTÉ</t>
  </si>
  <si>
    <t>Allocation accompagnement fin de vie</t>
  </si>
  <si>
    <t>Médicaments remboursés à 30%</t>
  </si>
  <si>
    <t>PCAP</t>
  </si>
  <si>
    <t>en %</t>
  </si>
  <si>
    <t>Administration de produits et prestations en environnement hospitalier</t>
  </si>
  <si>
    <t>Actes en KMB prélèvement sanguin médecin biologiste</t>
  </si>
  <si>
    <t xml:space="preserve">    Actes de chirurgie - CCAM</t>
  </si>
  <si>
    <t xml:space="preserve">    Actes d'obstétrique - CCAM</t>
  </si>
  <si>
    <t xml:space="preserve">    Actes d'anesthésie - CCAM</t>
  </si>
  <si>
    <t xml:space="preserve">    Actes échographie - CCAM</t>
  </si>
  <si>
    <t xml:space="preserve">    Actes d'imagerie (hors échographie) - CCAM</t>
  </si>
  <si>
    <t xml:space="preserve">    Actes techniques médicaux (hors imagerie) - CCAM</t>
  </si>
  <si>
    <t>Paiement à la performance</t>
  </si>
  <si>
    <t>Sophia</t>
  </si>
  <si>
    <t>Option démographique</t>
  </si>
  <si>
    <t>Option santé solidarité territoriale</t>
  </si>
  <si>
    <t xml:space="preserve">Dont FIR permanence des soins </t>
  </si>
  <si>
    <t xml:space="preserve">Dont Forfaits FIR ( FCDAG, FPP et FET) </t>
  </si>
  <si>
    <t>Dont participation assuré (18 Euros)</t>
  </si>
  <si>
    <t xml:space="preserve"> Avantages de base</t>
  </si>
  <si>
    <t xml:space="preserve"> Allocations supplémentaires</t>
  </si>
  <si>
    <t xml:space="preserve"> Majoration tierce personnes</t>
  </si>
  <si>
    <t xml:space="preserve">     Actes échographie - Actes CCAM (c)</t>
  </si>
  <si>
    <t xml:space="preserve">     Actes d'imagerie (hors échographie) -  Actes CCAM (c)</t>
  </si>
  <si>
    <t xml:space="preserve">     Actes de chirurgie - Actes CCAM (c)</t>
  </si>
  <si>
    <t xml:space="preserve">     Actes techniques médicaux (hors imagerie) - Actes CCAM (c)</t>
  </si>
  <si>
    <t xml:space="preserve">     Actes d'obstétrique - Actes CCAM (c)</t>
  </si>
  <si>
    <t xml:space="preserve">     Actes d'anesthésie - Actes CCAM (c)</t>
  </si>
  <si>
    <t xml:space="preserve">      Actes de chirurgie - CCAM</t>
  </si>
  <si>
    <t xml:space="preserve">      Actes d'obstétrique - CCAM</t>
  </si>
  <si>
    <t xml:space="preserve">      Actes d'anesthésie - CCAM</t>
  </si>
  <si>
    <t xml:space="preserve">      Actes échographie - CCAM</t>
  </si>
  <si>
    <t xml:space="preserve">      Actes d'imagerie (hors échographie) - CCAM</t>
  </si>
  <si>
    <t xml:space="preserve">      Actes techniques médicaux (hors imagerie) - CCAM</t>
  </si>
  <si>
    <t xml:space="preserve">        STATISTIQUES       DES       DEPENSES       DES       C.P.A.M.                </t>
  </si>
  <si>
    <t>PCAP en %</t>
  </si>
  <si>
    <t>Avantages de base - Assurés</t>
  </si>
  <si>
    <t>Avantages de base - Ayants droit</t>
  </si>
  <si>
    <t>Allocations sup. - Assurés</t>
  </si>
  <si>
    <t>Allocations sup. - Ayants droit</t>
  </si>
  <si>
    <t>Majoration tierce personne - Assurés</t>
  </si>
  <si>
    <t>Majoration tierce personne - Ayants droit</t>
  </si>
  <si>
    <t xml:space="preserve">Total Actes techniques </t>
  </si>
  <si>
    <t>TOTAL Médecins libéraux (omnipraticiens libéraux+spécialistes libéraux)</t>
  </si>
  <si>
    <t>E) OQN - PSYCHIATRIE - SOINS DE SUITE OU READAPTATION FONCTIONNELLE (SSR)</t>
  </si>
  <si>
    <t>F) UNITES DE SOINS DE LONGUE DUREE (USLD)</t>
  </si>
  <si>
    <t>G) AUTRES VERSEMENTS</t>
  </si>
  <si>
    <t>Rémunération sur objectifs de santé publique</t>
  </si>
  <si>
    <t>Rémunération médecins pour envoi du questionnaire médical des patients SOPHIA</t>
  </si>
  <si>
    <t>Indemnités journalières - Maternité</t>
  </si>
  <si>
    <t>Autres prestations en espèces - Maternité</t>
  </si>
  <si>
    <t>Contrats transporteurs</t>
  </si>
  <si>
    <t>Option démographique médecins</t>
  </si>
  <si>
    <t>Option démographique sages-femmes</t>
  </si>
  <si>
    <t>Option démographique masseurs kinésithérapeutes</t>
  </si>
  <si>
    <t>Option démographique masseurs-kinésithérapeutes</t>
  </si>
  <si>
    <t>CAQCOS Pharmacie/LPP</t>
  </si>
  <si>
    <t>Rémunération sur objectifs des pharmaciens</t>
  </si>
  <si>
    <t>Option démographie des orthophonistes</t>
  </si>
  <si>
    <t>d) Médicaments facturés en sus</t>
  </si>
  <si>
    <t>e) Dispositifs médicaux facturés en sus</t>
  </si>
  <si>
    <t>f) Forfaits annuels</t>
  </si>
  <si>
    <t xml:space="preserve">Reversement du coefficient prudentiel </t>
  </si>
  <si>
    <t xml:space="preserve">b) Reversement du coefficient prudentiel </t>
  </si>
  <si>
    <t>3) Facturation directe frais de séjour</t>
  </si>
  <si>
    <t>4) Dotations annuelles de financement des missions d'intérêt général et d'aide à la contractualisation (MIGAC)</t>
  </si>
  <si>
    <t>5) Permanence des soins - FIR</t>
  </si>
  <si>
    <t xml:space="preserve">6) Forfaits (centre dépistage anonyme et gratuit FCDAG, périnataux de proximité FPP, éducation thérapeutique FET) - FIR  </t>
  </si>
  <si>
    <t>7) Financements transversaux ex MIG - FIR</t>
  </si>
  <si>
    <r>
      <t xml:space="preserve">8) </t>
    </r>
    <r>
      <rPr>
        <sz val="8"/>
        <rFont val="Arial"/>
        <family val="2"/>
      </rPr>
      <t>Personnes âgées ex MIG - FIR</t>
    </r>
  </si>
  <si>
    <t>9) Performance et restructuration ex AC - FIR</t>
  </si>
  <si>
    <t>10) Dotations globales de financement</t>
  </si>
  <si>
    <t>5) Dotations globales de financement</t>
  </si>
  <si>
    <t>7) Dotations globales de financement</t>
  </si>
  <si>
    <t>Forfait de prélèvement (PO1, ..., PO9, POA)</t>
  </si>
  <si>
    <t>Forfaits de dialyse et indemnité compensatrice à tierce personne (DTP)</t>
  </si>
  <si>
    <t>Permanence des soins chirurgiens-dentistes</t>
  </si>
  <si>
    <t>Dont facturation directe ( actes, consultations externes, scanner-irmn)</t>
  </si>
  <si>
    <t xml:space="preserve">* Les montants des franchises et participations forfaitaires ne sont pas déduits des dépenses des actes auxquels elles se rapportent. </t>
  </si>
  <si>
    <t xml:space="preserve">*  Les montants des franchises et participations forfaitaires ne sont pas déduits des dépenses des actes auxquels elles se rapportent. </t>
  </si>
  <si>
    <t>Autres (dont forfait innovation)</t>
  </si>
  <si>
    <t>b) Prélèvements d'organes et autres forfaits</t>
  </si>
  <si>
    <t>Forfait médecin traitant</t>
  </si>
  <si>
    <t>Acte de téléconsultation </t>
  </si>
  <si>
    <t>Forfait sortie précoce </t>
  </si>
  <si>
    <t>Soins de Proximité</t>
  </si>
  <si>
    <t>Contribution du Régime Général à la Dotation des ARS pour le Financement du FIR</t>
  </si>
  <si>
    <t>Actes en KE et ADE</t>
  </si>
  <si>
    <t>Actes en SF, ACO, ADC et ATM</t>
  </si>
  <si>
    <t>Rémunération suivi personnes âgées - Consultations</t>
  </si>
  <si>
    <t>Rémunération suivi personnes âgées - Visites</t>
  </si>
  <si>
    <t>Prise en charge dépassement attentat</t>
  </si>
  <si>
    <t>MIGAC ODMCO</t>
  </si>
  <si>
    <t>MIGAC SSR</t>
  </si>
  <si>
    <t>Médicaments coûteux (PH1), produits d'origine humaine</t>
  </si>
  <si>
    <t>Médicaments sous ATU séjour</t>
  </si>
  <si>
    <t>f1) d'urgence (FAU)</t>
  </si>
  <si>
    <t>f2) de prélèvement d'organes (FAPO)</t>
  </si>
  <si>
    <t>f3) de transplantations et greffes de moelles osseuses (FATGO)</t>
  </si>
  <si>
    <t>f4) d'activité isolée (FAI)</t>
  </si>
  <si>
    <t>forfaits psychiatrie (PY0 à PY7, PY9)</t>
  </si>
  <si>
    <t xml:space="preserve">reversement du coefficient prudentiel </t>
  </si>
  <si>
    <t>participation assuré (18 Euros)</t>
  </si>
  <si>
    <t>autres Psychiatrie</t>
  </si>
  <si>
    <t>forfaits de séances de soins (SNS ou FS)</t>
  </si>
  <si>
    <t>autres SSR</t>
  </si>
  <si>
    <t>dont Dotations annuelles de financement ( DAF) et modulées  à l'activité ( DMA)</t>
  </si>
  <si>
    <t>dont Autres financements SSR ( ACE, MO, PTS)</t>
  </si>
  <si>
    <t>f5) Incitation financière à l'amélioration de la qualité (IFAQ)</t>
  </si>
  <si>
    <t>dont incitation financière à l'amélioration de la qualité (IFAQ) et Reversement du coefficient prudentiel SSR</t>
  </si>
  <si>
    <t>dont MIGAC MCOO</t>
  </si>
  <si>
    <t>dont MIGAC SSR</t>
  </si>
  <si>
    <t xml:space="preserve">1) Dotations annuelles </t>
  </si>
  <si>
    <t>Différentiel médecin référent médecin traitant</t>
  </si>
  <si>
    <t>Option démographique chirurgiens-dentistes</t>
  </si>
  <si>
    <t>c) Tarification à l'activité ( y compris Hôpitaux de proximité et dégressivité tarifaire)</t>
  </si>
  <si>
    <t>Acte de télésuveillance </t>
  </si>
  <si>
    <t>Options démographiques infirmiers</t>
  </si>
  <si>
    <t>Acte de télésurveillance </t>
  </si>
  <si>
    <t xml:space="preserve">Aides financières au professionnels de santé </t>
  </si>
  <si>
    <t>Contrats Ophtalmologistes</t>
  </si>
  <si>
    <t>Forfait patientèle médecin traitant</t>
  </si>
  <si>
    <t xml:space="preserve">Contrats démographiques - conventions 2016 (CAIM, COSCOM, COTRAM,CSTM) </t>
  </si>
  <si>
    <t>Prise en charge des cotisations des signataires du CAS + OPTAM</t>
  </si>
  <si>
    <t>Acte de téléconsultation  et de télésurveillance </t>
  </si>
  <si>
    <t xml:space="preserve">Autres </t>
  </si>
  <si>
    <t>Autres</t>
  </si>
  <si>
    <t>IFAQ SSR</t>
  </si>
  <si>
    <t>Acte de téléconsultation et télésurveillance </t>
  </si>
  <si>
    <t>Forfaits Orthoptistes</t>
  </si>
  <si>
    <t>Suppléments journaliers aux GHS en réanimation (REA, REP), soins intensifs (STF), surveillance continue (SRC), soins particulièrement coûteux (SRA), supplément de surveillance continue (SSC), supplément transport (TSE, TDE), supplément antepartum (ANT), supplément radiothérapie pédiatrique (RAP)</t>
  </si>
  <si>
    <t>Suppléments journaliers aux GHS en réanimation (REA, REP), soins intensifs (STF), surveillance continue (SRC), soins particulièrement coûteux (SRA), supplément de surveillance continue (SSC), supplément transport (TSE, TDE), supplément antepartum (ANT), supplément radiothérapie pédiatrique (RAP), supplément transport (TSE, TDE)</t>
  </si>
  <si>
    <t>forfaits psychiatrie (PY0 à PY9)</t>
  </si>
  <si>
    <t>* Les montants remboursés des actes soumis à franchises et participations forfaitaires ne reflètent donc pas les montants effectivement perçus par les assurés.</t>
  </si>
  <si>
    <t>honoraires de dispensation non individualisables </t>
  </si>
  <si>
    <t>Fonds pour l'innovation du système de santé (FISS-ART. 51)</t>
  </si>
  <si>
    <t>Forfait annuel d'activité (CPO, activité isolée, Hôpitaux de proximité,IFAQ,CP1 et CP2)</t>
  </si>
  <si>
    <t>Contrats de bonne pratique et santé et aides financières DMP </t>
  </si>
  <si>
    <t xml:space="preserve">Forfaits Orthophonistes </t>
  </si>
  <si>
    <t>Fonds pour l'innovation du système de santé (FISS-ART.51)</t>
  </si>
  <si>
    <t>Indemnités journalières des Indépendants</t>
  </si>
  <si>
    <t>Rémunération des Communautés Professionnelles Territoriales de Santé (CPTS)</t>
  </si>
  <si>
    <t>Honoraires soins Pharmaciens</t>
  </si>
  <si>
    <t>Rémunération sur objectifs de santé publique + Forfait structure médecins + Assistants médicaux</t>
  </si>
  <si>
    <t>Actes en KB et en KMB</t>
  </si>
  <si>
    <t>IFAQ Psychiatrie</t>
  </si>
  <si>
    <t xml:space="preserve">Aides financières aux professionnels de santé </t>
  </si>
  <si>
    <t>Honoraire de dispensation adaptée</t>
  </si>
  <si>
    <t>Indemnités vacations COVID19 Professionnels de santé</t>
  </si>
  <si>
    <t>Avance CPA - COVID Spécialistes</t>
  </si>
  <si>
    <t>Avance CPA - COVID Omnipraticiens</t>
  </si>
  <si>
    <t xml:space="preserve">Avance CPA - COVID Médécins libéraux </t>
  </si>
  <si>
    <t>Avance CPA - COVID Sages-femmes libérales</t>
  </si>
  <si>
    <t xml:space="preserve">Avance CPA - COVID Dentistes </t>
  </si>
  <si>
    <t>Avance CPA - COVID Infirmiers</t>
  </si>
  <si>
    <t xml:space="preserve">Avance CPA - COVID Masseurs-kinésithérapeutes </t>
  </si>
  <si>
    <t>Avance CPA - COVID Orthophonistes</t>
  </si>
  <si>
    <t>Avance CPA - COVID Orthoptistes</t>
  </si>
  <si>
    <t xml:space="preserve">Avance CPA - COVID Pédicures </t>
  </si>
  <si>
    <t>Avance CPA - COVID Pharmaciens</t>
  </si>
  <si>
    <t xml:space="preserve">Avance CPA - COVID LPP </t>
  </si>
  <si>
    <t xml:space="preserve">Avance CPA - COVID Transporteurs </t>
  </si>
  <si>
    <t xml:space="preserve">Avance CPA - COVID </t>
  </si>
  <si>
    <t>Avance CPA - COVID Laboratoires</t>
  </si>
  <si>
    <t>MIGAC PSY</t>
  </si>
  <si>
    <t xml:space="preserve">           MIGAC PSY</t>
  </si>
  <si>
    <t>Campagne Vaccination Covid - Laboratoires</t>
  </si>
  <si>
    <t>Rémunération Tests PCR - Covid 19</t>
  </si>
  <si>
    <t>Psychologues</t>
  </si>
  <si>
    <t>TOTAL Psychologues</t>
  </si>
  <si>
    <t>Consultations psychologue</t>
  </si>
  <si>
    <t>forfaits pharmaceutiques (PHJ) et médicaments en sus</t>
  </si>
  <si>
    <t>prix de journée et frais de séjour</t>
  </si>
  <si>
    <t xml:space="preserve">prix de journée </t>
  </si>
  <si>
    <t xml:space="preserve">suppléments journaliers </t>
  </si>
  <si>
    <t>dotations</t>
  </si>
  <si>
    <t>dotations et plateau technique spécialisé</t>
  </si>
  <si>
    <t>TOTAL VERSEMENTS AUX ETABLISSEMENTS MEDICO SOCIAUX RELEVANT DE L'ASSURANCE MALADIE</t>
  </si>
  <si>
    <t>Délivrance de masques et tests covid</t>
  </si>
  <si>
    <t>Campagne vaccination Covid</t>
  </si>
  <si>
    <t>3. Honoraires des salariés - Réforme des urgences</t>
  </si>
  <si>
    <t>4. Télésurveillance</t>
  </si>
  <si>
    <t>Forfaits télésurveillance</t>
  </si>
  <si>
    <t xml:space="preserve">C) Forfaits (centre dépistage anonyme et gratuit FCDAG, périnataux de proximité FPP, éducation thérapeutique FET) - FIR  </t>
  </si>
  <si>
    <t>D) Financements transversaux ex MIG , PA ex MIG, Performance et restructuration ex AC - FIR</t>
  </si>
  <si>
    <t>D) OQN - PSYCHIATRIE - SOINS DE SUITE OU READAPTATION FONCTIONNELLE (SSR)</t>
  </si>
  <si>
    <t>E) UNITES DE SOINS DE LONGUE DUREE (USLD)</t>
  </si>
  <si>
    <t>F) AUTRES VERSEMENTS</t>
  </si>
  <si>
    <t>Rémunération biosimilaire</t>
  </si>
  <si>
    <t>Service d'accès aux soins</t>
  </si>
  <si>
    <t xml:space="preserve">Service d'accès aux soins </t>
  </si>
  <si>
    <t xml:space="preserve">Rémunération biosimilaire et forfait VSM </t>
  </si>
  <si>
    <t xml:space="preserve">Protocole coopératif, MRTC et Forfait IPA </t>
  </si>
  <si>
    <t>Dépistages des laboratoires</t>
  </si>
  <si>
    <t>Rémunération vacations - Campagne vaccination Covid et HPV</t>
  </si>
  <si>
    <t xml:space="preserve">Délivrance vaccin HPV </t>
  </si>
  <si>
    <t>Forfait structure - Aide à la numérisation et à la télétransmission </t>
  </si>
  <si>
    <t>Forfaits aide à l'informatisation (hors médecins - gestion FAC)</t>
  </si>
  <si>
    <r>
      <t xml:space="preserve">Forfait sécurité et environnement (SE1, SE2, SE3, SE4, </t>
    </r>
    <r>
      <rPr>
        <sz val="8"/>
        <color indexed="8"/>
        <rFont val="Arial"/>
        <family val="2"/>
      </rPr>
      <t>SE5</t>
    </r>
    <r>
      <rPr>
        <sz val="8"/>
        <color indexed="8"/>
        <rFont val="Arial"/>
        <family val="2"/>
      </rPr>
      <t xml:space="preserve">, SE6, SE7, </t>
    </r>
    <r>
      <rPr>
        <sz val="8"/>
        <color indexed="8"/>
        <rFont val="Arial"/>
        <family val="2"/>
      </rPr>
      <t>FPI</t>
    </r>
    <r>
      <rPr>
        <sz val="8"/>
        <color indexed="8"/>
        <rFont val="Arial"/>
        <family val="2"/>
      </rPr>
      <t>)</t>
    </r>
  </si>
  <si>
    <t>Forfait sécurité et environnement (SE1, SE2, SE3, SE4, SE5, SE6, SE7, FPI)</t>
  </si>
  <si>
    <t>Acte de télésurveillance</t>
  </si>
  <si>
    <t>Forfait Plateforme Autisme</t>
  </si>
  <si>
    <t>PERIODE DU 1.1 AU 31.8.2024</t>
  </si>
  <si>
    <r>
      <t xml:space="preserve">* </t>
    </r>
    <r>
      <rPr>
        <sz val="8"/>
        <color indexed="8"/>
        <rFont val="Arial"/>
        <family val="2"/>
      </rPr>
      <t>hors IJ, établissements publics, MIGAC,FIR, DG et médicalisation</t>
    </r>
  </si>
  <si>
    <t>TOTAL GENERAL MALADIE*</t>
  </si>
  <si>
    <t>Autres prestations médico-sociales</t>
  </si>
  <si>
    <t>Personnes agées</t>
  </si>
  <si>
    <t>Adultes handicapés</t>
  </si>
  <si>
    <t>Enfance inadaptée</t>
  </si>
  <si>
    <t>TOTAL DES PRESTATIONS MEDICO-SOCIALES (hors DG)</t>
  </si>
  <si>
    <t xml:space="preserve">      1. Conventions internationales</t>
  </si>
  <si>
    <t>D) AUTRES VERSEMENTS</t>
  </si>
  <si>
    <t xml:space="preserve">      C) UNITES DE SOINS DE LONGUE DUREE (USLD)</t>
  </si>
  <si>
    <t xml:space="preserve">      1. OQN Psychiatrie</t>
  </si>
  <si>
    <t>B) OQN - PSYCHIATRIE - SOINS DE SUITE OU READAPTATION FONCTIONNELLE (SSR)</t>
  </si>
  <si>
    <t xml:space="preserve"> Médicaments coûteux (PH1), produits d'origine humaine </t>
  </si>
  <si>
    <t xml:space="preserve">       Médicaments en sus du GHS (PH8)</t>
  </si>
  <si>
    <t xml:space="preserve">            3.    Dispositifs médicaux</t>
  </si>
  <si>
    <t xml:space="preserve">                      c) Forfait annuel haute technicité</t>
  </si>
  <si>
    <t xml:space="preserve">                              Forfait annuel d'activité (CPO)</t>
  </si>
  <si>
    <t xml:space="preserve">   Forfait de prélèvement (PO1, PO2, PO3, PO4)</t>
  </si>
  <si>
    <t xml:space="preserve">                      b) Prélèvements d'organes</t>
  </si>
  <si>
    <t xml:space="preserve">                              Forfait annuel (FAU)</t>
  </si>
  <si>
    <t xml:space="preserve">   Forfait accueil et traitement (ATU)</t>
  </si>
  <si>
    <t xml:space="preserve">          a) Urgence</t>
  </si>
  <si>
    <t xml:space="preserve">            2. Tarification mixte: tarifs de prestation et forfaits annuels</t>
  </si>
  <si>
    <t xml:space="preserve"> dont Tarification anciennement prix de journée (avant TAA)</t>
  </si>
  <si>
    <t xml:space="preserve"> dont Monitoring des sages femmes</t>
  </si>
  <si>
    <t xml:space="preserve"> dont Forfaits techniques: Scanner, IRMN, Tomographie,video-capsules et consommables en médecine nucléaire</t>
  </si>
  <si>
    <t xml:space="preserve"> dont Forfaits d'IVG</t>
  </si>
  <si>
    <t xml:space="preserve"> dont Forfaits de dialyse (D01, …, D011) et indemnité compensatrice à tierce personne (DTP)</t>
  </si>
  <si>
    <t xml:space="preserve"> dont Forfaits d'hospitalisation à domicile (GHT)</t>
  </si>
  <si>
    <t xml:space="preserve"> dont Administration de produits et prestations en environnement hospitalier</t>
  </si>
  <si>
    <t xml:space="preserve"> dont Forfait sécurité et environnement (SE1, SE2, SE3, SE4, FSD)</t>
  </si>
  <si>
    <t xml:space="preserve"> dont Suppléments journaliers aux GHS en néonatalogie (NN1, NN2, NN3)</t>
  </si>
  <si>
    <t xml:space="preserve"> dont Suppléments journaliers aux GHS en réanimation (REA, REP), soins intensifs (STF), surveillance continue (SRC), soins particulièrement coûteux (SRA), supplément de surveillance continue (SSC)</t>
  </si>
  <si>
    <t xml:space="preserve">                   dont Frais de séjours et de soins (GHS, EXH)</t>
  </si>
  <si>
    <t xml:space="preserve">     1.  Frais de séjours et de soins</t>
  </si>
  <si>
    <t>TOTAL VERSEMENTS AUX ETABLISSEMENTS SANITAIRES PRIVES (hors MIGAC, FIR)</t>
  </si>
  <si>
    <t>ETABLISSEMENTS DE SANTE PRIVES ET MEDICAUX-SOCIAUX</t>
  </si>
  <si>
    <t xml:space="preserve">            dont Honoraires du secteur à tarification administrative</t>
  </si>
  <si>
    <t xml:space="preserve">            dont Hors Conventions internationales</t>
  </si>
  <si>
    <t xml:space="preserve">            dont Conventions internationales</t>
  </si>
  <si>
    <t>TOTAL  SECTEUR A TARIFICATION ADMINISTRATIVE (hors DG)</t>
  </si>
  <si>
    <t>ETABLISSEMENTS SANITAIRES ET MEDICO - SOCIAUX</t>
  </si>
  <si>
    <t>TOTAL SOINS DE VILLE (hors IJ)</t>
  </si>
  <si>
    <t xml:space="preserve">           dont TOTAL  AUTRES PRESTATIONS DE SOINS DE SANTE</t>
  </si>
  <si>
    <t xml:space="preserve">           dont Autres prestations diverses</t>
  </si>
  <si>
    <t xml:space="preserve">           dont Participations forf. non individualisées</t>
  </si>
  <si>
    <t xml:space="preserve">   dont Frais de déplacement pour cures thermales</t>
  </si>
  <si>
    <t xml:space="preserve">     dont TOTAL Frais de déplacement des malades</t>
  </si>
  <si>
    <t xml:space="preserve">   dont Véhicule pour handicapés</t>
  </si>
  <si>
    <t xml:space="preserve">        Prothèses internes actives</t>
  </si>
  <si>
    <t xml:space="preserve">        Prothèses internes inertes</t>
  </si>
  <si>
    <t xml:space="preserve">    dont TOTAL PROTHESES INTERNES</t>
  </si>
  <si>
    <t xml:space="preserve">        Accessoires de prothèse et d'orthoprothèse</t>
  </si>
  <si>
    <t xml:space="preserve">        Orthoprothèse</t>
  </si>
  <si>
    <t xml:space="preserve">        Podo orthèse</t>
  </si>
  <si>
    <t xml:space="preserve">        Prothèses oculaires et faciales</t>
  </si>
  <si>
    <t xml:space="preserve">        Prothèses externes non orthopédiques</t>
  </si>
  <si>
    <t xml:space="preserve">        Appareils de surdité</t>
  </si>
  <si>
    <t xml:space="preserve">    dont TOTAL PROTHESES EXTERNES</t>
  </si>
  <si>
    <t xml:space="preserve">    dont Orthèses</t>
  </si>
  <si>
    <t xml:space="preserve">    dont Optique</t>
  </si>
  <si>
    <t xml:space="preserve">    dont Appareils et matèriels de traitement + pansements</t>
  </si>
  <si>
    <t>dont TOTAL DISPOSITIFS MEDICAUX INSCRITS AU TIPS</t>
  </si>
  <si>
    <t xml:space="preserve">    dont Médicaments à vign. à liseré (100%), d'exept. et anti-rétrov.</t>
  </si>
  <si>
    <t xml:space="preserve">    dont Autres médicaments</t>
  </si>
  <si>
    <t xml:space="preserve">    dont Médicaments à vignette blanche (65%)</t>
  </si>
  <si>
    <t xml:space="preserve">    dont Médicaments à vignette bleue (35%,30%)</t>
  </si>
  <si>
    <t>dont TOTAL DEPENSES DE MEDICAMENTS</t>
  </si>
  <si>
    <t xml:space="preserve">    dont Frais de déplacement des directeurs de laboratoire</t>
  </si>
  <si>
    <t xml:space="preserve">    dont Actes en KB, PB et TB.</t>
  </si>
  <si>
    <t xml:space="preserve">    dont Actes de Biologie</t>
  </si>
  <si>
    <t>dont TOTAL DEPENSES DE LABORATOIRES</t>
  </si>
  <si>
    <t xml:space="preserve">    dont Frais de dép. des auxiliaires médicaux</t>
  </si>
  <si>
    <t>dont TOTAL AUXILIAIRES MEDICAUX</t>
  </si>
  <si>
    <t xml:space="preserve">    dont SFI soins infirmiers des sages femmes</t>
  </si>
  <si>
    <t xml:space="preserve">    dont AMP pédicures</t>
  </si>
  <si>
    <t xml:space="preserve">    dont AMY orthoptistes</t>
  </si>
  <si>
    <t xml:space="preserve">    dont AMO orthophonistes</t>
  </si>
  <si>
    <t>dont TOTAL Actes en AM, AIS et SFI</t>
  </si>
  <si>
    <t xml:space="preserve">AMS masseurs-kinés </t>
  </si>
  <si>
    <t>AMC masseurs-kinés en établissement</t>
  </si>
  <si>
    <t>AMK masseurs-kinésithérapeutes</t>
  </si>
  <si>
    <t>dont TOTAL AMK -AMC -AMS masseurs-kinésithérapeutes</t>
  </si>
  <si>
    <t>AMI soins infirmiers</t>
  </si>
  <si>
    <t>dont TOTAL AMI - AIS infirmiers</t>
  </si>
  <si>
    <t>Auxiliaires médicaux</t>
  </si>
  <si>
    <t>TOTAL PRESCRIPTIONS (hors IJ)</t>
  </si>
  <si>
    <t>dont TO Orthodontie</t>
  </si>
  <si>
    <t>dont SPR  Prothèses dentaires</t>
  </si>
  <si>
    <t>dont SC Soins conservateurs</t>
  </si>
  <si>
    <t>dont Actes en DC</t>
  </si>
  <si>
    <t xml:space="preserve">dont Actes en D </t>
  </si>
  <si>
    <t>dont Scanner</t>
  </si>
  <si>
    <t>dont IRMN</t>
  </si>
  <si>
    <t>dont Forfaits thermaux</t>
  </si>
  <si>
    <t>dont Actes en SF</t>
  </si>
  <si>
    <t>dont Honoraires de surveillance</t>
  </si>
  <si>
    <t>dont actes en KMB prélèvement sanguin médecin biologiste</t>
  </si>
  <si>
    <t>dont Actes en P (Anatomo-cyto-pathologistes)</t>
  </si>
  <si>
    <t>dont SCM,PRO, ORT</t>
  </si>
  <si>
    <t>dont Total Actes techniques</t>
  </si>
  <si>
    <t xml:space="preserve">        Actes techniques médicaux (hors imagerie) - CCAM</t>
  </si>
  <si>
    <t xml:space="preserve">        Actes d'imagerie (hors échographie) - CCAM</t>
  </si>
  <si>
    <t xml:space="preserve">        Actes échographie - CCAM</t>
  </si>
  <si>
    <t xml:space="preserve">        Actes d'anesthésie - CCAM</t>
  </si>
  <si>
    <t xml:space="preserve">        Actes d'obstétrique - CCAM</t>
  </si>
  <si>
    <t xml:space="preserve">        Actes de chirurgie - CCAM</t>
  </si>
  <si>
    <t xml:space="preserve">    dont Actes CCAM</t>
  </si>
  <si>
    <t xml:space="preserve">    dont Actes NGAP</t>
  </si>
  <si>
    <t>dont Visites (y compris frais de déplacement)</t>
  </si>
  <si>
    <t>dont Consultations</t>
  </si>
  <si>
    <t>TOTAL HONORAIRES SECTEUR PRIVE</t>
  </si>
  <si>
    <t xml:space="preserve">       Actes techniques médicaux (hors imagerie) - CCAM</t>
  </si>
  <si>
    <t xml:space="preserve">       Actes d'imagerie (hors échographie) - CCAM</t>
  </si>
  <si>
    <t xml:space="preserve">       Actes échographie - CCAM</t>
  </si>
  <si>
    <t xml:space="preserve">       Actes d'anesthésie - CCAM</t>
  </si>
  <si>
    <t xml:space="preserve">       Actes d'obstétrique - CCAM</t>
  </si>
  <si>
    <t xml:space="preserve">       Actes de chirurgie - CCAM</t>
  </si>
  <si>
    <t>TOTAL Centre de santé</t>
  </si>
  <si>
    <t>Centres de santé</t>
  </si>
  <si>
    <t>dont Actes de radiologie</t>
  </si>
  <si>
    <t xml:space="preserve">   dont Actes CCAM</t>
  </si>
  <si>
    <t xml:space="preserve">   dont Actes NGAP</t>
  </si>
  <si>
    <t>JANVIER à AOUT 2024</t>
  </si>
  <si>
    <t>Taux moyen de remboursement d AOUT 2024</t>
  </si>
  <si>
    <t>JANVIER à DECEMBRE 2023</t>
  </si>
  <si>
    <r>
      <t xml:space="preserve">Forfait sécurité et environnement (SE1, SE2, SE3, SE4, </t>
    </r>
    <r>
      <rPr>
        <sz val="8"/>
        <color indexed="8"/>
        <rFont val="Arial"/>
        <family val="2"/>
      </rPr>
      <t>SE5</t>
    </r>
    <r>
      <rPr>
        <sz val="8"/>
        <color indexed="8"/>
        <rFont val="Arial"/>
        <family val="2"/>
      </rPr>
      <t xml:space="preserve">, SE6, SE7, </t>
    </r>
    <r>
      <rPr>
        <sz val="8"/>
        <color indexed="8"/>
        <rFont val="Arial"/>
        <family val="2"/>
      </rPr>
      <t>FPI</t>
    </r>
    <r>
      <rPr>
        <sz val="8"/>
        <color indexed="8"/>
        <rFont val="Arial"/>
        <family val="2"/>
      </rPr>
      <t>)</t>
    </r>
  </si>
  <si>
    <t>GAM</t>
  </si>
  <si>
    <t>MOIS D'AOUT 2024</t>
  </si>
  <si>
    <t>TOTAL STATISTIQUE MENSUELLE DES DÉPENSES</t>
  </si>
  <si>
    <t>Assurance Décès</t>
  </si>
  <si>
    <t>Assurance Invalidité</t>
  </si>
  <si>
    <t>Incapacité permanente AT, charges d'expertise, préjudice amiante</t>
  </si>
  <si>
    <t>Prestations en espèces maternité</t>
  </si>
  <si>
    <t>Dépenses non régulées du secteur privé</t>
  </si>
  <si>
    <t>OQN SSR</t>
  </si>
  <si>
    <t xml:space="preserve">OQN Psychiatrie </t>
  </si>
  <si>
    <t>OQN-PSYCHIATRIE-SOINS DE SUITE OU RÉADAPTATION FONCTIONNELLE</t>
  </si>
  <si>
    <t>FIR Secteur privé</t>
  </si>
  <si>
    <t>MIGAC Secteur privé</t>
  </si>
  <si>
    <t>ODMCO Secteur privé</t>
  </si>
  <si>
    <t>TOTAL VERSEMENTS AUX ÉTABLISSEMENTS DE SANTÉ PUBLICS ET HONORAIRES DU SECTEUR PUBLIC</t>
  </si>
  <si>
    <t>Autres versements du secteur public</t>
  </si>
  <si>
    <t>Honoraires du secteur public</t>
  </si>
  <si>
    <t>DAF secteur public</t>
  </si>
  <si>
    <t>FIR Secteur public</t>
  </si>
  <si>
    <t>MIGAC Secteur public</t>
  </si>
  <si>
    <t>ODMCO Secteur public</t>
  </si>
  <si>
    <t>TOTAL SOINS EXÉCUTÉS EN VILLE</t>
  </si>
  <si>
    <t>Ticket modérateur des ALD 31-32</t>
  </si>
  <si>
    <t>TOTAL PRODUITS DE SANTÉ</t>
  </si>
  <si>
    <t>TOTAL SOINS  EXÉCUTÉS EN VILLE HORS PRODUITS DE SANTÉ</t>
  </si>
  <si>
    <t xml:space="preserve">Prestations en espèces </t>
  </si>
  <si>
    <t>Sages-femmes libérales (actes infirmiers prescrits)</t>
  </si>
  <si>
    <t xml:space="preserve">TOTAL HONORAIRES SECTEUR PRIVÉ (médicaux et dentaires) </t>
  </si>
  <si>
    <t>AT</t>
  </si>
  <si>
    <t>maternité</t>
  </si>
  <si>
    <t>maladie</t>
  </si>
  <si>
    <t xml:space="preserve">  PRESTATIONS</t>
  </si>
  <si>
    <t xml:space="preserve"> ASSURANCES :  MALADIE   MATERNITÉ   INVALIDITE   DÉCÈS   ACCIDENTS DU TRAVAIL                                           
DÉPENSES en milliers d'euros </t>
  </si>
  <si>
    <t xml:space="preserve">RÉSULTATS  DE SYNTHESE           </t>
  </si>
  <si>
    <t xml:space="preserve"> ASSURANCES :  MALADIE   MATERNITE   INVALIDITE   DECES   ACCIDENTS DU TRAVAIL                                           
Taux d'évolution PCAP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</si>
</sst>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81" formatCode="_-* #,##0.00\ _F_-;\-* #,##0.00\ _F_-;_-* &quot;-&quot;??\ _F_-;_-@_-"/>
    <numFmt numFmtId="182" formatCode="#,##0&quot; &quot;"/>
    <numFmt numFmtId="184" formatCode="#,##0&quot;        &quot;"/>
    <numFmt numFmtId="186" formatCode="#,##0&quot;  &quot;"/>
    <numFmt numFmtId="190" formatCode="0;0;"/>
    <numFmt numFmtId="200" formatCode="&quot;page&quot;\ 0"/>
    <numFmt numFmtId="208" formatCode="0.0%"/>
    <numFmt numFmtId="210" formatCode="#,##0,"/>
  </numFmts>
  <fonts count="39" x14ac:knownFonts="1">
    <font>
      <sz val="10"/>
      <name val="Arial"/>
    </font>
    <font>
      <sz val="10"/>
      <name val="Arial"/>
      <family val="2"/>
    </font>
    <font>
      <sz val="8"/>
      <color indexed="8"/>
      <name val="Arial"/>
      <family val="2"/>
    </font>
    <font>
      <sz val="7"/>
      <color indexed="8"/>
      <name val="Arial"/>
      <family val="2"/>
    </font>
    <font>
      <b/>
      <sz val="12"/>
      <color indexed="8"/>
      <name val="Arial"/>
      <family val="2"/>
    </font>
    <font>
      <b/>
      <sz val="8"/>
      <color indexed="8"/>
      <name val="Arial"/>
      <family val="2"/>
    </font>
    <font>
      <sz val="10"/>
      <color indexed="8"/>
      <name val="Arial"/>
      <family val="2"/>
    </font>
    <font>
      <b/>
      <sz val="7"/>
      <color indexed="8"/>
      <name val="Arial"/>
      <family val="2"/>
    </font>
    <font>
      <b/>
      <sz val="7"/>
      <color indexed="8"/>
      <name val="Arial Narrow"/>
      <family val="2"/>
    </font>
    <font>
      <b/>
      <sz val="8"/>
      <color indexed="8"/>
      <name val="Arial Narrow"/>
      <family val="2"/>
    </font>
    <font>
      <b/>
      <sz val="9"/>
      <color indexed="8"/>
      <name val="Arial"/>
      <family val="2"/>
    </font>
    <font>
      <i/>
      <sz val="8"/>
      <color indexed="8"/>
      <name val="Arial"/>
      <family val="2"/>
    </font>
    <font>
      <i/>
      <sz val="7"/>
      <color indexed="8"/>
      <name val="Arial"/>
      <family val="2"/>
    </font>
    <font>
      <sz val="9"/>
      <color indexed="8"/>
      <name val="Arial"/>
      <family val="2"/>
    </font>
    <font>
      <b/>
      <sz val="10"/>
      <color indexed="8"/>
      <name val="Arial"/>
      <family val="2"/>
    </font>
    <font>
      <sz val="8"/>
      <color indexed="9"/>
      <name val="Arial"/>
      <family val="2"/>
    </font>
    <font>
      <sz val="7"/>
      <color indexed="9"/>
      <name val="Arial"/>
      <family val="2"/>
    </font>
    <font>
      <sz val="1"/>
      <color indexed="9"/>
      <name val="Arial"/>
      <family val="2"/>
    </font>
    <font>
      <b/>
      <sz val="1"/>
      <color indexed="9"/>
      <name val="Arial"/>
      <family val="2"/>
    </font>
    <font>
      <b/>
      <sz val="8"/>
      <color indexed="9"/>
      <name val="Arial"/>
      <family val="2"/>
    </font>
    <font>
      <b/>
      <sz val="9"/>
      <color indexed="9"/>
      <name val="Arial"/>
      <family val="2"/>
    </font>
    <font>
      <sz val="8"/>
      <name val="Arial"/>
      <family val="2"/>
    </font>
    <font>
      <sz val="8"/>
      <name val="Arial"/>
      <family val="2"/>
    </font>
    <font>
      <sz val="10"/>
      <color indexed="9"/>
      <name val="Arial"/>
      <family val="2"/>
    </font>
    <font>
      <sz val="10"/>
      <name val="Arial"/>
      <family val="2"/>
    </font>
    <font>
      <b/>
      <sz val="10"/>
      <color indexed="9"/>
      <name val="Arial"/>
      <family val="2"/>
    </font>
    <font>
      <sz val="9"/>
      <name val="Arial"/>
      <family val="2"/>
    </font>
    <font>
      <sz val="7"/>
      <color indexed="8"/>
      <name val="Arial Narrow"/>
      <family val="2"/>
    </font>
    <font>
      <b/>
      <i/>
      <sz val="7"/>
      <color indexed="8"/>
      <name val="Arial"/>
      <family val="2"/>
    </font>
    <font>
      <sz val="7"/>
      <name val="Arial"/>
      <family val="2"/>
    </font>
    <font>
      <sz val="7"/>
      <color indexed="8"/>
      <name val="Arial"/>
      <family val="2"/>
    </font>
    <font>
      <b/>
      <sz val="7"/>
      <color indexed="8"/>
      <name val="Arial"/>
      <family val="2"/>
    </font>
    <font>
      <sz val="8"/>
      <color indexed="8"/>
      <name val="Arial"/>
      <family val="2"/>
    </font>
    <font>
      <i/>
      <sz val="8"/>
      <name val="Arial"/>
      <family val="2"/>
    </font>
    <font>
      <sz val="8"/>
      <color theme="1"/>
      <name val="Arial"/>
      <family val="2"/>
    </font>
    <font>
      <b/>
      <sz val="10"/>
      <name val="Arial"/>
      <family val="2"/>
    </font>
    <font>
      <i/>
      <sz val="10"/>
      <name val="Arial"/>
      <family val="2"/>
    </font>
    <font>
      <sz val="10"/>
      <name val="MS Sans Serif"/>
      <family val="2"/>
    </font>
    <font>
      <sz val="10"/>
      <name val="Arial"/>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4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style="medium">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s>
  <cellStyleXfs count="5">
    <xf numFmtId="0" fontId="0" fillId="0" borderId="0"/>
    <xf numFmtId="181" fontId="1" fillId="0" borderId="0" applyFont="0" applyFill="0" applyBorder="0" applyAlignment="0" applyProtection="0"/>
    <xf numFmtId="9" fontId="1" fillId="0" borderId="0" applyFont="0" applyFill="0" applyBorder="0" applyAlignment="0" applyProtection="0"/>
    <xf numFmtId="0" fontId="37" fillId="0" borderId="0"/>
    <xf numFmtId="9" fontId="38" fillId="0" borderId="0" applyFont="0" applyFill="0" applyBorder="0" applyAlignment="0" applyProtection="0"/>
  </cellStyleXfs>
  <cellXfs count="899">
    <xf numFmtId="0" fontId="0" fillId="0" borderId="0" xfId="0"/>
    <xf numFmtId="182" fontId="2" fillId="2" borderId="0" xfId="0" applyNumberFormat="1" applyFont="1" applyFill="1" applyAlignment="1">
      <alignment horizontal="left"/>
    </xf>
    <xf numFmtId="190" fontId="2" fillId="2" borderId="0" xfId="0" applyNumberFormat="1" applyFont="1" applyFill="1" applyAlignment="1">
      <alignment horizontal="left"/>
    </xf>
    <xf numFmtId="182" fontId="2" fillId="2" borderId="0" xfId="0" applyNumberFormat="1" applyFont="1" applyFill="1"/>
    <xf numFmtId="200" fontId="2" fillId="2" borderId="0" xfId="0" applyNumberFormat="1" applyFont="1" applyFill="1" applyAlignment="1">
      <alignment horizontal="right"/>
    </xf>
    <xf numFmtId="190" fontId="2" fillId="2" borderId="0" xfId="0" applyNumberFormat="1" applyFont="1" applyFill="1"/>
    <xf numFmtId="190" fontId="3" fillId="2" borderId="0" xfId="0" applyNumberFormat="1" applyFont="1" applyFill="1" applyAlignment="1">
      <alignment horizontal="left"/>
    </xf>
    <xf numFmtId="190" fontId="4" fillId="2" borderId="0" xfId="0" applyNumberFormat="1" applyFont="1" applyFill="1" applyAlignment="1">
      <alignment horizontal="centerContinuous"/>
    </xf>
    <xf numFmtId="182" fontId="2" fillId="2" borderId="0" xfId="0" applyNumberFormat="1" applyFont="1" applyFill="1" applyAlignment="1">
      <alignment horizontal="centerContinuous"/>
    </xf>
    <xf numFmtId="190" fontId="5" fillId="2" borderId="0" xfId="0" applyNumberFormat="1" applyFont="1" applyFill="1" applyAlignment="1">
      <alignment horizontal="right"/>
    </xf>
    <xf numFmtId="182" fontId="5" fillId="2" borderId="0" xfId="0" applyNumberFormat="1" applyFont="1" applyFill="1" applyAlignment="1">
      <alignment horizontal="right" vertical="center"/>
    </xf>
    <xf numFmtId="182" fontId="5" fillId="2" borderId="0" xfId="0" applyNumberFormat="1" applyFont="1" applyFill="1" applyAlignment="1">
      <alignment horizontal="left" vertical="center"/>
    </xf>
    <xf numFmtId="190" fontId="6" fillId="2" borderId="1" xfId="0" applyNumberFormat="1" applyFont="1" applyFill="1" applyBorder="1" applyAlignment="1">
      <alignment horizontal="left" vertical="center"/>
    </xf>
    <xf numFmtId="182" fontId="2" fillId="2" borderId="2" xfId="0" applyNumberFormat="1" applyFont="1" applyFill="1" applyBorder="1" applyAlignment="1">
      <alignment horizontal="left"/>
    </xf>
    <xf numFmtId="182" fontId="2" fillId="2" borderId="3" xfId="0" applyNumberFormat="1" applyFont="1" applyFill="1" applyBorder="1" applyAlignment="1">
      <alignment horizontal="left"/>
    </xf>
    <xf numFmtId="182" fontId="2" fillId="2" borderId="0" xfId="0" applyNumberFormat="1" applyFont="1" applyFill="1" applyBorder="1" applyAlignment="1">
      <alignment horizontal="left"/>
    </xf>
    <xf numFmtId="190" fontId="2" fillId="2" borderId="4" xfId="0" applyNumberFormat="1" applyFont="1" applyFill="1" applyBorder="1"/>
    <xf numFmtId="182" fontId="2" fillId="2" borderId="5" xfId="0" applyNumberFormat="1" applyFont="1" applyFill="1" applyBorder="1" applyAlignment="1">
      <alignment horizontal="center"/>
    </xf>
    <xf numFmtId="182" fontId="2" fillId="2" borderId="6" xfId="0" applyNumberFormat="1" applyFont="1" applyFill="1" applyBorder="1" applyAlignment="1">
      <alignment horizontal="center"/>
    </xf>
    <xf numFmtId="182" fontId="3" fillId="2" borderId="7" xfId="0" applyNumberFormat="1" applyFont="1" applyFill="1" applyBorder="1" applyAlignment="1">
      <alignment horizontal="center"/>
    </xf>
    <xf numFmtId="182" fontId="2" fillId="2" borderId="0" xfId="0" applyNumberFormat="1" applyFont="1" applyFill="1" applyBorder="1"/>
    <xf numFmtId="190" fontId="2" fillId="2" borderId="8" xfId="0" applyNumberFormat="1" applyFont="1" applyFill="1" applyBorder="1"/>
    <xf numFmtId="182" fontId="3" fillId="2" borderId="8" xfId="0" applyNumberFormat="1" applyFont="1" applyFill="1" applyBorder="1" applyAlignment="1">
      <alignment horizontal="center"/>
    </xf>
    <xf numFmtId="182" fontId="2" fillId="2" borderId="0" xfId="0" applyNumberFormat="1" applyFont="1" applyFill="1" applyBorder="1" applyAlignment="1">
      <alignment horizontal="center"/>
    </xf>
    <xf numFmtId="190" fontId="7" fillId="2" borderId="0" xfId="0" applyNumberFormat="1" applyFont="1" applyFill="1" applyAlignment="1">
      <alignment horizontal="left"/>
    </xf>
    <xf numFmtId="190" fontId="14" fillId="2" borderId="7" xfId="0" applyNumberFormat="1" applyFont="1" applyFill="1" applyBorder="1"/>
    <xf numFmtId="186" fontId="7" fillId="2" borderId="7" xfId="1" applyNumberFormat="1" applyFont="1" applyFill="1" applyBorder="1" applyAlignment="1">
      <alignment horizontal="right"/>
    </xf>
    <xf numFmtId="182" fontId="5" fillId="2" borderId="0" xfId="0" applyNumberFormat="1" applyFont="1" applyFill="1" applyBorder="1"/>
    <xf numFmtId="190" fontId="5" fillId="2" borderId="0" xfId="0" applyNumberFormat="1" applyFont="1" applyFill="1"/>
    <xf numFmtId="190" fontId="5" fillId="2" borderId="4" xfId="0" applyNumberFormat="1" applyFont="1" applyFill="1" applyBorder="1"/>
    <xf numFmtId="186" fontId="3" fillId="2" borderId="4" xfId="1" applyNumberFormat="1" applyFont="1" applyFill="1" applyBorder="1" applyAlignment="1">
      <alignment horizontal="right"/>
    </xf>
    <xf numFmtId="190" fontId="10" fillId="2" borderId="4" xfId="0" applyNumberFormat="1" applyFont="1" applyFill="1" applyBorder="1" applyAlignment="1">
      <alignment horizontal="center"/>
    </xf>
    <xf numFmtId="186" fontId="7" fillId="2" borderId="4" xfId="1" applyNumberFormat="1" applyFont="1" applyFill="1" applyBorder="1" applyAlignment="1">
      <alignment horizontal="right"/>
    </xf>
    <xf numFmtId="190" fontId="3" fillId="2" borderId="4" xfId="0" applyNumberFormat="1" applyFont="1" applyFill="1" applyBorder="1"/>
    <xf numFmtId="182" fontId="3" fillId="2" borderId="0" xfId="0" applyNumberFormat="1" applyFont="1" applyFill="1" applyBorder="1"/>
    <xf numFmtId="190" fontId="5" fillId="2" borderId="4" xfId="0" applyNumberFormat="1" applyFont="1" applyFill="1" applyBorder="1" applyAlignment="1"/>
    <xf numFmtId="182" fontId="7" fillId="2" borderId="0" xfId="0" applyNumberFormat="1" applyFont="1" applyFill="1" applyBorder="1"/>
    <xf numFmtId="190" fontId="2" fillId="2" borderId="4" xfId="0" applyNumberFormat="1" applyFont="1" applyFill="1" applyBorder="1" applyAlignment="1"/>
    <xf numFmtId="190" fontId="8" fillId="2" borderId="0" xfId="0" applyNumberFormat="1" applyFont="1" applyFill="1" applyAlignment="1">
      <alignment horizontal="left"/>
    </xf>
    <xf numFmtId="182" fontId="9" fillId="2" borderId="0" xfId="0" applyNumberFormat="1" applyFont="1" applyFill="1" applyBorder="1"/>
    <xf numFmtId="190" fontId="9" fillId="2" borderId="0" xfId="0" applyNumberFormat="1" applyFont="1" applyFill="1"/>
    <xf numFmtId="190" fontId="5" fillId="2" borderId="8" xfId="0" applyNumberFormat="1" applyFont="1" applyFill="1" applyBorder="1" applyAlignment="1"/>
    <xf numFmtId="186" fontId="7" fillId="2" borderId="8" xfId="1" applyNumberFormat="1" applyFont="1" applyFill="1" applyBorder="1" applyAlignment="1">
      <alignment horizontal="right"/>
    </xf>
    <xf numFmtId="200" fontId="2" fillId="2" borderId="0" xfId="0" applyNumberFormat="1" applyFont="1" applyFill="1" applyAlignment="1">
      <alignment horizontal="left"/>
    </xf>
    <xf numFmtId="182" fontId="2" fillId="2" borderId="9" xfId="0" applyNumberFormat="1" applyFont="1" applyFill="1" applyBorder="1" applyAlignment="1">
      <alignment horizontal="center"/>
    </xf>
    <xf numFmtId="182" fontId="2" fillId="2" borderId="8" xfId="0" applyNumberFormat="1" applyFont="1" applyFill="1" applyBorder="1" applyAlignment="1">
      <alignment horizontal="center"/>
    </xf>
    <xf numFmtId="186" fontId="3" fillId="2" borderId="4" xfId="1" applyNumberFormat="1" applyFont="1" applyFill="1" applyBorder="1" applyAlignment="1">
      <alignment horizontal="right" vertical="center"/>
    </xf>
    <xf numFmtId="182" fontId="5" fillId="2" borderId="0" xfId="0" applyNumberFormat="1" applyFont="1" applyFill="1" applyBorder="1" applyAlignment="1">
      <alignment vertical="center"/>
    </xf>
    <xf numFmtId="186" fontId="5" fillId="2" borderId="0" xfId="1" applyNumberFormat="1" applyFont="1" applyFill="1" applyBorder="1" applyAlignment="1">
      <alignment horizontal="right" vertical="center"/>
    </xf>
    <xf numFmtId="186" fontId="2" fillId="2" borderId="0" xfId="1" applyNumberFormat="1" applyFont="1" applyFill="1" applyBorder="1" applyAlignment="1">
      <alignment horizontal="right" vertical="center"/>
    </xf>
    <xf numFmtId="190" fontId="5" fillId="2" borderId="0" xfId="0" applyNumberFormat="1" applyFont="1" applyFill="1" applyBorder="1" applyAlignment="1"/>
    <xf numFmtId="182" fontId="2" fillId="2" borderId="0" xfId="0" applyNumberFormat="1" applyFont="1" applyFill="1" applyAlignment="1">
      <alignment horizontal="right"/>
    </xf>
    <xf numFmtId="190" fontId="14" fillId="2" borderId="4" xfId="0" applyNumberFormat="1" applyFont="1" applyFill="1" applyBorder="1"/>
    <xf numFmtId="186" fontId="2" fillId="2" borderId="4" xfId="0" applyNumberFormat="1" applyFont="1" applyFill="1" applyBorder="1"/>
    <xf numFmtId="190" fontId="5" fillId="2" borderId="0" xfId="0" applyNumberFormat="1" applyFont="1" applyFill="1" applyAlignment="1">
      <alignment horizontal="left"/>
    </xf>
    <xf numFmtId="186" fontId="3" fillId="2" borderId="4" xfId="0" applyNumberFormat="1" applyFont="1" applyFill="1" applyBorder="1" applyProtection="1">
      <protection locked="0"/>
    </xf>
    <xf numFmtId="182" fontId="3" fillId="2" borderId="0" xfId="0" applyNumberFormat="1" applyFont="1" applyFill="1" applyBorder="1" applyProtection="1">
      <protection locked="0"/>
    </xf>
    <xf numFmtId="190" fontId="3" fillId="2" borderId="0" xfId="0" applyNumberFormat="1" applyFont="1" applyFill="1"/>
    <xf numFmtId="186" fontId="7" fillId="2" borderId="4" xfId="0" applyNumberFormat="1" applyFont="1" applyFill="1" applyBorder="1" applyProtection="1">
      <protection locked="0"/>
    </xf>
    <xf numFmtId="182" fontId="7" fillId="2" borderId="0" xfId="0" applyNumberFormat="1" applyFont="1" applyFill="1" applyBorder="1" applyProtection="1">
      <protection locked="0"/>
    </xf>
    <xf numFmtId="190" fontId="7" fillId="2" borderId="0" xfId="0" applyNumberFormat="1" applyFont="1" applyFill="1"/>
    <xf numFmtId="190" fontId="10" fillId="2" borderId="0" xfId="0" applyNumberFormat="1" applyFont="1" applyFill="1" applyAlignment="1">
      <alignment horizontal="left"/>
    </xf>
    <xf numFmtId="182" fontId="10" fillId="2" borderId="0" xfId="0" applyNumberFormat="1" applyFont="1" applyFill="1" applyBorder="1" applyProtection="1">
      <protection locked="0"/>
    </xf>
    <xf numFmtId="190" fontId="10" fillId="2" borderId="0" xfId="0" applyNumberFormat="1" applyFont="1" applyFill="1"/>
    <xf numFmtId="190" fontId="3" fillId="2" borderId="4" xfId="0" applyNumberFormat="1" applyFont="1" applyFill="1" applyBorder="1" applyAlignment="1"/>
    <xf numFmtId="186" fontId="7" fillId="2" borderId="8" xfId="0" applyNumberFormat="1" applyFont="1" applyFill="1" applyBorder="1" applyProtection="1">
      <protection locked="0"/>
    </xf>
    <xf numFmtId="190" fontId="3" fillId="2" borderId="0" xfId="0" applyNumberFormat="1" applyFont="1" applyFill="1" applyBorder="1" applyProtection="1">
      <protection locked="0"/>
    </xf>
    <xf numFmtId="190" fontId="2" fillId="2" borderId="4" xfId="0" applyNumberFormat="1" applyFont="1" applyFill="1" applyBorder="1" applyAlignment="1">
      <alignment horizontal="left"/>
    </xf>
    <xf numFmtId="186" fontId="2" fillId="2" borderId="5" xfId="0" applyNumberFormat="1" applyFont="1" applyFill="1" applyBorder="1" applyProtection="1">
      <protection locked="0"/>
    </xf>
    <xf numFmtId="182" fontId="2" fillId="2" borderId="0" xfId="0" applyNumberFormat="1" applyFont="1" applyFill="1" applyBorder="1" applyProtection="1">
      <protection locked="0"/>
    </xf>
    <xf numFmtId="182" fontId="5" fillId="2" borderId="0" xfId="0" applyNumberFormat="1" applyFont="1" applyFill="1" applyBorder="1" applyProtection="1">
      <protection locked="0"/>
    </xf>
    <xf numFmtId="190" fontId="2" fillId="2" borderId="0" xfId="0" applyNumberFormat="1" applyFont="1" applyFill="1" applyBorder="1" applyProtection="1">
      <protection locked="0"/>
    </xf>
    <xf numFmtId="186" fontId="2" fillId="2" borderId="8" xfId="0" applyNumberFormat="1" applyFont="1" applyFill="1" applyBorder="1" applyProtection="1">
      <protection locked="0"/>
    </xf>
    <xf numFmtId="190" fontId="2" fillId="2" borderId="10" xfId="0" applyNumberFormat="1" applyFont="1" applyFill="1" applyBorder="1"/>
    <xf numFmtId="190" fontId="10" fillId="2" borderId="10" xfId="0" applyNumberFormat="1" applyFont="1" applyFill="1" applyBorder="1" applyAlignment="1">
      <alignment horizontal="center"/>
    </xf>
    <xf numFmtId="0" fontId="2" fillId="2" borderId="4" xfId="0" applyFont="1" applyFill="1" applyBorder="1" applyAlignment="1"/>
    <xf numFmtId="190" fontId="2" fillId="2" borderId="10" xfId="0" applyNumberFormat="1" applyFont="1" applyFill="1" applyBorder="1" applyAlignment="1"/>
    <xf numFmtId="190" fontId="14" fillId="2" borderId="0" xfId="0" applyNumberFormat="1" applyFont="1" applyFill="1" applyAlignment="1">
      <alignment horizontal="left"/>
    </xf>
    <xf numFmtId="190" fontId="10" fillId="2" borderId="10" xfId="0" applyNumberFormat="1" applyFont="1" applyFill="1" applyBorder="1" applyAlignment="1">
      <alignment horizontal="left" wrapText="1"/>
    </xf>
    <xf numFmtId="182" fontId="14" fillId="2" borderId="0" xfId="0" applyNumberFormat="1" applyFont="1" applyFill="1" applyBorder="1" applyProtection="1">
      <protection locked="0"/>
    </xf>
    <xf numFmtId="190" fontId="14" fillId="2" borderId="0" xfId="0" applyNumberFormat="1" applyFont="1" applyFill="1"/>
    <xf numFmtId="190" fontId="14" fillId="2" borderId="10" xfId="0" applyNumberFormat="1" applyFont="1" applyFill="1" applyBorder="1" applyAlignment="1">
      <alignment horizontal="left"/>
    </xf>
    <xf numFmtId="190" fontId="2" fillId="2" borderId="10" xfId="0" applyNumberFormat="1" applyFont="1" applyFill="1" applyBorder="1" applyAlignment="1">
      <alignment wrapText="1"/>
    </xf>
    <xf numFmtId="190" fontId="10" fillId="2" borderId="10" xfId="0" applyNumberFormat="1" applyFont="1" applyFill="1" applyBorder="1" applyAlignment="1">
      <alignment vertical="center"/>
    </xf>
    <xf numFmtId="190" fontId="10" fillId="2" borderId="8" xfId="0" applyNumberFormat="1" applyFont="1" applyFill="1" applyBorder="1" applyAlignment="1">
      <alignment vertical="center"/>
    </xf>
    <xf numFmtId="190" fontId="2" fillId="2" borderId="0" xfId="0" applyNumberFormat="1" applyFont="1" applyFill="1" applyBorder="1" applyAlignment="1" applyProtection="1">
      <alignment vertical="center"/>
      <protection locked="0"/>
    </xf>
    <xf numFmtId="182" fontId="2" fillId="2" borderId="0" xfId="0" applyNumberFormat="1" applyFont="1" applyFill="1" applyBorder="1" applyAlignment="1" applyProtection="1">
      <alignment vertical="center"/>
      <protection locked="0"/>
    </xf>
    <xf numFmtId="182" fontId="2" fillId="2" borderId="2" xfId="0" applyNumberFormat="1" applyFont="1" applyFill="1" applyBorder="1" applyAlignment="1">
      <alignment vertical="center"/>
    </xf>
    <xf numFmtId="0" fontId="22" fillId="2" borderId="11" xfId="0" applyFont="1" applyFill="1" applyBorder="1" applyAlignment="1">
      <alignment horizontal="center" vertical="center"/>
    </xf>
    <xf numFmtId="0" fontId="0" fillId="2" borderId="0" xfId="0" applyFill="1" applyBorder="1" applyAlignment="1">
      <alignment vertical="center"/>
    </xf>
    <xf numFmtId="186" fontId="2" fillId="2" borderId="0" xfId="0" applyNumberFormat="1" applyFont="1" applyFill="1" applyBorder="1"/>
    <xf numFmtId="190" fontId="13" fillId="2" borderId="0" xfId="0" applyNumberFormat="1" applyFont="1" applyFill="1" applyAlignment="1">
      <alignment horizontal="left"/>
    </xf>
    <xf numFmtId="190" fontId="10" fillId="2" borderId="10" xfId="0" applyNumberFormat="1" applyFont="1" applyFill="1" applyBorder="1" applyAlignment="1"/>
    <xf numFmtId="186" fontId="13" fillId="2" borderId="0" xfId="0" applyNumberFormat="1" applyFont="1" applyFill="1" applyBorder="1"/>
    <xf numFmtId="182" fontId="13" fillId="2" borderId="0" xfId="0" applyNumberFormat="1" applyFont="1" applyFill="1" applyBorder="1"/>
    <xf numFmtId="190" fontId="13" fillId="2" borderId="0" xfId="0" applyNumberFormat="1" applyFont="1" applyFill="1"/>
    <xf numFmtId="186" fontId="2" fillId="2" borderId="0" xfId="0" applyNumberFormat="1" applyFont="1" applyFill="1" applyBorder="1" applyAlignment="1">
      <alignment horizontal="center"/>
    </xf>
    <xf numFmtId="190" fontId="2" fillId="2" borderId="10" xfId="0" applyNumberFormat="1" applyFont="1" applyFill="1" applyBorder="1" applyAlignment="1">
      <alignment horizontal="left"/>
    </xf>
    <xf numFmtId="186" fontId="10" fillId="2" borderId="12" xfId="0" applyNumberFormat="1" applyFont="1" applyFill="1" applyBorder="1" applyAlignment="1">
      <alignment vertical="center"/>
    </xf>
    <xf numFmtId="186" fontId="10" fillId="2" borderId="0" xfId="0" applyNumberFormat="1" applyFont="1" applyFill="1" applyBorder="1" applyAlignment="1">
      <alignment vertical="center"/>
    </xf>
    <xf numFmtId="182" fontId="2" fillId="2" borderId="0" xfId="0" applyNumberFormat="1" applyFont="1" applyFill="1" applyAlignment="1"/>
    <xf numFmtId="186" fontId="3" fillId="2" borderId="13" xfId="1" applyNumberFormat="1" applyFont="1" applyFill="1" applyBorder="1" applyAlignment="1"/>
    <xf numFmtId="0" fontId="0" fillId="2" borderId="10" xfId="0" applyFill="1" applyBorder="1" applyAlignment="1"/>
    <xf numFmtId="182" fontId="7" fillId="2" borderId="0" xfId="0" applyNumberFormat="1" applyFont="1" applyFill="1" applyBorder="1" applyAlignment="1">
      <alignment horizontal="centerContinuous" vertical="center"/>
    </xf>
    <xf numFmtId="0" fontId="0" fillId="2" borderId="0" xfId="0" applyFill="1"/>
    <xf numFmtId="184" fontId="10" fillId="2" borderId="10" xfId="1" applyNumberFormat="1" applyFont="1" applyFill="1" applyBorder="1" applyAlignment="1" applyProtection="1">
      <protection locked="0"/>
    </xf>
    <xf numFmtId="3" fontId="3" fillId="2" borderId="0" xfId="0" applyNumberFormat="1" applyFont="1" applyFill="1" applyBorder="1"/>
    <xf numFmtId="3" fontId="7" fillId="2" borderId="0" xfId="0" applyNumberFormat="1" applyFont="1" applyFill="1" applyBorder="1"/>
    <xf numFmtId="184" fontId="5" fillId="2" borderId="10" xfId="1" applyNumberFormat="1" applyFont="1" applyFill="1" applyBorder="1" applyAlignment="1" applyProtection="1">
      <protection locked="0"/>
    </xf>
    <xf numFmtId="184" fontId="3" fillId="2" borderId="10" xfId="1" applyNumberFormat="1" applyFont="1" applyFill="1" applyBorder="1" applyAlignment="1" applyProtection="1">
      <protection locked="0"/>
    </xf>
    <xf numFmtId="0" fontId="3" fillId="2" borderId="0" xfId="0" quotePrefix="1" applyFont="1" applyFill="1" applyBorder="1"/>
    <xf numFmtId="0" fontId="3" fillId="2" borderId="0" xfId="0" applyFont="1" applyFill="1" applyBorder="1"/>
    <xf numFmtId="0" fontId="7" fillId="2" borderId="0" xfId="0" applyFont="1" applyFill="1" applyBorder="1"/>
    <xf numFmtId="3" fontId="12" fillId="2" borderId="0" xfId="0" applyNumberFormat="1" applyFont="1" applyFill="1" applyBorder="1"/>
    <xf numFmtId="190" fontId="6" fillId="2" borderId="0" xfId="0" applyNumberFormat="1" applyFont="1" applyFill="1" applyAlignment="1">
      <alignment horizontal="left"/>
    </xf>
    <xf numFmtId="182" fontId="15" fillId="2" borderId="0" xfId="0" applyNumberFormat="1" applyFont="1" applyFill="1" applyAlignment="1">
      <alignment horizontal="centerContinuous"/>
    </xf>
    <xf numFmtId="182" fontId="15" fillId="2" borderId="0" xfId="0" applyNumberFormat="1" applyFont="1" applyFill="1"/>
    <xf numFmtId="182" fontId="2" fillId="2" borderId="0" xfId="0" applyNumberFormat="1" applyFont="1" applyFill="1" applyBorder="1" applyAlignment="1">
      <alignment vertical="center"/>
    </xf>
    <xf numFmtId="0" fontId="22" fillId="2" borderId="7" xfId="0" applyFont="1" applyFill="1" applyBorder="1" applyAlignment="1">
      <alignment horizontal="center" vertical="center"/>
    </xf>
    <xf numFmtId="0" fontId="23" fillId="2" borderId="0" xfId="0" applyFont="1" applyFill="1" applyBorder="1"/>
    <xf numFmtId="0" fontId="6" fillId="2" borderId="0" xfId="0" applyFont="1" applyFill="1" applyBorder="1"/>
    <xf numFmtId="190" fontId="6" fillId="2" borderId="0" xfId="0" applyNumberFormat="1" applyFont="1" applyFill="1"/>
    <xf numFmtId="0" fontId="17" fillId="2" borderId="0" xfId="0" applyFont="1" applyFill="1" applyBorder="1"/>
    <xf numFmtId="190" fontId="7" fillId="2" borderId="2" xfId="0" applyNumberFormat="1" applyFont="1" applyFill="1" applyBorder="1" applyAlignment="1"/>
    <xf numFmtId="186" fontId="3" fillId="2" borderId="2" xfId="1" applyNumberFormat="1" applyFont="1" applyFill="1" applyBorder="1" applyAlignment="1">
      <alignment horizontal="right"/>
    </xf>
    <xf numFmtId="0" fontId="16" fillId="2" borderId="0" xfId="0" applyFont="1" applyFill="1" applyBorder="1"/>
    <xf numFmtId="0" fontId="14" fillId="2" borderId="1" xfId="0" applyFont="1" applyFill="1" applyBorder="1"/>
    <xf numFmtId="186" fontId="14" fillId="2" borderId="2" xfId="1" applyNumberFormat="1" applyFont="1" applyFill="1" applyBorder="1" applyAlignment="1">
      <alignment horizontal="right"/>
    </xf>
    <xf numFmtId="186" fontId="14" fillId="2" borderId="3" xfId="1" applyNumberFormat="1" applyFont="1" applyFill="1" applyBorder="1" applyAlignment="1">
      <alignment horizontal="right"/>
    </xf>
    <xf numFmtId="0" fontId="25" fillId="2" borderId="0" xfId="0" applyFont="1" applyFill="1" applyBorder="1"/>
    <xf numFmtId="0" fontId="19" fillId="2" borderId="0" xfId="0" applyFont="1" applyFill="1" applyBorder="1"/>
    <xf numFmtId="186" fontId="14" fillId="2" borderId="2" xfId="1" applyNumberFormat="1" applyFont="1" applyFill="1" applyBorder="1" applyAlignment="1"/>
    <xf numFmtId="0" fontId="24" fillId="2" borderId="3" xfId="0" applyFont="1" applyFill="1" applyBorder="1" applyAlignment="1"/>
    <xf numFmtId="190" fontId="14" fillId="2" borderId="14" xfId="0" applyNumberFormat="1" applyFont="1" applyFill="1" applyBorder="1" applyAlignment="1">
      <alignment vertical="center"/>
    </xf>
    <xf numFmtId="186" fontId="10" fillId="2" borderId="15" xfId="1" applyNumberFormat="1" applyFont="1" applyFill="1" applyBorder="1" applyAlignment="1" applyProtection="1">
      <alignment horizontal="right" vertical="center"/>
      <protection locked="0"/>
    </xf>
    <xf numFmtId="190" fontId="20" fillId="2" borderId="0" xfId="0" applyNumberFormat="1" applyFont="1" applyFill="1" applyBorder="1" applyAlignment="1" applyProtection="1">
      <alignment vertical="center"/>
      <protection locked="0"/>
    </xf>
    <xf numFmtId="190" fontId="2" fillId="2" borderId="0" xfId="0" applyNumberFormat="1" applyFont="1" applyFill="1" applyAlignment="1">
      <alignment vertical="center"/>
    </xf>
    <xf numFmtId="190" fontId="4" fillId="2" borderId="0" xfId="0" applyNumberFormat="1" applyFont="1" applyFill="1" applyAlignment="1">
      <alignment horizontal="centerContinuous" vertical="center"/>
    </xf>
    <xf numFmtId="182" fontId="2" fillId="2" borderId="0" xfId="0" applyNumberFormat="1" applyFont="1" applyFill="1" applyAlignment="1">
      <alignment horizontal="centerContinuous" vertical="center"/>
    </xf>
    <xf numFmtId="182" fontId="2" fillId="2" borderId="2" xfId="0" applyNumberFormat="1" applyFont="1" applyFill="1" applyBorder="1" applyAlignment="1" applyProtection="1">
      <alignment vertical="center"/>
      <protection locked="0"/>
    </xf>
    <xf numFmtId="182" fontId="2" fillId="2" borderId="3" xfId="0" applyNumberFormat="1" applyFont="1" applyFill="1" applyBorder="1" applyAlignment="1" applyProtection="1">
      <alignment vertical="center"/>
      <protection locked="0"/>
    </xf>
    <xf numFmtId="190" fontId="2" fillId="2" borderId="1" xfId="0" applyNumberFormat="1" applyFont="1" applyFill="1" applyBorder="1" applyAlignment="1" applyProtection="1">
      <alignment vertical="center"/>
      <protection locked="0"/>
    </xf>
    <xf numFmtId="182" fontId="5" fillId="2" borderId="3" xfId="0" applyNumberFormat="1" applyFont="1" applyFill="1" applyBorder="1" applyAlignment="1" applyProtection="1">
      <alignment horizontal="right" vertical="center"/>
      <protection locked="0"/>
    </xf>
    <xf numFmtId="182" fontId="2" fillId="2" borderId="3" xfId="0" applyNumberFormat="1" applyFont="1" applyFill="1" applyBorder="1" applyAlignment="1" applyProtection="1">
      <alignment horizontal="center" vertical="center"/>
      <protection locked="0"/>
    </xf>
    <xf numFmtId="182" fontId="5" fillId="2" borderId="0" xfId="0" applyNumberFormat="1" applyFont="1" applyFill="1" applyBorder="1" applyAlignment="1">
      <alignment horizontal="left" vertical="center"/>
    </xf>
    <xf numFmtId="190" fontId="14" fillId="2" borderId="10" xfId="0" applyNumberFormat="1" applyFont="1" applyFill="1" applyBorder="1" applyAlignment="1" applyProtection="1">
      <alignment vertical="center"/>
      <protection locked="0"/>
    </xf>
    <xf numFmtId="186" fontId="5" fillId="2" borderId="5" xfId="0" applyNumberFormat="1" applyFont="1" applyFill="1" applyBorder="1" applyAlignment="1" applyProtection="1">
      <alignment horizontal="right" vertical="center"/>
      <protection locked="0"/>
    </xf>
    <xf numFmtId="190" fontId="10" fillId="2" borderId="10" xfId="0" applyNumberFormat="1" applyFont="1" applyFill="1" applyBorder="1" applyProtection="1">
      <protection locked="0"/>
    </xf>
    <xf numFmtId="186" fontId="13" fillId="2" borderId="5" xfId="0" applyNumberFormat="1" applyFont="1" applyFill="1" applyBorder="1" applyProtection="1">
      <protection locked="0"/>
    </xf>
    <xf numFmtId="190" fontId="2" fillId="2" borderId="10" xfId="0" applyNumberFormat="1" applyFont="1" applyFill="1" applyBorder="1" applyProtection="1">
      <protection locked="0"/>
    </xf>
    <xf numFmtId="186" fontId="2" fillId="2" borderId="5" xfId="0" applyNumberFormat="1" applyFont="1" applyFill="1" applyBorder="1"/>
    <xf numFmtId="190" fontId="10" fillId="2" borderId="10" xfId="0" applyNumberFormat="1" applyFont="1" applyFill="1" applyBorder="1" applyAlignment="1" applyProtection="1">
      <alignment vertical="center"/>
      <protection locked="0"/>
    </xf>
    <xf numFmtId="186" fontId="10" fillId="2" borderId="5" xfId="0" applyNumberFormat="1" applyFont="1" applyFill="1" applyBorder="1" applyAlignment="1" applyProtection="1">
      <alignment vertical="center"/>
      <protection locked="0"/>
    </xf>
    <xf numFmtId="182" fontId="10" fillId="2" borderId="0" xfId="0" applyNumberFormat="1" applyFont="1" applyFill="1" applyBorder="1" applyAlignment="1">
      <alignment vertical="center"/>
    </xf>
    <xf numFmtId="190" fontId="14" fillId="2" borderId="14" xfId="0" applyNumberFormat="1" applyFont="1" applyFill="1" applyBorder="1" applyAlignment="1" applyProtection="1">
      <alignment vertical="center"/>
      <protection locked="0"/>
    </xf>
    <xf numFmtId="186" fontId="14" fillId="2" borderId="15" xfId="0" applyNumberFormat="1" applyFont="1" applyFill="1" applyBorder="1" applyAlignment="1" applyProtection="1">
      <alignment vertical="center"/>
      <protection locked="0"/>
    </xf>
    <xf numFmtId="182" fontId="14" fillId="2" borderId="0" xfId="0" applyNumberFormat="1" applyFont="1" applyFill="1" applyBorder="1" applyAlignment="1">
      <alignment vertical="center"/>
    </xf>
    <xf numFmtId="190" fontId="5" fillId="2" borderId="0" xfId="0" applyNumberFormat="1" applyFont="1" applyFill="1" applyBorder="1" applyAlignment="1" applyProtection="1">
      <alignment vertical="center"/>
      <protection locked="0"/>
    </xf>
    <xf numFmtId="186" fontId="5" fillId="2" borderId="0" xfId="0" applyNumberFormat="1" applyFont="1" applyFill="1" applyBorder="1" applyAlignment="1" applyProtection="1">
      <alignment vertical="center"/>
      <protection locked="0"/>
    </xf>
    <xf numFmtId="186" fontId="5" fillId="2" borderId="0" xfId="0" applyNumberFormat="1" applyFont="1" applyFill="1" applyBorder="1" applyAlignment="1">
      <alignment vertical="center"/>
    </xf>
    <xf numFmtId="190" fontId="2" fillId="2" borderId="0" xfId="0" applyNumberFormat="1" applyFont="1" applyFill="1" applyBorder="1"/>
    <xf numFmtId="190" fontId="14" fillId="2" borderId="10" xfId="0" applyNumberFormat="1" applyFont="1" applyFill="1" applyBorder="1" applyAlignment="1">
      <alignment vertical="center"/>
    </xf>
    <xf numFmtId="190" fontId="2" fillId="2" borderId="16" xfId="0" applyNumberFormat="1" applyFont="1" applyFill="1" applyBorder="1" applyProtection="1">
      <protection locked="0"/>
    </xf>
    <xf numFmtId="182" fontId="2" fillId="2" borderId="6" xfId="0" applyNumberFormat="1" applyFont="1" applyFill="1" applyBorder="1" applyAlignment="1">
      <alignment vertical="center"/>
    </xf>
    <xf numFmtId="190" fontId="10" fillId="2" borderId="0" xfId="0" applyNumberFormat="1" applyFont="1" applyFill="1" applyBorder="1" applyAlignment="1">
      <alignment vertical="center"/>
    </xf>
    <xf numFmtId="186" fontId="2" fillId="2" borderId="0" xfId="0" applyNumberFormat="1" applyFont="1" applyFill="1" applyBorder="1" applyProtection="1">
      <protection locked="0"/>
    </xf>
    <xf numFmtId="186" fontId="3" fillId="2" borderId="8" xfId="0" applyNumberFormat="1" applyFont="1" applyFill="1" applyBorder="1" applyProtection="1">
      <protection locked="0"/>
    </xf>
    <xf numFmtId="190" fontId="5" fillId="2" borderId="13" xfId="0" applyNumberFormat="1" applyFont="1" applyFill="1" applyBorder="1" applyAlignment="1">
      <alignment horizontal="left" wrapText="1"/>
    </xf>
    <xf numFmtId="190" fontId="5" fillId="2" borderId="16" xfId="0" applyNumberFormat="1" applyFont="1" applyFill="1" applyBorder="1" applyAlignment="1">
      <alignment horizontal="left" wrapText="1"/>
    </xf>
    <xf numFmtId="190" fontId="2" fillId="2" borderId="10" xfId="0" applyNumberFormat="1" applyFont="1" applyFill="1" applyBorder="1" applyAlignment="1">
      <alignment horizontal="left" wrapText="1" indent="10"/>
    </xf>
    <xf numFmtId="190" fontId="2" fillId="2" borderId="0" xfId="0" applyNumberFormat="1" applyFont="1" applyFill="1" applyBorder="1" applyAlignment="1">
      <alignment horizontal="left" wrapText="1" indent="10"/>
    </xf>
    <xf numFmtId="190" fontId="2" fillId="2" borderId="5" xfId="0" applyNumberFormat="1" applyFont="1" applyFill="1" applyBorder="1" applyAlignment="1">
      <alignment horizontal="left" wrapText="1" indent="10"/>
    </xf>
    <xf numFmtId="0" fontId="26" fillId="2" borderId="0" xfId="0" applyFont="1" applyFill="1" applyBorder="1" applyAlignment="1"/>
    <xf numFmtId="208" fontId="21" fillId="2" borderId="0" xfId="2" applyNumberFormat="1" applyFont="1" applyFill="1" applyBorder="1" applyAlignment="1">
      <alignment horizontal="right"/>
    </xf>
    <xf numFmtId="208" fontId="3" fillId="2" borderId="4" xfId="2" applyNumberFormat="1" applyFont="1" applyFill="1" applyBorder="1" applyAlignment="1" applyProtection="1">
      <protection locked="0"/>
    </xf>
    <xf numFmtId="208" fontId="2" fillId="2" borderId="0" xfId="2" applyNumberFormat="1" applyFont="1" applyFill="1" applyBorder="1" applyAlignment="1" applyProtection="1">
      <alignment horizontal="right"/>
      <protection locked="0"/>
    </xf>
    <xf numFmtId="208" fontId="3" fillId="2" borderId="7" xfId="2" applyNumberFormat="1" applyFont="1" applyFill="1" applyBorder="1" applyAlignment="1"/>
    <xf numFmtId="208" fontId="7" fillId="2" borderId="4" xfId="2" applyNumberFormat="1" applyFont="1" applyFill="1" applyBorder="1" applyAlignment="1" applyProtection="1">
      <protection locked="0"/>
    </xf>
    <xf numFmtId="208" fontId="7" fillId="2" borderId="4" xfId="2" applyNumberFormat="1" applyFont="1" applyFill="1" applyBorder="1" applyAlignment="1">
      <alignment horizontal="right"/>
    </xf>
    <xf numFmtId="208" fontId="3" fillId="2" borderId="4" xfId="2" applyNumberFormat="1" applyFont="1" applyFill="1" applyBorder="1" applyAlignment="1">
      <alignment horizontal="right"/>
    </xf>
    <xf numFmtId="208" fontId="7" fillId="2" borderId="4" xfId="2" applyNumberFormat="1" applyFont="1" applyFill="1" applyBorder="1" applyAlignment="1">
      <alignment horizontal="right" vertical="center"/>
    </xf>
    <xf numFmtId="208" fontId="7" fillId="2" borderId="7" xfId="2" applyNumberFormat="1" applyFont="1" applyFill="1" applyBorder="1" applyAlignment="1">
      <alignment horizontal="right"/>
    </xf>
    <xf numFmtId="208" fontId="3" fillId="2" borderId="4" xfId="2" applyNumberFormat="1" applyFont="1" applyFill="1" applyBorder="1" applyProtection="1">
      <protection locked="0"/>
    </xf>
    <xf numFmtId="208" fontId="7" fillId="2" borderId="4" xfId="2" applyNumberFormat="1" applyFont="1" applyFill="1" applyBorder="1" applyProtection="1">
      <protection locked="0"/>
    </xf>
    <xf numFmtId="208" fontId="7" fillId="2" borderId="8" xfId="2" applyNumberFormat="1" applyFont="1" applyFill="1" applyBorder="1" applyProtection="1">
      <protection locked="0"/>
    </xf>
    <xf numFmtId="208" fontId="3" fillId="2" borderId="5" xfId="2" applyNumberFormat="1" applyFont="1" applyFill="1" applyBorder="1" applyProtection="1">
      <protection locked="0"/>
    </xf>
    <xf numFmtId="208" fontId="7" fillId="2" borderId="5" xfId="2" applyNumberFormat="1" applyFont="1" applyFill="1" applyBorder="1" applyProtection="1">
      <protection locked="0"/>
    </xf>
    <xf numFmtId="208" fontId="3" fillId="2" borderId="8" xfId="2" applyNumberFormat="1" applyFont="1" applyFill="1" applyBorder="1" applyAlignment="1">
      <alignment horizontal="right"/>
    </xf>
    <xf numFmtId="208" fontId="5" fillId="2" borderId="0" xfId="2" applyNumberFormat="1" applyFont="1" applyFill="1" applyBorder="1" applyAlignment="1">
      <alignment vertical="center"/>
    </xf>
    <xf numFmtId="182" fontId="2" fillId="2" borderId="1" xfId="0" applyNumberFormat="1" applyFont="1" applyFill="1" applyBorder="1" applyAlignment="1" applyProtection="1">
      <alignment horizontal="center" vertical="center"/>
      <protection locked="0"/>
    </xf>
    <xf numFmtId="208" fontId="3" fillId="2" borderId="4" xfId="2" applyNumberFormat="1" applyFont="1" applyFill="1" applyBorder="1" applyAlignment="1">
      <alignment horizontal="right" vertical="center"/>
    </xf>
    <xf numFmtId="186" fontId="13" fillId="2" borderId="4" xfId="0" applyNumberFormat="1" applyFont="1" applyFill="1" applyBorder="1" applyProtection="1">
      <protection locked="0"/>
    </xf>
    <xf numFmtId="186" fontId="3" fillId="2" borderId="7" xfId="1" applyNumberFormat="1" applyFont="1" applyFill="1" applyBorder="1" applyAlignment="1">
      <alignment horizontal="right"/>
    </xf>
    <xf numFmtId="208" fontId="3" fillId="2" borderId="7" xfId="2" applyNumberFormat="1" applyFont="1" applyFill="1" applyBorder="1" applyAlignment="1">
      <alignment horizontal="right"/>
    </xf>
    <xf numFmtId="208" fontId="3" fillId="2" borderId="8" xfId="2" applyNumberFormat="1" applyFont="1" applyFill="1" applyBorder="1" applyProtection="1">
      <protection locked="0"/>
    </xf>
    <xf numFmtId="190" fontId="14" fillId="2" borderId="13" xfId="0" applyNumberFormat="1" applyFont="1" applyFill="1" applyBorder="1" applyAlignment="1">
      <alignment horizontal="left"/>
    </xf>
    <xf numFmtId="0" fontId="24" fillId="2" borderId="0" xfId="0" applyFont="1" applyFill="1" applyBorder="1" applyAlignment="1"/>
    <xf numFmtId="0" fontId="22" fillId="2" borderId="0" xfId="0" applyFont="1" applyFill="1" applyBorder="1" applyAlignment="1">
      <alignment horizontal="center" vertical="center"/>
    </xf>
    <xf numFmtId="208" fontId="2" fillId="2" borderId="0" xfId="2" applyNumberFormat="1" applyFont="1" applyFill="1" applyBorder="1" applyAlignment="1">
      <alignment horizontal="center"/>
    </xf>
    <xf numFmtId="208" fontId="2" fillId="2" borderId="0" xfId="2" applyNumberFormat="1" applyFont="1" applyFill="1" applyBorder="1"/>
    <xf numFmtId="208" fontId="10" fillId="2" borderId="0" xfId="2" applyNumberFormat="1" applyFont="1" applyFill="1" applyBorder="1"/>
    <xf numFmtId="208" fontId="5" fillId="2" borderId="0" xfId="2" applyNumberFormat="1" applyFont="1" applyFill="1" applyBorder="1"/>
    <xf numFmtId="208" fontId="10" fillId="2" borderId="0" xfId="2" applyNumberFormat="1" applyFont="1" applyFill="1" applyBorder="1" applyAlignment="1">
      <alignment vertical="center"/>
    </xf>
    <xf numFmtId="208" fontId="22" fillId="2" borderId="0" xfId="2" applyNumberFormat="1" applyFont="1" applyFill="1" applyBorder="1" applyAlignment="1">
      <alignment horizontal="center" vertical="center"/>
    </xf>
    <xf numFmtId="208" fontId="14" fillId="2" borderId="0" xfId="2" applyNumberFormat="1" applyFont="1" applyFill="1" applyBorder="1" applyAlignment="1">
      <alignment horizontal="right" vertical="center"/>
    </xf>
    <xf numFmtId="208" fontId="3" fillId="2" borderId="0" xfId="2" applyNumberFormat="1" applyFont="1" applyFill="1" applyBorder="1" applyAlignment="1">
      <alignment horizontal="right"/>
    </xf>
    <xf numFmtId="208" fontId="14" fillId="2" borderId="0" xfId="2" applyNumberFormat="1" applyFont="1" applyFill="1" applyBorder="1" applyAlignment="1">
      <alignment horizontal="right"/>
    </xf>
    <xf numFmtId="208" fontId="10" fillId="2" borderId="0" xfId="2" applyNumberFormat="1" applyFont="1" applyFill="1" applyBorder="1" applyAlignment="1" applyProtection="1">
      <alignment horizontal="right" vertical="center"/>
      <protection locked="0"/>
    </xf>
    <xf numFmtId="186" fontId="7" fillId="2" borderId="0" xfId="1" applyNumberFormat="1" applyFont="1" applyFill="1" applyBorder="1" applyAlignment="1">
      <alignment horizontal="right"/>
    </xf>
    <xf numFmtId="208" fontId="7" fillId="2" borderId="0" xfId="2" applyNumberFormat="1" applyFont="1" applyFill="1" applyBorder="1" applyAlignment="1">
      <alignment horizontal="right"/>
    </xf>
    <xf numFmtId="186" fontId="7" fillId="2" borderId="0" xfId="0" applyNumberFormat="1" applyFont="1" applyFill="1" applyBorder="1" applyProtection="1">
      <protection locked="0"/>
    </xf>
    <xf numFmtId="208" fontId="7" fillId="2" borderId="0" xfId="2" applyNumberFormat="1" applyFont="1" applyFill="1" applyBorder="1" applyProtection="1">
      <protection locked="0"/>
    </xf>
    <xf numFmtId="190" fontId="14" fillId="2" borderId="11" xfId="0" applyNumberFormat="1" applyFont="1" applyFill="1" applyBorder="1" applyAlignment="1">
      <alignment horizontal="center" vertical="center"/>
    </xf>
    <xf numFmtId="186" fontId="5" fillId="2" borderId="0" xfId="0" applyNumberFormat="1" applyFont="1" applyFill="1" applyBorder="1" applyProtection="1">
      <protection locked="0"/>
    </xf>
    <xf numFmtId="208" fontId="5" fillId="2" borderId="0" xfId="2" applyNumberFormat="1" applyFont="1" applyFill="1" applyBorder="1" applyProtection="1">
      <protection locked="0"/>
    </xf>
    <xf numFmtId="208" fontId="2" fillId="2" borderId="0" xfId="2" applyNumberFormat="1" applyFont="1" applyFill="1" applyBorder="1" applyProtection="1">
      <protection locked="0"/>
    </xf>
    <xf numFmtId="0" fontId="14" fillId="2" borderId="0" xfId="0" applyFont="1" applyFill="1" applyBorder="1"/>
    <xf numFmtId="186" fontId="14" fillId="2" borderId="0" xfId="1" applyNumberFormat="1" applyFont="1" applyFill="1" applyBorder="1" applyAlignment="1"/>
    <xf numFmtId="0" fontId="14" fillId="2" borderId="2" xfId="0" applyFont="1" applyFill="1" applyBorder="1"/>
    <xf numFmtId="182" fontId="12" fillId="2" borderId="7" xfId="0" applyNumberFormat="1" applyFont="1" applyFill="1" applyBorder="1" applyAlignment="1">
      <alignment horizontal="center"/>
    </xf>
    <xf numFmtId="182" fontId="12" fillId="2" borderId="8" xfId="0" applyNumberFormat="1" applyFont="1" applyFill="1" applyBorder="1" applyAlignment="1">
      <alignment horizontal="center"/>
    </xf>
    <xf numFmtId="186" fontId="28" fillId="2" borderId="7" xfId="1" applyNumberFormat="1" applyFont="1" applyFill="1" applyBorder="1" applyAlignment="1">
      <alignment horizontal="right"/>
    </xf>
    <xf numFmtId="186" fontId="12" fillId="2" borderId="4" xfId="1" applyNumberFormat="1" applyFont="1" applyFill="1" applyBorder="1" applyAlignment="1">
      <alignment horizontal="right"/>
    </xf>
    <xf numFmtId="186" fontId="28" fillId="2" borderId="4" xfId="1" applyNumberFormat="1" applyFont="1" applyFill="1" applyBorder="1" applyAlignment="1">
      <alignment horizontal="right"/>
    </xf>
    <xf numFmtId="186" fontId="28" fillId="2" borderId="8" xfId="1" applyNumberFormat="1" applyFont="1" applyFill="1" applyBorder="1" applyAlignment="1">
      <alignment horizontal="right"/>
    </xf>
    <xf numFmtId="186" fontId="12" fillId="2" borderId="4" xfId="0" applyNumberFormat="1" applyFont="1" applyFill="1" applyBorder="1" applyProtection="1">
      <protection locked="0"/>
    </xf>
    <xf numFmtId="186" fontId="28" fillId="2" borderId="4" xfId="0" applyNumberFormat="1" applyFont="1" applyFill="1" applyBorder="1" applyProtection="1">
      <protection locked="0"/>
    </xf>
    <xf numFmtId="186" fontId="12" fillId="2" borderId="4" xfId="1" applyNumberFormat="1" applyFont="1" applyFill="1" applyBorder="1" applyAlignment="1">
      <alignment horizontal="right" vertical="center"/>
    </xf>
    <xf numFmtId="186" fontId="12" fillId="2" borderId="7" xfId="1" applyNumberFormat="1" applyFont="1" applyFill="1" applyBorder="1" applyAlignment="1">
      <alignment horizontal="right"/>
    </xf>
    <xf numFmtId="190" fontId="10" fillId="2" borderId="11" xfId="0" applyNumberFormat="1" applyFont="1" applyFill="1" applyBorder="1" applyAlignment="1">
      <alignment vertical="center"/>
    </xf>
    <xf numFmtId="0" fontId="24" fillId="2" borderId="5" xfId="0" applyFont="1" applyFill="1" applyBorder="1" applyAlignment="1"/>
    <xf numFmtId="186" fontId="14" fillId="2" borderId="12" xfId="1" applyNumberFormat="1" applyFont="1" applyFill="1" applyBorder="1" applyAlignment="1"/>
    <xf numFmtId="0" fontId="24" fillId="2" borderId="9" xfId="0" applyFont="1" applyFill="1" applyBorder="1" applyAlignment="1"/>
    <xf numFmtId="190" fontId="10" fillId="2" borderId="1" xfId="0" applyNumberFormat="1" applyFont="1" applyFill="1" applyBorder="1" applyProtection="1">
      <protection locked="0"/>
    </xf>
    <xf numFmtId="208" fontId="7" fillId="2" borderId="8" xfId="2" applyNumberFormat="1" applyFont="1" applyFill="1" applyBorder="1" applyAlignment="1">
      <alignment horizontal="right" vertical="center"/>
    </xf>
    <xf numFmtId="186" fontId="7" fillId="2" borderId="4" xfId="0" applyNumberFormat="1" applyFont="1" applyFill="1" applyBorder="1"/>
    <xf numFmtId="186" fontId="28" fillId="2" borderId="4" xfId="0" applyNumberFormat="1" applyFont="1" applyFill="1" applyBorder="1"/>
    <xf numFmtId="208" fontId="7" fillId="2" borderId="4" xfId="2" applyNumberFormat="1" applyFont="1" applyFill="1" applyBorder="1"/>
    <xf numFmtId="186" fontId="3" fillId="2" borderId="4" xfId="0" applyNumberFormat="1" applyFont="1" applyFill="1" applyBorder="1"/>
    <xf numFmtId="208" fontId="3" fillId="2" borderId="4" xfId="2" applyNumberFormat="1" applyFont="1" applyFill="1" applyBorder="1"/>
    <xf numFmtId="208" fontId="3" fillId="2" borderId="7" xfId="2" applyNumberFormat="1" applyFont="1" applyFill="1" applyBorder="1" applyProtection="1">
      <protection locked="0"/>
    </xf>
    <xf numFmtId="186" fontId="7" fillId="2" borderId="11" xfId="0" applyNumberFormat="1" applyFont="1" applyFill="1" applyBorder="1" applyProtection="1">
      <protection locked="0"/>
    </xf>
    <xf numFmtId="208" fontId="3" fillId="2" borderId="4" xfId="2" applyNumberFormat="1" applyFont="1" applyFill="1" applyBorder="1" applyAlignment="1">
      <alignment horizontal="center"/>
    </xf>
    <xf numFmtId="208" fontId="7" fillId="2" borderId="8" xfId="2" applyNumberFormat="1" applyFont="1" applyFill="1" applyBorder="1" applyAlignment="1">
      <alignment vertical="center"/>
    </xf>
    <xf numFmtId="208" fontId="30" fillId="2" borderId="2" xfId="2" applyNumberFormat="1" applyFont="1" applyFill="1" applyBorder="1" applyAlignment="1">
      <alignment horizontal="right"/>
    </xf>
    <xf numFmtId="208" fontId="31" fillId="2" borderId="3" xfId="2" applyNumberFormat="1" applyFont="1" applyFill="1" applyBorder="1" applyAlignment="1">
      <alignment horizontal="right"/>
    </xf>
    <xf numFmtId="208" fontId="31" fillId="2" borderId="2" xfId="2" applyNumberFormat="1" applyFont="1" applyFill="1" applyBorder="1" applyAlignment="1">
      <alignment horizontal="right"/>
    </xf>
    <xf numFmtId="186" fontId="31" fillId="2" borderId="0" xfId="1" applyNumberFormat="1" applyFont="1" applyFill="1" applyBorder="1" applyAlignment="1">
      <alignment horizontal="right"/>
    </xf>
    <xf numFmtId="208" fontId="31" fillId="2" borderId="0" xfId="2" applyNumberFormat="1" applyFont="1" applyFill="1" applyBorder="1" applyAlignment="1">
      <alignment horizontal="right"/>
    </xf>
    <xf numFmtId="208" fontId="31" fillId="2" borderId="11" xfId="2" applyNumberFormat="1" applyFont="1" applyFill="1" applyBorder="1" applyAlignment="1">
      <alignment horizontal="right"/>
    </xf>
    <xf numFmtId="186" fontId="30" fillId="2" borderId="4" xfId="1" applyNumberFormat="1" applyFont="1" applyFill="1" applyBorder="1" applyAlignment="1">
      <alignment horizontal="right"/>
    </xf>
    <xf numFmtId="208" fontId="30" fillId="2" borderId="4" xfId="2" applyNumberFormat="1" applyFont="1" applyFill="1" applyBorder="1" applyAlignment="1">
      <alignment horizontal="right"/>
    </xf>
    <xf numFmtId="186" fontId="30" fillId="2" borderId="8" xfId="1" applyNumberFormat="1" applyFont="1" applyFill="1" applyBorder="1" applyAlignment="1">
      <alignment horizontal="right"/>
    </xf>
    <xf numFmtId="208" fontId="30" fillId="2" borderId="8" xfId="2" applyNumberFormat="1" applyFont="1" applyFill="1" applyBorder="1" applyAlignment="1">
      <alignment horizontal="right"/>
    </xf>
    <xf numFmtId="0" fontId="29" fillId="2" borderId="0" xfId="0" applyFont="1" applyFill="1" applyBorder="1" applyAlignment="1"/>
    <xf numFmtId="208" fontId="29" fillId="2" borderId="0" xfId="2" applyNumberFormat="1" applyFont="1" applyFill="1" applyBorder="1" applyAlignment="1"/>
    <xf numFmtId="208" fontId="31" fillId="2" borderId="17" xfId="2" applyNumberFormat="1" applyFont="1" applyFill="1" applyBorder="1" applyAlignment="1" applyProtection="1">
      <alignment horizontal="right" vertical="center"/>
      <protection locked="0"/>
    </xf>
    <xf numFmtId="186" fontId="3" fillId="2" borderId="18" xfId="0" applyNumberFormat="1" applyFont="1" applyFill="1" applyBorder="1" applyAlignment="1">
      <alignment vertical="center"/>
    </xf>
    <xf numFmtId="186" fontId="3" fillId="2" borderId="5" xfId="0" applyNumberFormat="1" applyFont="1" applyFill="1" applyBorder="1"/>
    <xf numFmtId="186" fontId="7" fillId="2" borderId="19" xfId="0" applyNumberFormat="1" applyFont="1" applyFill="1" applyBorder="1" applyAlignment="1">
      <alignment vertical="center"/>
    </xf>
    <xf numFmtId="208" fontId="7" fillId="2" borderId="17" xfId="2" applyNumberFormat="1" applyFont="1" applyFill="1" applyBorder="1" applyAlignment="1">
      <alignment vertical="center"/>
    </xf>
    <xf numFmtId="182" fontId="2" fillId="2" borderId="0" xfId="0" applyNumberFormat="1" applyFont="1" applyFill="1" applyAlignment="1">
      <alignment horizontal="right" vertical="center"/>
    </xf>
    <xf numFmtId="182" fontId="2" fillId="2" borderId="0" xfId="0" applyNumberFormat="1" applyFont="1" applyFill="1" applyAlignment="1">
      <alignment horizontal="left" vertical="center"/>
    </xf>
    <xf numFmtId="190" fontId="14" fillId="2" borderId="8" xfId="0" applyNumberFormat="1" applyFont="1" applyFill="1" applyBorder="1" applyAlignment="1">
      <alignment wrapText="1"/>
    </xf>
    <xf numFmtId="190" fontId="7" fillId="2" borderId="4" xfId="0" applyNumberFormat="1" applyFont="1" applyFill="1" applyBorder="1"/>
    <xf numFmtId="190" fontId="3" fillId="2" borderId="0" xfId="0" applyNumberFormat="1" applyFont="1" applyFill="1" applyBorder="1" applyAlignment="1"/>
    <xf numFmtId="186" fontId="5" fillId="2" borderId="0" xfId="1" applyNumberFormat="1" applyFont="1" applyFill="1" applyBorder="1" applyAlignment="1">
      <alignment horizontal="right" vertical="top"/>
    </xf>
    <xf numFmtId="208" fontId="5" fillId="2" borderId="0" xfId="2" applyNumberFormat="1" applyFont="1" applyFill="1" applyBorder="1" applyAlignment="1">
      <alignment horizontal="right" vertical="top"/>
    </xf>
    <xf numFmtId="190" fontId="2" fillId="0" borderId="4" xfId="0" applyNumberFormat="1" applyFont="1" applyFill="1" applyBorder="1" applyAlignment="1"/>
    <xf numFmtId="190" fontId="2" fillId="0" borderId="4" xfId="0" applyNumberFormat="1" applyFont="1" applyFill="1" applyBorder="1"/>
    <xf numFmtId="186" fontId="28" fillId="2" borderId="0" xfId="1" applyNumberFormat="1" applyFont="1" applyFill="1" applyBorder="1" applyAlignment="1">
      <alignment horizontal="right" vertical="center"/>
    </xf>
    <xf numFmtId="208" fontId="7" fillId="2" borderId="0" xfId="2" applyNumberFormat="1" applyFont="1" applyFill="1" applyBorder="1" applyAlignment="1">
      <alignment horizontal="right" vertical="center"/>
    </xf>
    <xf numFmtId="190" fontId="5" fillId="2" borderId="4" xfId="0" applyNumberFormat="1" applyFont="1" applyFill="1" applyBorder="1" applyAlignment="1">
      <alignment horizontal="left"/>
    </xf>
    <xf numFmtId="190" fontId="5" fillId="2" borderId="10" xfId="0" applyNumberFormat="1" applyFont="1" applyFill="1" applyBorder="1"/>
    <xf numFmtId="186" fontId="7" fillId="2" borderId="13" xfId="0" applyNumberFormat="1" applyFont="1" applyFill="1" applyBorder="1" applyProtection="1">
      <protection locked="0"/>
    </xf>
    <xf numFmtId="186" fontId="7" fillId="2" borderId="16" xfId="0" applyNumberFormat="1" applyFont="1" applyFill="1" applyBorder="1" applyProtection="1">
      <protection locked="0"/>
    </xf>
    <xf numFmtId="186" fontId="7" fillId="2" borderId="7" xfId="0" applyNumberFormat="1" applyFont="1" applyFill="1" applyBorder="1" applyProtection="1">
      <protection locked="0"/>
    </xf>
    <xf numFmtId="186" fontId="14" fillId="2" borderId="6" xfId="1" applyNumberFormat="1" applyFont="1" applyFill="1" applyBorder="1" applyAlignment="1"/>
    <xf numFmtId="0" fontId="24" fillId="2" borderId="18" xfId="0" applyFont="1" applyFill="1" applyBorder="1" applyAlignment="1"/>
    <xf numFmtId="0" fontId="14" fillId="2" borderId="13" xfId="0" applyFont="1" applyFill="1" applyBorder="1"/>
    <xf numFmtId="208" fontId="31" fillId="2" borderId="18" xfId="2" applyNumberFormat="1" applyFont="1" applyFill="1" applyBorder="1" applyAlignment="1">
      <alignment horizontal="right"/>
    </xf>
    <xf numFmtId="208" fontId="3" fillId="2" borderId="5" xfId="2" applyNumberFormat="1" applyFont="1" applyFill="1" applyBorder="1" applyAlignment="1" applyProtection="1">
      <alignment horizontal="right"/>
      <protection locked="0"/>
    </xf>
    <xf numFmtId="182" fontId="2" fillId="2" borderId="0" xfId="0" applyNumberFormat="1" applyFont="1" applyFill="1" applyBorder="1" applyAlignment="1" applyProtection="1">
      <alignment horizontal="right"/>
      <protection locked="0"/>
    </xf>
    <xf numFmtId="190" fontId="2" fillId="2" borderId="0" xfId="0" applyNumberFormat="1" applyFont="1" applyFill="1" applyAlignment="1">
      <alignment horizontal="right"/>
    </xf>
    <xf numFmtId="190" fontId="2" fillId="2" borderId="0" xfId="0" applyNumberFormat="1" applyFont="1" applyFill="1" applyBorder="1" applyAlignment="1" applyProtection="1">
      <alignment horizontal="right"/>
      <protection locked="0"/>
    </xf>
    <xf numFmtId="208" fontId="27" fillId="2" borderId="4" xfId="2" applyNumberFormat="1" applyFont="1" applyFill="1" applyBorder="1" applyAlignment="1">
      <alignment horizontal="right"/>
    </xf>
    <xf numFmtId="208" fontId="7" fillId="2" borderId="8" xfId="2" applyNumberFormat="1" applyFont="1" applyFill="1" applyBorder="1" applyAlignment="1">
      <alignment horizontal="right"/>
    </xf>
    <xf numFmtId="210" fontId="7" fillId="2" borderId="7" xfId="1" applyNumberFormat="1" applyFont="1" applyFill="1" applyBorder="1" applyAlignment="1">
      <alignment horizontal="right"/>
    </xf>
    <xf numFmtId="210" fontId="28" fillId="2" borderId="7" xfId="1" applyNumberFormat="1" applyFont="1" applyFill="1" applyBorder="1" applyAlignment="1">
      <alignment horizontal="right"/>
    </xf>
    <xf numFmtId="210" fontId="3" fillId="2" borderId="4" xfId="1" applyNumberFormat="1" applyFont="1" applyFill="1" applyBorder="1" applyAlignment="1">
      <alignment horizontal="right"/>
    </xf>
    <xf numFmtId="210" fontId="12" fillId="2" borderId="4" xfId="1" applyNumberFormat="1" applyFont="1" applyFill="1" applyBorder="1" applyAlignment="1">
      <alignment horizontal="right"/>
    </xf>
    <xf numFmtId="210" fontId="7" fillId="2" borderId="4" xfId="1" applyNumberFormat="1" applyFont="1" applyFill="1" applyBorder="1" applyAlignment="1">
      <alignment horizontal="right"/>
    </xf>
    <xf numFmtId="210" fontId="28" fillId="2" borderId="4" xfId="1" applyNumberFormat="1" applyFont="1" applyFill="1" applyBorder="1" applyAlignment="1">
      <alignment horizontal="right"/>
    </xf>
    <xf numFmtId="210" fontId="7" fillId="2" borderId="8" xfId="1" applyNumberFormat="1" applyFont="1" applyFill="1" applyBorder="1" applyAlignment="1">
      <alignment horizontal="right"/>
    </xf>
    <xf numFmtId="210" fontId="28" fillId="2" borderId="8" xfId="1" applyNumberFormat="1" applyFont="1" applyFill="1" applyBorder="1" applyAlignment="1">
      <alignment horizontal="right"/>
    </xf>
    <xf numFmtId="210" fontId="3" fillId="2" borderId="4" xfId="1" applyNumberFormat="1" applyFont="1" applyFill="1" applyBorder="1" applyAlignment="1">
      <alignment horizontal="right" vertical="center"/>
    </xf>
    <xf numFmtId="210" fontId="12" fillId="2" borderId="4" xfId="1" applyNumberFormat="1" applyFont="1" applyFill="1" applyBorder="1" applyAlignment="1">
      <alignment horizontal="right" vertical="center"/>
    </xf>
    <xf numFmtId="210" fontId="7" fillId="2" borderId="4" xfId="1" applyNumberFormat="1" applyFont="1" applyFill="1" applyBorder="1" applyAlignment="1">
      <alignment horizontal="right" vertical="center"/>
    </xf>
    <xf numFmtId="210" fontId="28" fillId="2" borderId="4" xfId="1" applyNumberFormat="1" applyFont="1" applyFill="1" applyBorder="1" applyAlignment="1">
      <alignment horizontal="right" vertical="center"/>
    </xf>
    <xf numFmtId="210" fontId="7" fillId="2" borderId="8" xfId="1" applyNumberFormat="1" applyFont="1" applyFill="1" applyBorder="1" applyAlignment="1">
      <alignment horizontal="right" vertical="center"/>
    </xf>
    <xf numFmtId="210" fontId="28" fillId="2" borderId="8" xfId="1" applyNumberFormat="1" applyFont="1" applyFill="1" applyBorder="1" applyAlignment="1">
      <alignment horizontal="right" vertical="center"/>
    </xf>
    <xf numFmtId="210" fontId="3" fillId="2" borderId="4" xfId="0" applyNumberFormat="1" applyFont="1" applyFill="1" applyBorder="1"/>
    <xf numFmtId="210" fontId="12" fillId="2" borderId="4" xfId="0" applyNumberFormat="1" applyFont="1" applyFill="1" applyBorder="1"/>
    <xf numFmtId="210" fontId="7" fillId="2" borderId="4" xfId="0" applyNumberFormat="1" applyFont="1" applyFill="1" applyBorder="1"/>
    <xf numFmtId="210" fontId="28" fillId="2" borderId="4" xfId="0" applyNumberFormat="1" applyFont="1" applyFill="1" applyBorder="1"/>
    <xf numFmtId="210" fontId="2" fillId="2" borderId="4" xfId="0" applyNumberFormat="1" applyFont="1" applyFill="1" applyBorder="1" applyAlignment="1"/>
    <xf numFmtId="210" fontId="3" fillId="2" borderId="4" xfId="0" applyNumberFormat="1" applyFont="1" applyFill="1" applyBorder="1" applyProtection="1">
      <protection locked="0"/>
    </xf>
    <xf numFmtId="210" fontId="12" fillId="2" borderId="4" xfId="0" applyNumberFormat="1" applyFont="1" applyFill="1" applyBorder="1" applyProtection="1">
      <protection locked="0"/>
    </xf>
    <xf numFmtId="210" fontId="7" fillId="2" borderId="4" xfId="0" applyNumberFormat="1" applyFont="1" applyFill="1" applyBorder="1" applyProtection="1">
      <protection locked="0"/>
    </xf>
    <xf numFmtId="210" fontId="28" fillId="2" borderId="4" xfId="0" applyNumberFormat="1" applyFont="1" applyFill="1" applyBorder="1" applyProtection="1">
      <protection locked="0"/>
    </xf>
    <xf numFmtId="210" fontId="3" fillId="2" borderId="0" xfId="0" applyNumberFormat="1" applyFont="1" applyFill="1"/>
    <xf numFmtId="210" fontId="7" fillId="2" borderId="8" xfId="0" applyNumberFormat="1" applyFont="1" applyFill="1" applyBorder="1" applyProtection="1">
      <protection locked="0"/>
    </xf>
    <xf numFmtId="210" fontId="28" fillId="2" borderId="8" xfId="0" applyNumberFormat="1" applyFont="1" applyFill="1" applyBorder="1" applyProtection="1">
      <protection locked="0"/>
    </xf>
    <xf numFmtId="210" fontId="12" fillId="2" borderId="5" xfId="0" applyNumberFormat="1" applyFont="1" applyFill="1" applyBorder="1" applyProtection="1">
      <protection locked="0"/>
    </xf>
    <xf numFmtId="210" fontId="3" fillId="2" borderId="0" xfId="0" applyNumberFormat="1" applyFont="1" applyFill="1" applyBorder="1" applyProtection="1">
      <protection locked="0"/>
    </xf>
    <xf numFmtId="210" fontId="28" fillId="2" borderId="5" xfId="0" applyNumberFormat="1" applyFont="1" applyFill="1" applyBorder="1" applyProtection="1">
      <protection locked="0"/>
    </xf>
    <xf numFmtId="210" fontId="2" fillId="2" borderId="4" xfId="0" applyNumberFormat="1" applyFont="1" applyFill="1" applyBorder="1" applyAlignment="1">
      <alignment horizontal="left"/>
    </xf>
    <xf numFmtId="210" fontId="3" fillId="2" borderId="4" xfId="0" applyNumberFormat="1" applyFont="1" applyFill="1" applyBorder="1" applyAlignment="1" applyProtection="1">
      <alignment horizontal="right"/>
      <protection locked="0"/>
    </xf>
    <xf numFmtId="210" fontId="12" fillId="2" borderId="5" xfId="0" applyNumberFormat="1" applyFont="1" applyFill="1" applyBorder="1" applyAlignment="1" applyProtection="1">
      <alignment horizontal="right"/>
      <protection locked="0"/>
    </xf>
    <xf numFmtId="210" fontId="3" fillId="2" borderId="7" xfId="0" applyNumberFormat="1" applyFont="1" applyFill="1" applyBorder="1" applyProtection="1">
      <protection locked="0"/>
    </xf>
    <xf numFmtId="210" fontId="12" fillId="2" borderId="7" xfId="0" applyNumberFormat="1" applyFont="1" applyFill="1" applyBorder="1" applyProtection="1">
      <protection locked="0"/>
    </xf>
    <xf numFmtId="210" fontId="3" fillId="2" borderId="8" xfId="0" applyNumberFormat="1" applyFont="1" applyFill="1" applyBorder="1" applyProtection="1">
      <protection locked="0"/>
    </xf>
    <xf numFmtId="210" fontId="12" fillId="2" borderId="8" xfId="0" applyNumberFormat="1" applyFont="1" applyFill="1" applyBorder="1" applyProtection="1">
      <protection locked="0"/>
    </xf>
    <xf numFmtId="210" fontId="7" fillId="2" borderId="11" xfId="0" applyNumberFormat="1" applyFont="1" applyFill="1" applyBorder="1" applyProtection="1">
      <protection locked="0"/>
    </xf>
    <xf numFmtId="210" fontId="28" fillId="2" borderId="3" xfId="0" applyNumberFormat="1" applyFont="1" applyFill="1" applyBorder="1" applyProtection="1">
      <protection locked="0"/>
    </xf>
    <xf numFmtId="210" fontId="3" fillId="2" borderId="4" xfId="0" applyNumberFormat="1" applyFont="1" applyFill="1" applyBorder="1" applyAlignment="1">
      <alignment horizontal="center"/>
    </xf>
    <xf numFmtId="210" fontId="7" fillId="2" borderId="8" xfId="0" applyNumberFormat="1" applyFont="1" applyFill="1" applyBorder="1" applyAlignment="1">
      <alignment vertical="center"/>
    </xf>
    <xf numFmtId="210" fontId="7" fillId="2" borderId="10" xfId="1" applyNumberFormat="1" applyFont="1" applyFill="1" applyBorder="1" applyAlignment="1" applyProtection="1">
      <protection locked="0"/>
    </xf>
    <xf numFmtId="210" fontId="3" fillId="2" borderId="10" xfId="1" applyNumberFormat="1" applyFont="1" applyFill="1" applyBorder="1" applyAlignment="1" applyProtection="1">
      <protection locked="0"/>
    </xf>
    <xf numFmtId="210" fontId="30" fillId="2" borderId="2" xfId="1" applyNumberFormat="1" applyFont="1" applyFill="1" applyBorder="1" applyAlignment="1">
      <alignment horizontal="right"/>
    </xf>
    <xf numFmtId="210" fontId="31" fillId="2" borderId="3" xfId="1" applyNumberFormat="1" applyFont="1" applyFill="1" applyBorder="1" applyAlignment="1">
      <alignment horizontal="right"/>
    </xf>
    <xf numFmtId="210" fontId="31" fillId="2" borderId="2" xfId="1" applyNumberFormat="1" applyFont="1" applyFill="1" applyBorder="1" applyAlignment="1">
      <alignment horizontal="right"/>
    </xf>
    <xf numFmtId="210" fontId="31" fillId="2" borderId="17" xfId="1" applyNumberFormat="1" applyFont="1" applyFill="1" applyBorder="1" applyAlignment="1" applyProtection="1">
      <alignment horizontal="right" vertical="center"/>
      <protection locked="0"/>
    </xf>
    <xf numFmtId="210" fontId="31" fillId="2" borderId="0" xfId="1" applyNumberFormat="1" applyFont="1" applyFill="1" applyBorder="1" applyAlignment="1">
      <alignment horizontal="right"/>
    </xf>
    <xf numFmtId="210" fontId="31" fillId="2" borderId="11" xfId="1" applyNumberFormat="1" applyFont="1" applyFill="1" applyBorder="1" applyAlignment="1">
      <alignment horizontal="right"/>
    </xf>
    <xf numFmtId="210" fontId="30" fillId="2" borderId="4" xfId="1" applyNumberFormat="1" applyFont="1" applyFill="1" applyBorder="1" applyAlignment="1">
      <alignment horizontal="right"/>
    </xf>
    <xf numFmtId="210" fontId="30" fillId="2" borderId="8" xfId="1" applyNumberFormat="1" applyFont="1" applyFill="1" applyBorder="1" applyAlignment="1">
      <alignment horizontal="right"/>
    </xf>
    <xf numFmtId="210" fontId="3" fillId="2" borderId="13" xfId="1" applyNumberFormat="1" applyFont="1" applyFill="1" applyBorder="1" applyAlignment="1"/>
    <xf numFmtId="210" fontId="31" fillId="2" borderId="18" xfId="1" applyNumberFormat="1" applyFont="1" applyFill="1" applyBorder="1" applyAlignment="1">
      <alignment horizontal="right"/>
    </xf>
    <xf numFmtId="182" fontId="3" fillId="2" borderId="11" xfId="0" applyNumberFormat="1" applyFont="1" applyFill="1" applyBorder="1" applyAlignment="1">
      <alignment horizontal="center"/>
    </xf>
    <xf numFmtId="190" fontId="21" fillId="2" borderId="4" xfId="0" applyNumberFormat="1" applyFont="1" applyFill="1" applyBorder="1"/>
    <xf numFmtId="182" fontId="2" fillId="2" borderId="11" xfId="0" applyNumberFormat="1" applyFont="1" applyFill="1" applyBorder="1" applyAlignment="1" applyProtection="1">
      <alignment horizontal="center" vertical="center"/>
      <protection locked="0"/>
    </xf>
    <xf numFmtId="186" fontId="12" fillId="2" borderId="8" xfId="1" applyNumberFormat="1" applyFont="1" applyFill="1" applyBorder="1" applyAlignment="1">
      <alignment horizontal="right"/>
    </xf>
    <xf numFmtId="186" fontId="3" fillId="2" borderId="10" xfId="1" applyNumberFormat="1" applyFont="1" applyFill="1" applyBorder="1" applyAlignment="1">
      <alignment horizontal="right"/>
    </xf>
    <xf numFmtId="208" fontId="3" fillId="2" borderId="5" xfId="2" applyNumberFormat="1" applyFont="1" applyFill="1" applyBorder="1" applyAlignment="1">
      <alignment horizontal="right"/>
    </xf>
    <xf numFmtId="186" fontId="3" fillId="2" borderId="10" xfId="1" applyNumberFormat="1" applyFont="1" applyFill="1" applyBorder="1" applyAlignment="1">
      <alignment horizontal="right" vertical="center"/>
    </xf>
    <xf numFmtId="208" fontId="3" fillId="2" borderId="5" xfId="2" applyNumberFormat="1" applyFont="1" applyFill="1" applyBorder="1" applyAlignment="1">
      <alignment horizontal="right" vertical="center"/>
    </xf>
    <xf numFmtId="208" fontId="3" fillId="2" borderId="8" xfId="2" applyNumberFormat="1" applyFont="1" applyFill="1" applyBorder="1" applyAlignment="1">
      <alignment horizontal="right" vertical="center"/>
    </xf>
    <xf numFmtId="186" fontId="3" fillId="2" borderId="0" xfId="1" applyNumberFormat="1" applyFont="1" applyFill="1" applyBorder="1" applyAlignment="1">
      <alignment horizontal="right" vertical="center"/>
    </xf>
    <xf numFmtId="182" fontId="3" fillId="2" borderId="0" xfId="0" applyNumberFormat="1" applyFont="1" applyFill="1" applyAlignment="1">
      <alignment horizontal="centerContinuous"/>
    </xf>
    <xf numFmtId="182" fontId="3" fillId="2" borderId="0" xfId="0" applyNumberFormat="1" applyFont="1" applyFill="1"/>
    <xf numFmtId="182" fontId="3" fillId="2" borderId="3" xfId="0" applyNumberFormat="1" applyFont="1" applyFill="1" applyBorder="1" applyAlignment="1">
      <alignment horizontal="left"/>
    </xf>
    <xf numFmtId="208" fontId="3" fillId="2" borderId="9" xfId="2" applyNumberFormat="1" applyFont="1" applyFill="1" applyBorder="1" applyProtection="1">
      <protection locked="0"/>
    </xf>
    <xf numFmtId="182" fontId="3" fillId="2" borderId="2" xfId="0" applyNumberFormat="1" applyFont="1" applyFill="1" applyBorder="1" applyAlignment="1">
      <alignment horizontal="left"/>
    </xf>
    <xf numFmtId="186" fontId="2" fillId="2" borderId="4" xfId="0" applyNumberFormat="1" applyFont="1" applyFill="1" applyBorder="1" applyAlignment="1" applyProtection="1">
      <alignment vertical="center"/>
      <protection locked="0"/>
    </xf>
    <xf numFmtId="208" fontId="3" fillId="2" borderId="5" xfId="2" applyNumberFormat="1" applyFont="1" applyFill="1" applyBorder="1" applyAlignment="1" applyProtection="1">
      <alignment vertical="center"/>
      <protection locked="0"/>
    </xf>
    <xf numFmtId="190" fontId="3" fillId="2" borderId="0" xfId="0" applyNumberFormat="1" applyFont="1" applyFill="1" applyAlignment="1">
      <alignment horizontal="center" vertical="center"/>
    </xf>
    <xf numFmtId="184" fontId="3" fillId="2" borderId="10" xfId="1" applyNumberFormat="1" applyFont="1" applyFill="1" applyBorder="1" applyAlignment="1" applyProtection="1">
      <alignment horizontal="center" vertical="center"/>
      <protection locked="0"/>
    </xf>
    <xf numFmtId="3" fontId="3" fillId="2" borderId="0" xfId="0" applyNumberFormat="1" applyFont="1" applyFill="1" applyBorder="1" applyAlignment="1">
      <alignment horizontal="center" vertical="center"/>
    </xf>
    <xf numFmtId="0" fontId="0" fillId="2" borderId="0" xfId="0" applyFill="1" applyAlignment="1">
      <alignment horizontal="center" vertical="center"/>
    </xf>
    <xf numFmtId="186" fontId="2" fillId="2" borderId="0" xfId="0" applyNumberFormat="1" applyFont="1" applyFill="1" applyBorder="1" applyAlignment="1">
      <alignment horizontal="center" vertical="center"/>
    </xf>
    <xf numFmtId="208" fontId="2" fillId="2" borderId="0" xfId="2" applyNumberFormat="1" applyFont="1" applyFill="1" applyBorder="1" applyAlignment="1">
      <alignment horizontal="center" vertical="center"/>
    </xf>
    <xf numFmtId="182" fontId="2" fillId="2" borderId="0" xfId="0" applyNumberFormat="1" applyFont="1" applyFill="1" applyBorder="1" applyAlignment="1">
      <alignment horizontal="center" vertical="center"/>
    </xf>
    <xf numFmtId="190" fontId="2" fillId="2" borderId="0" xfId="0" applyNumberFormat="1" applyFont="1" applyFill="1" applyAlignment="1">
      <alignment horizontal="center" vertical="center"/>
    </xf>
    <xf numFmtId="210" fontId="3" fillId="2" borderId="0" xfId="0" applyNumberFormat="1" applyFont="1" applyFill="1" applyBorder="1"/>
    <xf numFmtId="210" fontId="3" fillId="2" borderId="6" xfId="0" applyNumberFormat="1" applyFont="1" applyFill="1" applyBorder="1" applyAlignment="1">
      <alignment vertical="center"/>
    </xf>
    <xf numFmtId="210" fontId="7" fillId="2" borderId="14" xfId="0" applyNumberFormat="1" applyFont="1" applyFill="1" applyBorder="1" applyAlignment="1">
      <alignment vertical="center"/>
    </xf>
    <xf numFmtId="190" fontId="10" fillId="2" borderId="4" xfId="0" applyNumberFormat="1" applyFont="1" applyFill="1" applyBorder="1" applyAlignment="1">
      <alignment vertical="center"/>
    </xf>
    <xf numFmtId="208" fontId="3" fillId="2" borderId="0" xfId="2" applyNumberFormat="1" applyFont="1" applyFill="1" applyBorder="1" applyAlignment="1" applyProtection="1">
      <alignment vertical="center"/>
      <protection locked="0"/>
    </xf>
    <xf numFmtId="208" fontId="3" fillId="2" borderId="0" xfId="2" applyNumberFormat="1" applyFont="1" applyFill="1" applyBorder="1" applyProtection="1">
      <protection locked="0"/>
    </xf>
    <xf numFmtId="182" fontId="2" fillId="2" borderId="7" xfId="0" applyNumberFormat="1" applyFont="1" applyFill="1" applyBorder="1"/>
    <xf numFmtId="182" fontId="2" fillId="2" borderId="4" xfId="0" applyNumberFormat="1" applyFont="1" applyFill="1" applyBorder="1"/>
    <xf numFmtId="182" fontId="3" fillId="2" borderId="7" xfId="0" applyNumberFormat="1" applyFont="1" applyFill="1" applyBorder="1"/>
    <xf numFmtId="182" fontId="3" fillId="2" borderId="4" xfId="0" applyNumberFormat="1" applyFont="1" applyFill="1" applyBorder="1"/>
    <xf numFmtId="186" fontId="12" fillId="2" borderId="0" xfId="1" applyNumberFormat="1" applyFont="1" applyFill="1" applyBorder="1" applyAlignment="1">
      <alignment horizontal="right" vertical="center"/>
    </xf>
    <xf numFmtId="190" fontId="5" fillId="2" borderId="0" xfId="0" applyNumberFormat="1" applyFont="1" applyFill="1" applyBorder="1"/>
    <xf numFmtId="186" fontId="12" fillId="2" borderId="0" xfId="1" applyNumberFormat="1" applyFont="1" applyFill="1" applyBorder="1" applyAlignment="1">
      <alignment horizontal="right"/>
    </xf>
    <xf numFmtId="186" fontId="2" fillId="2" borderId="7" xfId="0" applyNumberFormat="1" applyFont="1" applyFill="1" applyBorder="1" applyAlignment="1" applyProtection="1">
      <alignment vertical="center"/>
      <protection locked="0"/>
    </xf>
    <xf numFmtId="182" fontId="2" fillId="2" borderId="11" xfId="0" applyNumberFormat="1" applyFont="1" applyFill="1" applyBorder="1" applyAlignment="1">
      <alignment horizontal="left"/>
    </xf>
    <xf numFmtId="190" fontId="14" fillId="2" borderId="20" xfId="0" applyNumberFormat="1" applyFont="1" applyFill="1" applyBorder="1" applyAlignment="1">
      <alignment vertical="center" wrapText="1"/>
    </xf>
    <xf numFmtId="186" fontId="14" fillId="2" borderId="21" xfId="0" applyNumberFormat="1" applyFont="1" applyFill="1" applyBorder="1" applyAlignment="1">
      <alignment vertical="center"/>
    </xf>
    <xf numFmtId="210" fontId="7" fillId="2" borderId="20" xfId="0" applyNumberFormat="1" applyFont="1" applyFill="1" applyBorder="1" applyAlignment="1">
      <alignment vertical="center"/>
    </xf>
    <xf numFmtId="190" fontId="5" fillId="2" borderId="0" xfId="0" applyNumberFormat="1" applyFont="1" applyFill="1" applyBorder="1" applyAlignment="1">
      <alignment vertical="center" wrapText="1"/>
    </xf>
    <xf numFmtId="0" fontId="21" fillId="2" borderId="0" xfId="0" applyFont="1" applyFill="1" applyBorder="1" applyAlignment="1">
      <alignment horizontal="left" wrapText="1" indent="10"/>
    </xf>
    <xf numFmtId="0" fontId="21" fillId="2" borderId="5" xfId="0" applyFont="1" applyFill="1" applyBorder="1" applyAlignment="1">
      <alignment horizontal="left" wrapText="1" indent="10"/>
    </xf>
    <xf numFmtId="182" fontId="2" fillId="2" borderId="18" xfId="0" applyNumberFormat="1" applyFont="1" applyFill="1" applyBorder="1" applyAlignment="1">
      <alignment horizontal="center"/>
    </xf>
    <xf numFmtId="182" fontId="2" fillId="2" borderId="7" xfId="0" applyNumberFormat="1" applyFont="1" applyFill="1" applyBorder="1" applyAlignment="1">
      <alignment horizontal="center"/>
    </xf>
    <xf numFmtId="190" fontId="2" fillId="2" borderId="7" xfId="0" applyNumberFormat="1" applyFont="1" applyFill="1" applyBorder="1"/>
    <xf numFmtId="208" fontId="3" fillId="2" borderId="4" xfId="2" applyNumberFormat="1" applyFont="1" applyFill="1" applyBorder="1" applyAlignment="1">
      <alignment vertical="center"/>
    </xf>
    <xf numFmtId="208" fontId="7" fillId="2" borderId="4" xfId="2" applyNumberFormat="1" applyFont="1" applyFill="1" applyBorder="1" applyAlignment="1">
      <alignment vertical="center"/>
    </xf>
    <xf numFmtId="208" fontId="3" fillId="2" borderId="22" xfId="2" applyNumberFormat="1" applyFont="1" applyFill="1" applyBorder="1"/>
    <xf numFmtId="190" fontId="10" fillId="2" borderId="7" xfId="0" applyNumberFormat="1" applyFont="1" applyFill="1" applyBorder="1" applyAlignment="1">
      <alignment vertical="center"/>
    </xf>
    <xf numFmtId="186" fontId="2" fillId="2" borderId="18" xfId="0" applyNumberFormat="1" applyFont="1" applyFill="1" applyBorder="1" applyAlignment="1" applyProtection="1">
      <alignment vertical="center"/>
      <protection locked="0"/>
    </xf>
    <xf numFmtId="186" fontId="12" fillId="2" borderId="7" xfId="1" applyNumberFormat="1" applyFont="1" applyFill="1" applyBorder="1" applyAlignment="1">
      <alignment horizontal="right" vertical="center"/>
    </xf>
    <xf numFmtId="208" fontId="3" fillId="2" borderId="18" xfId="2" applyNumberFormat="1" applyFont="1" applyFill="1" applyBorder="1" applyAlignment="1" applyProtection="1">
      <alignment vertical="center"/>
      <protection locked="0"/>
    </xf>
    <xf numFmtId="190" fontId="2" fillId="2" borderId="10" xfId="0" applyNumberFormat="1" applyFont="1" applyFill="1" applyBorder="1" applyAlignment="1">
      <alignment horizontal="left" indent="10"/>
    </xf>
    <xf numFmtId="0" fontId="24" fillId="2" borderId="2" xfId="0" applyFont="1" applyFill="1" applyBorder="1" applyAlignment="1"/>
    <xf numFmtId="186" fontId="3" fillId="2" borderId="5" xfId="0" applyNumberFormat="1" applyFont="1" applyFill="1" applyBorder="1" applyAlignment="1">
      <alignment vertical="center"/>
    </xf>
    <xf numFmtId="186" fontId="3" fillId="2" borderId="12" xfId="1" applyNumberFormat="1" applyFont="1" applyFill="1" applyBorder="1" applyAlignment="1">
      <alignment horizontal="right" vertical="center"/>
    </xf>
    <xf numFmtId="186" fontId="3" fillId="2" borderId="8" xfId="1" applyNumberFormat="1" applyFont="1" applyFill="1" applyBorder="1" applyAlignment="1">
      <alignment horizontal="right" vertical="center"/>
    </xf>
    <xf numFmtId="186" fontId="3" fillId="2" borderId="4" xfId="0" applyNumberFormat="1" applyFont="1" applyFill="1" applyBorder="1" applyAlignment="1" applyProtection="1">
      <alignment vertical="center"/>
      <protection locked="0"/>
    </xf>
    <xf numFmtId="186" fontId="3" fillId="2" borderId="5" xfId="0" applyNumberFormat="1" applyFont="1" applyFill="1" applyBorder="1" applyAlignment="1" applyProtection="1">
      <alignment vertical="center"/>
      <protection locked="0"/>
    </xf>
    <xf numFmtId="210" fontId="7" fillId="2" borderId="0" xfId="1" applyNumberFormat="1" applyFont="1" applyFill="1" applyBorder="1" applyAlignment="1">
      <alignment horizontal="right"/>
    </xf>
    <xf numFmtId="0" fontId="1" fillId="2" borderId="3" xfId="0" applyFont="1" applyFill="1" applyBorder="1" applyAlignment="1"/>
    <xf numFmtId="0" fontId="0" fillId="2" borderId="0" xfId="0" applyFill="1" applyBorder="1" applyAlignment="1">
      <alignment horizontal="left" indent="6"/>
    </xf>
    <xf numFmtId="0" fontId="0" fillId="2" borderId="0" xfId="0" applyFill="1" applyBorder="1" applyAlignment="1">
      <alignment horizontal="left" wrapText="1" indent="4"/>
    </xf>
    <xf numFmtId="210" fontId="3" fillId="2" borderId="10" xfId="0" applyNumberFormat="1" applyFont="1" applyFill="1" applyBorder="1"/>
    <xf numFmtId="210" fontId="7" fillId="2" borderId="3" xfId="1" applyNumberFormat="1" applyFont="1" applyFill="1" applyBorder="1" applyAlignment="1">
      <alignment horizontal="right"/>
    </xf>
    <xf numFmtId="208" fontId="7" fillId="2" borderId="3" xfId="2" applyNumberFormat="1" applyFont="1" applyFill="1" applyBorder="1" applyAlignment="1">
      <alignment horizontal="right"/>
    </xf>
    <xf numFmtId="210" fontId="7" fillId="2" borderId="2" xfId="1" applyNumberFormat="1" applyFont="1" applyFill="1" applyBorder="1" applyAlignment="1">
      <alignment horizontal="right"/>
    </xf>
    <xf numFmtId="208" fontId="7" fillId="2" borderId="2" xfId="2" applyNumberFormat="1" applyFont="1" applyFill="1" applyBorder="1" applyAlignment="1">
      <alignment horizontal="right"/>
    </xf>
    <xf numFmtId="210" fontId="7" fillId="2" borderId="11" xfId="1" applyNumberFormat="1" applyFont="1" applyFill="1" applyBorder="1" applyAlignment="1">
      <alignment horizontal="right"/>
    </xf>
    <xf numFmtId="208" fontId="7" fillId="2" borderId="11" xfId="2" applyNumberFormat="1" applyFont="1" applyFill="1" applyBorder="1" applyAlignment="1">
      <alignment horizontal="right"/>
    </xf>
    <xf numFmtId="210" fontId="3" fillId="2" borderId="8" xfId="1" applyNumberFormat="1" applyFont="1" applyFill="1" applyBorder="1" applyAlignment="1">
      <alignment horizontal="right"/>
    </xf>
    <xf numFmtId="210" fontId="3" fillId="2" borderId="6" xfId="1" applyNumberFormat="1" applyFont="1" applyFill="1" applyBorder="1" applyAlignment="1">
      <alignment horizontal="right"/>
    </xf>
    <xf numFmtId="208" fontId="3" fillId="2" borderId="6" xfId="2" applyNumberFormat="1" applyFont="1" applyFill="1" applyBorder="1" applyAlignment="1">
      <alignment horizontal="right"/>
    </xf>
    <xf numFmtId="210" fontId="3" fillId="2" borderId="0" xfId="1" applyNumberFormat="1" applyFont="1" applyFill="1" applyBorder="1" applyAlignment="1">
      <alignment horizontal="right"/>
    </xf>
    <xf numFmtId="210" fontId="7" fillId="2" borderId="17" xfId="1" applyNumberFormat="1" applyFont="1" applyFill="1" applyBorder="1" applyAlignment="1" applyProtection="1">
      <alignment horizontal="right" vertical="center"/>
      <protection locked="0"/>
    </xf>
    <xf numFmtId="208" fontId="7" fillId="2" borderId="17" xfId="2" applyNumberFormat="1" applyFont="1" applyFill="1" applyBorder="1" applyAlignment="1" applyProtection="1">
      <alignment horizontal="right" vertical="center"/>
      <protection locked="0"/>
    </xf>
    <xf numFmtId="190" fontId="34" fillId="2" borderId="10" xfId="0" applyNumberFormat="1" applyFont="1" applyFill="1" applyBorder="1" applyAlignment="1">
      <alignment horizontal="left" wrapText="1" indent="10"/>
    </xf>
    <xf numFmtId="190" fontId="34" fillId="2" borderId="10" xfId="0" applyNumberFormat="1" applyFont="1" applyFill="1" applyBorder="1" applyAlignment="1">
      <alignment horizontal="left" indent="6"/>
    </xf>
    <xf numFmtId="190" fontId="33" fillId="2" borderId="10" xfId="0" applyNumberFormat="1" applyFont="1" applyFill="1" applyBorder="1" applyAlignment="1">
      <alignment horizontal="left" indent="6"/>
    </xf>
    <xf numFmtId="190" fontId="21" fillId="2" borderId="10" xfId="0" applyNumberFormat="1" applyFont="1" applyFill="1" applyBorder="1" applyAlignment="1">
      <alignment horizontal="left" wrapText="1" indent="10"/>
    </xf>
    <xf numFmtId="190" fontId="21" fillId="2" borderId="10" xfId="0" applyNumberFormat="1" applyFont="1" applyFill="1" applyBorder="1" applyAlignment="1">
      <alignment horizontal="left" indent="6"/>
    </xf>
    <xf numFmtId="186" fontId="28" fillId="2" borderId="0" xfId="0" applyNumberFormat="1" applyFont="1" applyFill="1" applyBorder="1" applyProtection="1">
      <protection locked="0"/>
    </xf>
    <xf numFmtId="186" fontId="28" fillId="2" borderId="11" xfId="0" applyNumberFormat="1" applyFont="1" applyFill="1" applyBorder="1" applyProtection="1">
      <protection locked="0"/>
    </xf>
    <xf numFmtId="210" fontId="7" fillId="2" borderId="0" xfId="0" applyNumberFormat="1" applyFont="1" applyFill="1" applyBorder="1" applyAlignment="1">
      <alignment vertical="center"/>
    </xf>
    <xf numFmtId="186" fontId="28" fillId="2" borderId="9" xfId="0" applyNumberFormat="1" applyFont="1" applyFill="1" applyBorder="1" applyProtection="1">
      <protection locked="0"/>
    </xf>
    <xf numFmtId="208" fontId="7" fillId="2" borderId="9" xfId="2" applyNumberFormat="1" applyFont="1" applyFill="1" applyBorder="1" applyProtection="1">
      <protection locked="0"/>
    </xf>
    <xf numFmtId="186" fontId="28" fillId="2" borderId="18" xfId="0" applyNumberFormat="1" applyFont="1" applyFill="1" applyBorder="1" applyProtection="1">
      <protection locked="0"/>
    </xf>
    <xf numFmtId="208" fontId="7" fillId="2" borderId="18" xfId="2" applyNumberFormat="1" applyFont="1" applyFill="1" applyBorder="1" applyProtection="1">
      <protection locked="0"/>
    </xf>
    <xf numFmtId="210" fontId="7" fillId="2" borderId="11" xfId="0" applyNumberFormat="1" applyFont="1" applyFill="1" applyBorder="1" applyAlignment="1" applyProtection="1">
      <alignment vertical="center"/>
      <protection locked="0"/>
    </xf>
    <xf numFmtId="210" fontId="28" fillId="2" borderId="3" xfId="0" applyNumberFormat="1" applyFont="1" applyFill="1" applyBorder="1" applyAlignment="1" applyProtection="1">
      <alignment vertical="center"/>
      <protection locked="0"/>
    </xf>
    <xf numFmtId="208" fontId="7" fillId="2" borderId="3" xfId="2" applyNumberFormat="1" applyFont="1" applyFill="1" applyBorder="1" applyAlignment="1" applyProtection="1">
      <alignment vertical="center"/>
      <protection locked="0"/>
    </xf>
    <xf numFmtId="186" fontId="28" fillId="2" borderId="7" xfId="0" applyNumberFormat="1" applyFont="1" applyFill="1" applyBorder="1" applyProtection="1">
      <protection locked="0"/>
    </xf>
    <xf numFmtId="190" fontId="14" fillId="2" borderId="11" xfId="0" applyNumberFormat="1" applyFont="1" applyFill="1" applyBorder="1" applyAlignment="1">
      <alignment horizontal="center"/>
    </xf>
    <xf numFmtId="210" fontId="7" fillId="2" borderId="11" xfId="0" applyNumberFormat="1" applyFont="1" applyFill="1" applyBorder="1" applyAlignment="1" applyProtection="1">
      <protection locked="0"/>
    </xf>
    <xf numFmtId="210" fontId="28" fillId="2" borderId="3" xfId="0" applyNumberFormat="1" applyFont="1" applyFill="1" applyBorder="1" applyAlignment="1" applyProtection="1">
      <protection locked="0"/>
    </xf>
    <xf numFmtId="208" fontId="7" fillId="2" borderId="3" xfId="2" applyNumberFormat="1" applyFont="1" applyFill="1" applyBorder="1" applyAlignment="1" applyProtection="1">
      <protection locked="0"/>
    </xf>
    <xf numFmtId="210" fontId="12" fillId="2" borderId="11" xfId="0" applyNumberFormat="1" applyFont="1" applyFill="1" applyBorder="1" applyAlignment="1" applyProtection="1">
      <alignment vertical="center"/>
      <protection locked="0"/>
    </xf>
    <xf numFmtId="210" fontId="7" fillId="2" borderId="13" xfId="0" applyNumberFormat="1" applyFont="1" applyFill="1" applyBorder="1" applyProtection="1">
      <protection locked="0"/>
    </xf>
    <xf numFmtId="210" fontId="7" fillId="2" borderId="7" xfId="0" applyNumberFormat="1" applyFont="1" applyFill="1" applyBorder="1" applyProtection="1">
      <protection locked="0"/>
    </xf>
    <xf numFmtId="210" fontId="28" fillId="2" borderId="18" xfId="0" applyNumberFormat="1" applyFont="1" applyFill="1" applyBorder="1" applyProtection="1">
      <protection locked="0"/>
    </xf>
    <xf numFmtId="210" fontId="7" fillId="2" borderId="16" xfId="0" applyNumberFormat="1" applyFont="1" applyFill="1" applyBorder="1" applyProtection="1">
      <protection locked="0"/>
    </xf>
    <xf numFmtId="210" fontId="28" fillId="2" borderId="9" xfId="0" applyNumberFormat="1" applyFont="1" applyFill="1" applyBorder="1" applyProtection="1">
      <protection locked="0"/>
    </xf>
    <xf numFmtId="208" fontId="7" fillId="2" borderId="11" xfId="2" applyNumberFormat="1" applyFont="1" applyFill="1" applyBorder="1" applyAlignment="1" applyProtection="1">
      <alignment vertical="center"/>
      <protection locked="0"/>
    </xf>
    <xf numFmtId="190" fontId="3" fillId="2" borderId="0" xfId="0" applyNumberFormat="1" applyFont="1" applyFill="1" applyAlignment="1">
      <alignment horizontal="left" vertical="center"/>
    </xf>
    <xf numFmtId="210" fontId="3" fillId="2" borderId="10" xfId="1" applyNumberFormat="1" applyFont="1" applyFill="1" applyBorder="1" applyAlignment="1" applyProtection="1">
      <alignment horizontal="left" vertical="center"/>
      <protection locked="0"/>
    </xf>
    <xf numFmtId="208" fontId="3" fillId="2" borderId="4" xfId="2" applyNumberFormat="1" applyFont="1" applyFill="1" applyBorder="1" applyAlignment="1" applyProtection="1">
      <alignment horizontal="left" vertical="center"/>
      <protection locked="0"/>
    </xf>
    <xf numFmtId="184" fontId="3" fillId="2" borderId="10" xfId="1" applyNumberFormat="1" applyFont="1" applyFill="1" applyBorder="1" applyAlignment="1" applyProtection="1">
      <alignment horizontal="left" vertical="center"/>
      <protection locked="0"/>
    </xf>
    <xf numFmtId="3" fontId="3" fillId="2" borderId="0" xfId="0" applyNumberFormat="1" applyFont="1" applyFill="1" applyBorder="1" applyAlignment="1">
      <alignment horizontal="left" vertical="center"/>
    </xf>
    <xf numFmtId="0" fontId="0" fillId="2" borderId="0" xfId="0" applyFill="1" applyAlignment="1">
      <alignment horizontal="left" vertical="center"/>
    </xf>
    <xf numFmtId="190" fontId="3" fillId="3" borderId="0" xfId="0" applyNumberFormat="1" applyFont="1" applyFill="1" applyAlignment="1">
      <alignment horizontal="left"/>
    </xf>
    <xf numFmtId="210" fontId="3" fillId="3" borderId="10" xfId="1" applyNumberFormat="1" applyFont="1" applyFill="1" applyBorder="1" applyAlignment="1" applyProtection="1">
      <protection locked="0"/>
    </xf>
    <xf numFmtId="208" fontId="3" fillId="3" borderId="4" xfId="2" applyNumberFormat="1" applyFont="1" applyFill="1" applyBorder="1" applyAlignment="1" applyProtection="1">
      <protection locked="0"/>
    </xf>
    <xf numFmtId="184" fontId="3" fillId="3" borderId="10" xfId="1" applyNumberFormat="1" applyFont="1" applyFill="1" applyBorder="1" applyAlignment="1" applyProtection="1">
      <protection locked="0"/>
    </xf>
    <xf numFmtId="3" fontId="12" fillId="3" borderId="0" xfId="0" applyNumberFormat="1" applyFont="1" applyFill="1" applyBorder="1"/>
    <xf numFmtId="0" fontId="0" fillId="3" borderId="0" xfId="0" applyFill="1"/>
    <xf numFmtId="210" fontId="7" fillId="3" borderId="10" xfId="1" applyNumberFormat="1" applyFont="1" applyFill="1" applyBorder="1" applyAlignment="1" applyProtection="1">
      <protection locked="0"/>
    </xf>
    <xf numFmtId="208" fontId="7" fillId="3" borderId="4" xfId="2" applyNumberFormat="1" applyFont="1" applyFill="1" applyBorder="1" applyAlignment="1" applyProtection="1">
      <protection locked="0"/>
    </xf>
    <xf numFmtId="184" fontId="10" fillId="3" borderId="10" xfId="1" applyNumberFormat="1" applyFont="1" applyFill="1" applyBorder="1" applyAlignment="1" applyProtection="1">
      <protection locked="0"/>
    </xf>
    <xf numFmtId="3" fontId="3" fillId="3" borderId="0" xfId="0" applyNumberFormat="1" applyFont="1" applyFill="1" applyBorder="1"/>
    <xf numFmtId="184" fontId="2" fillId="3" borderId="10" xfId="1" applyNumberFormat="1" applyFont="1" applyFill="1" applyBorder="1" applyAlignment="1" applyProtection="1">
      <protection locked="0"/>
    </xf>
    <xf numFmtId="190" fontId="6" fillId="3" borderId="0" xfId="0" applyNumberFormat="1" applyFont="1" applyFill="1" applyAlignment="1">
      <alignment horizontal="left"/>
    </xf>
    <xf numFmtId="184" fontId="14" fillId="3" borderId="10" xfId="1" applyNumberFormat="1" applyFont="1" applyFill="1" applyBorder="1" applyAlignment="1" applyProtection="1">
      <protection locked="0"/>
    </xf>
    <xf numFmtId="3" fontId="6" fillId="3" borderId="0" xfId="0" applyNumberFormat="1" applyFont="1" applyFill="1" applyBorder="1"/>
    <xf numFmtId="0" fontId="24" fillId="3" borderId="0" xfId="0" applyFont="1" applyFill="1"/>
    <xf numFmtId="200" fontId="2" fillId="3" borderId="0" xfId="0" applyNumberFormat="1" applyFont="1" applyFill="1" applyAlignment="1">
      <alignment horizontal="left"/>
    </xf>
    <xf numFmtId="182" fontId="2" fillId="3" borderId="0" xfId="0" applyNumberFormat="1" applyFont="1" applyFill="1"/>
    <xf numFmtId="182" fontId="2" fillId="3" borderId="0" xfId="0" applyNumberFormat="1" applyFont="1" applyFill="1" applyAlignment="1"/>
    <xf numFmtId="200" fontId="2" fillId="3" borderId="0" xfId="0" applyNumberFormat="1" applyFont="1" applyFill="1" applyAlignment="1">
      <alignment horizontal="right"/>
    </xf>
    <xf numFmtId="190" fontId="4" fillId="3" borderId="0" xfId="0" applyNumberFormat="1" applyFont="1" applyFill="1" applyAlignment="1">
      <alignment horizontal="centerContinuous"/>
    </xf>
    <xf numFmtId="182" fontId="2" fillId="3" borderId="0" xfId="0" applyNumberFormat="1" applyFont="1" applyFill="1" applyAlignment="1">
      <alignment horizontal="centerContinuous"/>
    </xf>
    <xf numFmtId="182" fontId="15" fillId="3" borderId="0" xfId="0" applyNumberFormat="1" applyFont="1" applyFill="1" applyAlignment="1">
      <alignment horizontal="centerContinuous"/>
    </xf>
    <xf numFmtId="190" fontId="5" fillId="3" borderId="0" xfId="0" applyNumberFormat="1" applyFont="1" applyFill="1" applyAlignment="1">
      <alignment horizontal="right"/>
    </xf>
    <xf numFmtId="182" fontId="5" fillId="3" borderId="0" xfId="0" applyNumberFormat="1" applyFont="1" applyFill="1" applyAlignment="1">
      <alignment horizontal="right" vertical="center"/>
    </xf>
    <xf numFmtId="182" fontId="5" fillId="3" borderId="0" xfId="0" applyNumberFormat="1" applyFont="1" applyFill="1" applyAlignment="1">
      <alignment horizontal="left" vertical="center"/>
    </xf>
    <xf numFmtId="182" fontId="15" fillId="3" borderId="0" xfId="0" applyNumberFormat="1" applyFont="1" applyFill="1"/>
    <xf numFmtId="190" fontId="6" fillId="3" borderId="1" xfId="0" applyNumberFormat="1" applyFont="1" applyFill="1" applyBorder="1" applyAlignment="1">
      <alignment horizontal="left" vertical="center"/>
    </xf>
    <xf numFmtId="182" fontId="2" fillId="3" borderId="2" xfId="0" applyNumberFormat="1" applyFont="1" applyFill="1" applyBorder="1" applyAlignment="1">
      <alignment horizontal="left"/>
    </xf>
    <xf numFmtId="182" fontId="2" fillId="3" borderId="3" xfId="0" applyNumberFormat="1" applyFont="1" applyFill="1" applyBorder="1" applyAlignment="1">
      <alignment horizontal="left"/>
    </xf>
    <xf numFmtId="182" fontId="2" fillId="3" borderId="0" xfId="0" applyNumberFormat="1" applyFont="1" applyFill="1" applyBorder="1" applyAlignment="1">
      <alignment horizontal="left"/>
    </xf>
    <xf numFmtId="182" fontId="2" fillId="3" borderId="2" xfId="0" applyNumberFormat="1" applyFont="1" applyFill="1" applyBorder="1" applyAlignment="1">
      <alignment vertical="center"/>
    </xf>
    <xf numFmtId="0" fontId="22" fillId="3" borderId="0" xfId="0" applyFont="1" applyFill="1" applyBorder="1" applyAlignment="1">
      <alignment horizontal="center" vertical="center"/>
    </xf>
    <xf numFmtId="0" fontId="0" fillId="3" borderId="0" xfId="0" applyFill="1" applyBorder="1" applyAlignment="1">
      <alignment vertical="center"/>
    </xf>
    <xf numFmtId="208" fontId="22" fillId="3" borderId="0" xfId="2" applyNumberFormat="1" applyFont="1" applyFill="1" applyBorder="1" applyAlignment="1">
      <alignment horizontal="center" vertical="center"/>
    </xf>
    <xf numFmtId="190" fontId="2" fillId="3" borderId="0" xfId="0" applyNumberFormat="1" applyFont="1" applyFill="1"/>
    <xf numFmtId="208" fontId="6" fillId="3" borderId="0" xfId="2" applyNumberFormat="1" applyFont="1" applyFill="1" applyBorder="1" applyAlignment="1" applyProtection="1">
      <alignment horizontal="right"/>
      <protection locked="0"/>
    </xf>
    <xf numFmtId="0" fontId="23" fillId="3" borderId="0" xfId="0" applyFont="1" applyFill="1" applyBorder="1"/>
    <xf numFmtId="190" fontId="7" fillId="3" borderId="0" xfId="0" applyNumberFormat="1" applyFont="1" applyFill="1" applyAlignment="1">
      <alignment horizontal="left"/>
    </xf>
    <xf numFmtId="208" fontId="5" fillId="3" borderId="0" xfId="2" applyNumberFormat="1" applyFont="1" applyFill="1" applyBorder="1" applyAlignment="1" applyProtection="1">
      <alignment horizontal="right"/>
      <protection locked="0"/>
    </xf>
    <xf numFmtId="0" fontId="18" fillId="3" borderId="0" xfId="0" applyFont="1" applyFill="1" applyBorder="1"/>
    <xf numFmtId="208" fontId="2" fillId="3" borderId="0" xfId="2" applyNumberFormat="1" applyFont="1" applyFill="1" applyBorder="1" applyAlignment="1" applyProtection="1">
      <alignment horizontal="right"/>
      <protection locked="0"/>
    </xf>
    <xf numFmtId="0" fontId="17" fillId="3" borderId="0" xfId="0" applyFont="1" applyFill="1" applyBorder="1"/>
    <xf numFmtId="182" fontId="2" fillId="3" borderId="0" xfId="0" applyNumberFormat="1" applyFont="1" applyFill="1" applyBorder="1"/>
    <xf numFmtId="0" fontId="6" fillId="3" borderId="0" xfId="0" applyFont="1" applyFill="1" applyBorder="1"/>
    <xf numFmtId="190" fontId="6" fillId="3" borderId="0" xfId="0" applyNumberFormat="1" applyFont="1" applyFill="1"/>
    <xf numFmtId="0" fontId="13" fillId="3" borderId="0" xfId="0" applyFont="1" applyFill="1" applyBorder="1"/>
    <xf numFmtId="190" fontId="13" fillId="3" borderId="0" xfId="0" applyNumberFormat="1" applyFont="1" applyFill="1"/>
    <xf numFmtId="0" fontId="10" fillId="3" borderId="0" xfId="0" applyFont="1" applyFill="1" applyBorder="1"/>
    <xf numFmtId="190" fontId="10" fillId="3" borderId="0" xfId="0" applyNumberFormat="1" applyFont="1" applyFill="1"/>
    <xf numFmtId="190" fontId="7" fillId="3" borderId="2" xfId="0" applyNumberFormat="1" applyFont="1" applyFill="1" applyBorder="1" applyAlignment="1"/>
    <xf numFmtId="186" fontId="3" fillId="3" borderId="2" xfId="1" applyNumberFormat="1" applyFont="1" applyFill="1" applyBorder="1" applyAlignment="1">
      <alignment horizontal="right"/>
    </xf>
    <xf numFmtId="186" fontId="30" fillId="3" borderId="2" xfId="1" applyNumberFormat="1" applyFont="1" applyFill="1" applyBorder="1" applyAlignment="1">
      <alignment horizontal="right"/>
    </xf>
    <xf numFmtId="208" fontId="30" fillId="3" borderId="2" xfId="2" applyNumberFormat="1" applyFont="1" applyFill="1" applyBorder="1" applyAlignment="1">
      <alignment horizontal="right"/>
    </xf>
    <xf numFmtId="0" fontId="14" fillId="3" borderId="1" xfId="0" applyFont="1" applyFill="1" applyBorder="1"/>
    <xf numFmtId="186" fontId="14" fillId="3" borderId="2" xfId="1" applyNumberFormat="1" applyFont="1" applyFill="1" applyBorder="1" applyAlignment="1">
      <alignment horizontal="right"/>
    </xf>
    <xf numFmtId="186" fontId="14" fillId="3" borderId="3" xfId="1" applyNumberFormat="1" applyFont="1" applyFill="1" applyBorder="1" applyAlignment="1">
      <alignment horizontal="right"/>
    </xf>
    <xf numFmtId="210" fontId="31" fillId="3" borderId="3" xfId="1" applyNumberFormat="1" applyFont="1" applyFill="1" applyBorder="1" applyAlignment="1">
      <alignment horizontal="right"/>
    </xf>
    <xf numFmtId="208" fontId="31" fillId="3" borderId="3" xfId="2" applyNumberFormat="1" applyFont="1" applyFill="1" applyBorder="1" applyAlignment="1">
      <alignment horizontal="right"/>
    </xf>
    <xf numFmtId="0" fontId="14" fillId="3" borderId="2" xfId="0" applyFont="1" applyFill="1" applyBorder="1"/>
    <xf numFmtId="210" fontId="31" fillId="3" borderId="2" xfId="1" applyNumberFormat="1" applyFont="1" applyFill="1" applyBorder="1" applyAlignment="1">
      <alignment horizontal="right"/>
    </xf>
    <xf numFmtId="208" fontId="31" fillId="3" borderId="2" xfId="2" applyNumberFormat="1" applyFont="1" applyFill="1" applyBorder="1" applyAlignment="1">
      <alignment horizontal="right"/>
    </xf>
    <xf numFmtId="0" fontId="19" fillId="3" borderId="0" xfId="0" applyFont="1" applyFill="1" applyBorder="1"/>
    <xf numFmtId="0" fontId="14" fillId="3" borderId="0" xfId="0" applyFont="1" applyFill="1" applyBorder="1"/>
    <xf numFmtId="186" fontId="14" fillId="3" borderId="0" xfId="1" applyNumberFormat="1" applyFont="1" applyFill="1" applyBorder="1" applyAlignment="1"/>
    <xf numFmtId="0" fontId="24" fillId="3" borderId="0" xfId="0" applyFont="1" applyFill="1" applyBorder="1" applyAlignment="1"/>
    <xf numFmtId="210" fontId="31" fillId="3" borderId="0" xfId="1" applyNumberFormat="1" applyFont="1" applyFill="1" applyBorder="1" applyAlignment="1">
      <alignment horizontal="right"/>
    </xf>
    <xf numFmtId="208" fontId="31" fillId="3" borderId="0" xfId="2" applyNumberFormat="1" applyFont="1" applyFill="1" applyBorder="1" applyAlignment="1">
      <alignment horizontal="right"/>
    </xf>
    <xf numFmtId="208" fontId="21" fillId="3" borderId="0" xfId="2" applyNumberFormat="1" applyFont="1" applyFill="1" applyBorder="1" applyAlignment="1">
      <alignment horizontal="right"/>
    </xf>
    <xf numFmtId="0" fontId="3" fillId="3" borderId="0" xfId="0" applyFont="1" applyFill="1" applyBorder="1"/>
    <xf numFmtId="186" fontId="14" fillId="3" borderId="2" xfId="1" applyNumberFormat="1" applyFont="1" applyFill="1" applyBorder="1" applyAlignment="1"/>
    <xf numFmtId="0" fontId="24" fillId="3" borderId="3" xfId="0" applyFont="1" applyFill="1" applyBorder="1" applyAlignment="1"/>
    <xf numFmtId="190" fontId="10" fillId="3" borderId="1" xfId="0" applyNumberFormat="1" applyFont="1" applyFill="1" applyBorder="1" applyProtection="1">
      <protection locked="0"/>
    </xf>
    <xf numFmtId="210" fontId="31" fillId="3" borderId="11" xfId="1" applyNumberFormat="1" applyFont="1" applyFill="1" applyBorder="1" applyAlignment="1">
      <alignment horizontal="right"/>
    </xf>
    <xf numFmtId="208" fontId="31" fillId="3" borderId="11" xfId="2" applyNumberFormat="1" applyFont="1" applyFill="1" applyBorder="1" applyAlignment="1">
      <alignment horizontal="right"/>
    </xf>
    <xf numFmtId="190" fontId="2" fillId="3" borderId="10" xfId="0" applyNumberFormat="1" applyFont="1" applyFill="1" applyBorder="1" applyProtection="1">
      <protection locked="0"/>
    </xf>
    <xf numFmtId="0" fontId="24" fillId="3" borderId="5" xfId="0" applyFont="1" applyFill="1" applyBorder="1" applyAlignment="1"/>
    <xf numFmtId="210" fontId="30" fillId="3" borderId="4" xfId="1" applyNumberFormat="1" applyFont="1" applyFill="1" applyBorder="1" applyAlignment="1">
      <alignment horizontal="right"/>
    </xf>
    <xf numFmtId="208" fontId="30" fillId="3" borderId="4" xfId="2" applyNumberFormat="1" applyFont="1" applyFill="1" applyBorder="1" applyAlignment="1">
      <alignment horizontal="right"/>
    </xf>
    <xf numFmtId="190" fontId="2" fillId="3" borderId="16" xfId="0" applyNumberFormat="1" applyFont="1" applyFill="1" applyBorder="1" applyProtection="1">
      <protection locked="0"/>
    </xf>
    <xf numFmtId="186" fontId="14" fillId="3" borderId="12" xfId="1" applyNumberFormat="1" applyFont="1" applyFill="1" applyBorder="1" applyAlignment="1"/>
    <xf numFmtId="0" fontId="24" fillId="3" borderId="9" xfId="0" applyFont="1" applyFill="1" applyBorder="1" applyAlignment="1"/>
    <xf numFmtId="210" fontId="30" fillId="3" borderId="8" xfId="1" applyNumberFormat="1" applyFont="1" applyFill="1" applyBorder="1" applyAlignment="1">
      <alignment horizontal="right"/>
    </xf>
    <xf numFmtId="208" fontId="30" fillId="3" borderId="8" xfId="2" applyNumberFormat="1" applyFont="1" applyFill="1" applyBorder="1" applyAlignment="1">
      <alignment horizontal="right"/>
    </xf>
    <xf numFmtId="190" fontId="2" fillId="3" borderId="0" xfId="0" applyNumberFormat="1" applyFont="1" applyFill="1" applyBorder="1" applyProtection="1">
      <protection locked="0"/>
    </xf>
    <xf numFmtId="190" fontId="14" fillId="3" borderId="14" xfId="0" applyNumberFormat="1" applyFont="1" applyFill="1" applyBorder="1" applyAlignment="1">
      <alignment vertical="center"/>
    </xf>
    <xf numFmtId="186" fontId="10" fillId="3" borderId="15" xfId="1" applyNumberFormat="1" applyFont="1" applyFill="1" applyBorder="1" applyAlignment="1" applyProtection="1">
      <alignment horizontal="right" vertical="center"/>
      <protection locked="0"/>
    </xf>
    <xf numFmtId="210" fontId="31" fillId="3" borderId="17" xfId="1" applyNumberFormat="1" applyFont="1" applyFill="1" applyBorder="1" applyAlignment="1" applyProtection="1">
      <alignment horizontal="right" vertical="center"/>
      <protection locked="0"/>
    </xf>
    <xf numFmtId="208" fontId="31" fillId="3" borderId="17" xfId="2" applyNumberFormat="1" applyFont="1" applyFill="1" applyBorder="1" applyAlignment="1" applyProtection="1">
      <alignment horizontal="right" vertical="center"/>
      <protection locked="0"/>
    </xf>
    <xf numFmtId="208" fontId="10" fillId="3" borderId="0" xfId="2" applyNumberFormat="1" applyFont="1" applyFill="1" applyBorder="1" applyAlignment="1" applyProtection="1">
      <alignment horizontal="right" vertical="center"/>
      <protection locked="0"/>
    </xf>
    <xf numFmtId="190" fontId="20" fillId="3" borderId="0" xfId="0" applyNumberFormat="1" applyFont="1" applyFill="1" applyBorder="1" applyAlignment="1" applyProtection="1">
      <alignment vertical="center"/>
      <protection locked="0"/>
    </xf>
    <xf numFmtId="190" fontId="2" fillId="3" borderId="10" xfId="0" applyNumberFormat="1" applyFont="1" applyFill="1" applyBorder="1" applyAlignment="1">
      <alignment horizontal="left" wrapText="1" indent="10"/>
    </xf>
    <xf numFmtId="190" fontId="2" fillId="3" borderId="0" xfId="0" applyNumberFormat="1" applyFont="1" applyFill="1" applyBorder="1" applyAlignment="1">
      <alignment horizontal="left" wrapText="1" indent="10"/>
    </xf>
    <xf numFmtId="190" fontId="2" fillId="3" borderId="5" xfId="0" applyNumberFormat="1" applyFont="1" applyFill="1" applyBorder="1" applyAlignment="1">
      <alignment horizontal="left" wrapText="1" indent="10"/>
    </xf>
    <xf numFmtId="0" fontId="21" fillId="3" borderId="0" xfId="0" applyFont="1" applyFill="1" applyBorder="1" applyAlignment="1">
      <alignment horizontal="left" wrapText="1" indent="10"/>
    </xf>
    <xf numFmtId="0" fontId="21" fillId="3" borderId="5" xfId="0" applyFont="1" applyFill="1" applyBorder="1" applyAlignment="1">
      <alignment horizontal="left" wrapText="1" indent="10"/>
    </xf>
    <xf numFmtId="186" fontId="2" fillId="3" borderId="0" xfId="0" applyNumberFormat="1" applyFont="1" applyFill="1" applyBorder="1"/>
    <xf numFmtId="210" fontId="3" fillId="3" borderId="4" xfId="0" applyNumberFormat="1" applyFont="1" applyFill="1" applyBorder="1"/>
    <xf numFmtId="208" fontId="3" fillId="3" borderId="4" xfId="2" applyNumberFormat="1" applyFont="1" applyFill="1" applyBorder="1"/>
    <xf numFmtId="208" fontId="2" fillId="3" borderId="0" xfId="2" applyNumberFormat="1" applyFont="1" applyFill="1" applyBorder="1"/>
    <xf numFmtId="182" fontId="13" fillId="3" borderId="0" xfId="0" applyNumberFormat="1" applyFont="1" applyFill="1" applyBorder="1"/>
    <xf numFmtId="208" fontId="10" fillId="3" borderId="0" xfId="2" applyNumberFormat="1" applyFont="1" applyFill="1" applyBorder="1" applyAlignment="1">
      <alignment vertical="center"/>
    </xf>
    <xf numFmtId="190" fontId="2" fillId="3" borderId="4" xfId="0" applyNumberFormat="1" applyFont="1" applyFill="1" applyBorder="1" applyAlignment="1"/>
    <xf numFmtId="210" fontId="3" fillId="3" borderId="4" xfId="0" applyNumberFormat="1" applyFont="1" applyFill="1" applyBorder="1" applyProtection="1">
      <protection locked="0"/>
    </xf>
    <xf numFmtId="210" fontId="12" fillId="3" borderId="4" xfId="0" applyNumberFormat="1" applyFont="1" applyFill="1" applyBorder="1" applyProtection="1">
      <protection locked="0"/>
    </xf>
    <xf numFmtId="208" fontId="3" fillId="3" borderId="4" xfId="2" applyNumberFormat="1" applyFont="1" applyFill="1" applyBorder="1" applyProtection="1">
      <protection locked="0"/>
    </xf>
    <xf numFmtId="182" fontId="7" fillId="3" borderId="0" xfId="0" applyNumberFormat="1" applyFont="1" applyFill="1" applyBorder="1" applyProtection="1">
      <protection locked="0"/>
    </xf>
    <xf numFmtId="190" fontId="7" fillId="3" borderId="0" xfId="0" applyNumberFormat="1" applyFont="1" applyFill="1"/>
    <xf numFmtId="190" fontId="5" fillId="3" borderId="0" xfId="0" applyNumberFormat="1" applyFont="1" applyFill="1" applyAlignment="1">
      <alignment horizontal="left"/>
    </xf>
    <xf numFmtId="210" fontId="12" fillId="3" borderId="4" xfId="0" applyNumberFormat="1" applyFont="1" applyFill="1" applyBorder="1"/>
    <xf numFmtId="182" fontId="5" fillId="3" borderId="0" xfId="0" applyNumberFormat="1" applyFont="1" applyFill="1" applyBorder="1"/>
    <xf numFmtId="190" fontId="5" fillId="3" borderId="0" xfId="0" applyNumberFormat="1" applyFont="1" applyFill="1"/>
    <xf numFmtId="190" fontId="2" fillId="3" borderId="4" xfId="0" applyNumberFormat="1" applyFont="1" applyFill="1" applyBorder="1"/>
    <xf numFmtId="210" fontId="3" fillId="3" borderId="4" xfId="1" applyNumberFormat="1" applyFont="1" applyFill="1" applyBorder="1" applyAlignment="1">
      <alignment horizontal="right" vertical="center"/>
    </xf>
    <xf numFmtId="210" fontId="12" fillId="3" borderId="4" xfId="1" applyNumberFormat="1" applyFont="1" applyFill="1" applyBorder="1" applyAlignment="1">
      <alignment horizontal="right" vertical="center"/>
    </xf>
    <xf numFmtId="208" fontId="3" fillId="3" borderId="4" xfId="2" applyNumberFormat="1" applyFont="1" applyFill="1" applyBorder="1" applyAlignment="1">
      <alignment horizontal="right" vertical="center"/>
    </xf>
    <xf numFmtId="182" fontId="5" fillId="3" borderId="0" xfId="0" applyNumberFormat="1" applyFont="1" applyFill="1" applyBorder="1" applyAlignment="1">
      <alignment vertical="center"/>
    </xf>
    <xf numFmtId="210" fontId="3" fillId="3" borderId="4" xfId="1" applyNumberFormat="1" applyFont="1" applyFill="1" applyBorder="1" applyAlignment="1">
      <alignment horizontal="right"/>
    </xf>
    <xf numFmtId="210" fontId="12" fillId="3" borderId="4" xfId="1" applyNumberFormat="1" applyFont="1" applyFill="1" applyBorder="1" applyAlignment="1">
      <alignment horizontal="right"/>
    </xf>
    <xf numFmtId="208" fontId="3" fillId="3" borderId="4" xfId="2" applyNumberFormat="1" applyFont="1" applyFill="1" applyBorder="1" applyAlignment="1">
      <alignment horizontal="right"/>
    </xf>
    <xf numFmtId="182" fontId="3" fillId="3" borderId="0" xfId="0" applyNumberFormat="1" applyFont="1" applyFill="1" applyBorder="1"/>
    <xf numFmtId="0" fontId="24" fillId="3" borderId="0" xfId="0" applyFont="1" applyFill="1" applyBorder="1" applyAlignment="1"/>
    <xf numFmtId="186" fontId="14" fillId="2" borderId="0" xfId="1" applyNumberFormat="1" applyFont="1" applyFill="1" applyBorder="1" applyAlignment="1">
      <alignment horizontal="right"/>
    </xf>
    <xf numFmtId="190" fontId="34" fillId="2" borderId="4" xfId="0" applyNumberFormat="1" applyFont="1" applyFill="1" applyBorder="1"/>
    <xf numFmtId="190" fontId="34" fillId="2" borderId="4" xfId="0" applyNumberFormat="1" applyFont="1" applyFill="1" applyBorder="1" applyAlignment="1"/>
    <xf numFmtId="190" fontId="10" fillId="3" borderId="10" xfId="0" applyNumberFormat="1" applyFont="1" applyFill="1" applyBorder="1" applyAlignment="1">
      <alignment horizontal="left" wrapText="1" indent="3"/>
    </xf>
    <xf numFmtId="0" fontId="0" fillId="3" borderId="0" xfId="0" applyFill="1" applyBorder="1" applyAlignment="1">
      <alignment horizontal="left" wrapText="1" indent="3"/>
    </xf>
    <xf numFmtId="0" fontId="0" fillId="2" borderId="5" xfId="0" applyFill="1" applyBorder="1" applyAlignment="1">
      <alignment horizontal="left" wrapText="1" indent="3"/>
    </xf>
    <xf numFmtId="190" fontId="34" fillId="4" borderId="4" xfId="0" applyNumberFormat="1" applyFont="1" applyFill="1" applyBorder="1"/>
    <xf numFmtId="184" fontId="14" fillId="3" borderId="0" xfId="1" applyNumberFormat="1" applyFont="1" applyFill="1" applyBorder="1" applyAlignment="1" applyProtection="1">
      <protection locked="0"/>
    </xf>
    <xf numFmtId="208" fontId="3" fillId="3" borderId="10" xfId="2" applyNumberFormat="1" applyFont="1" applyFill="1" applyBorder="1" applyAlignment="1" applyProtection="1">
      <protection locked="0"/>
    </xf>
    <xf numFmtId="0" fontId="24" fillId="3" borderId="0" xfId="0" applyFont="1" applyFill="1" applyBorder="1" applyAlignment="1"/>
    <xf numFmtId="190" fontId="10" fillId="2" borderId="0" xfId="0" applyNumberFormat="1" applyFont="1" applyFill="1" applyBorder="1" applyProtection="1">
      <protection locked="0"/>
    </xf>
    <xf numFmtId="0" fontId="1" fillId="2" borderId="0" xfId="0" applyFont="1" applyFill="1" applyBorder="1" applyAlignment="1"/>
    <xf numFmtId="210" fontId="30" fillId="3" borderId="0" xfId="1" applyNumberFormat="1" applyFont="1" applyFill="1" applyBorder="1" applyAlignment="1">
      <alignment horizontal="right"/>
    </xf>
    <xf numFmtId="208" fontId="30" fillId="3" borderId="0" xfId="2" applyNumberFormat="1" applyFont="1" applyFill="1" applyBorder="1" applyAlignment="1">
      <alignment horizontal="right"/>
    </xf>
    <xf numFmtId="190" fontId="34" fillId="2" borderId="10" xfId="0" applyNumberFormat="1" applyFont="1" applyFill="1" applyBorder="1" applyAlignment="1">
      <alignment horizontal="left" wrapText="1" indent="10"/>
    </xf>
    <xf numFmtId="190" fontId="2" fillId="3" borderId="10" xfId="0" applyNumberFormat="1" applyFont="1" applyFill="1" applyBorder="1" applyAlignment="1">
      <alignment horizontal="left" wrapText="1" indent="10"/>
    </xf>
    <xf numFmtId="0" fontId="21" fillId="3" borderId="0" xfId="0" applyFont="1" applyFill="1" applyBorder="1" applyAlignment="1">
      <alignment horizontal="left" wrapText="1" indent="10"/>
    </xf>
    <xf numFmtId="0" fontId="21" fillId="3" borderId="5" xfId="0" applyFont="1" applyFill="1" applyBorder="1" applyAlignment="1">
      <alignment horizontal="left" wrapText="1" indent="10"/>
    </xf>
    <xf numFmtId="190" fontId="10" fillId="3" borderId="10" xfId="0" applyNumberFormat="1" applyFont="1" applyFill="1" applyBorder="1" applyAlignment="1">
      <alignment horizontal="left" wrapText="1" indent="3"/>
    </xf>
    <xf numFmtId="0" fontId="0" fillId="3" borderId="0" xfId="0" applyFill="1" applyBorder="1" applyAlignment="1">
      <alignment horizontal="left" wrapText="1" indent="3"/>
    </xf>
    <xf numFmtId="190" fontId="2" fillId="3" borderId="0" xfId="0" applyNumberFormat="1" applyFont="1" applyFill="1" applyBorder="1" applyAlignment="1">
      <alignment horizontal="left" wrapText="1" indent="10"/>
    </xf>
    <xf numFmtId="190" fontId="2" fillId="3" borderId="5" xfId="0" applyNumberFormat="1" applyFont="1" applyFill="1" applyBorder="1" applyAlignment="1">
      <alignment horizontal="left" wrapText="1" indent="10"/>
    </xf>
    <xf numFmtId="190" fontId="5" fillId="3" borderId="10" xfId="0" applyNumberFormat="1" applyFont="1" applyFill="1" applyBorder="1" applyAlignment="1">
      <alignment horizontal="left" wrapText="1" indent="6"/>
    </xf>
    <xf numFmtId="0" fontId="21" fillId="3" borderId="0" xfId="0" applyFont="1" applyFill="1" applyBorder="1" applyAlignment="1">
      <alignment horizontal="left" wrapText="1" indent="6"/>
    </xf>
    <xf numFmtId="190" fontId="2" fillId="2" borderId="1" xfId="0" applyNumberFormat="1" applyFont="1" applyFill="1" applyBorder="1" applyAlignment="1"/>
    <xf numFmtId="0" fontId="0" fillId="2" borderId="2" xfId="0" applyFill="1" applyBorder="1" applyAlignment="1"/>
    <xf numFmtId="190" fontId="10" fillId="2" borderId="10" xfId="0" applyNumberFormat="1" applyFont="1" applyFill="1" applyBorder="1" applyAlignment="1">
      <alignment horizontal="left" indent="2"/>
    </xf>
    <xf numFmtId="0" fontId="26" fillId="2" borderId="0" xfId="0" applyFont="1" applyFill="1" applyBorder="1" applyAlignment="1">
      <alignment horizontal="left" indent="2"/>
    </xf>
    <xf numFmtId="190" fontId="2" fillId="2" borderId="10" xfId="0" applyNumberFormat="1" applyFont="1" applyFill="1" applyBorder="1" applyAlignment="1">
      <alignment horizontal="left" indent="4"/>
    </xf>
    <xf numFmtId="0" fontId="0" fillId="2" borderId="0" xfId="0" applyFill="1" applyBorder="1" applyAlignment="1">
      <alignment horizontal="left" indent="4"/>
    </xf>
    <xf numFmtId="190" fontId="2" fillId="3" borderId="10" xfId="0" applyNumberFormat="1" applyFont="1" applyFill="1" applyBorder="1" applyAlignment="1">
      <alignment horizontal="left" wrapText="1" indent="10"/>
    </xf>
    <xf numFmtId="0" fontId="21" fillId="3" borderId="0" xfId="0" applyFont="1" applyFill="1" applyBorder="1" applyAlignment="1">
      <alignment horizontal="left" wrapText="1" indent="10"/>
    </xf>
    <xf numFmtId="0" fontId="21" fillId="3" borderId="5" xfId="0" applyFont="1" applyFill="1" applyBorder="1" applyAlignment="1">
      <alignment horizontal="left" wrapText="1" indent="10"/>
    </xf>
    <xf numFmtId="190" fontId="5" fillId="2" borderId="10" xfId="0" applyNumberFormat="1" applyFont="1" applyFill="1" applyBorder="1" applyAlignment="1">
      <alignment horizontal="left" wrapText="1" indent="8"/>
    </xf>
    <xf numFmtId="0" fontId="21" fillId="2" borderId="0" xfId="0" applyFont="1" applyFill="1" applyBorder="1" applyAlignment="1">
      <alignment horizontal="left" wrapText="1" indent="8"/>
    </xf>
    <xf numFmtId="0" fontId="21" fillId="2" borderId="5" xfId="0" applyFont="1" applyFill="1" applyBorder="1" applyAlignment="1">
      <alignment horizontal="left" wrapText="1" indent="8"/>
    </xf>
    <xf numFmtId="190" fontId="11" fillId="2" borderId="10" xfId="0" applyNumberFormat="1" applyFont="1" applyFill="1" applyBorder="1" applyAlignment="1">
      <alignment horizontal="left" indent="6"/>
    </xf>
    <xf numFmtId="0" fontId="0" fillId="2" borderId="0" xfId="0" applyFill="1" applyBorder="1" applyAlignment="1">
      <alignment horizontal="left" indent="6"/>
    </xf>
    <xf numFmtId="190" fontId="2" fillId="2" borderId="10" xfId="0" applyNumberFormat="1" applyFont="1" applyFill="1" applyBorder="1" applyAlignment="1">
      <alignment horizontal="left" wrapText="1" indent="4"/>
    </xf>
    <xf numFmtId="0" fontId="24" fillId="0" borderId="0" xfId="0" applyFont="1" applyBorder="1" applyAlignment="1">
      <alignment horizontal="left" indent="4"/>
    </xf>
    <xf numFmtId="0" fontId="0" fillId="2" borderId="0" xfId="0" applyFill="1" applyBorder="1" applyAlignment="1">
      <alignment horizontal="left" wrapText="1" indent="4"/>
    </xf>
    <xf numFmtId="190" fontId="2" fillId="2" borderId="10" xfId="0" applyNumberFormat="1" applyFont="1" applyFill="1" applyBorder="1" applyAlignment="1">
      <alignment horizontal="left" indent="8"/>
    </xf>
    <xf numFmtId="0" fontId="0" fillId="2" borderId="0" xfId="0" applyFill="1" applyBorder="1" applyAlignment="1">
      <alignment horizontal="left" indent="8"/>
    </xf>
    <xf numFmtId="190" fontId="14" fillId="3" borderId="10" xfId="0" applyNumberFormat="1" applyFont="1" applyFill="1" applyBorder="1" applyAlignment="1"/>
    <xf numFmtId="0" fontId="24" fillId="3" borderId="0" xfId="0" applyFont="1" applyFill="1" applyBorder="1" applyAlignment="1"/>
    <xf numFmtId="190" fontId="21" fillId="2" borderId="10" xfId="0" applyNumberFormat="1" applyFont="1" applyFill="1" applyBorder="1" applyAlignment="1">
      <alignment horizontal="left" indent="4"/>
    </xf>
    <xf numFmtId="0" fontId="1" fillId="2" borderId="0" xfId="0" applyFont="1" applyFill="1" applyBorder="1" applyAlignment="1">
      <alignment horizontal="left" indent="4"/>
    </xf>
    <xf numFmtId="190" fontId="10" fillId="2" borderId="10" xfId="0" applyNumberFormat="1" applyFont="1" applyFill="1" applyBorder="1" applyAlignment="1"/>
    <xf numFmtId="0" fontId="26" fillId="2" borderId="0" xfId="0" applyFont="1" applyFill="1" applyBorder="1" applyAlignment="1"/>
    <xf numFmtId="190" fontId="33" fillId="2" borderId="10" xfId="0" applyNumberFormat="1" applyFont="1" applyFill="1" applyBorder="1" applyAlignment="1">
      <alignment horizontal="left" indent="6"/>
    </xf>
    <xf numFmtId="0" fontId="1" fillId="2" borderId="0" xfId="0" applyFont="1" applyFill="1" applyBorder="1" applyAlignment="1">
      <alignment horizontal="left" indent="6"/>
    </xf>
    <xf numFmtId="190" fontId="10" fillId="3" borderId="10" xfId="0" applyNumberFormat="1" applyFont="1" applyFill="1" applyBorder="1" applyAlignment="1">
      <alignment horizontal="left" wrapText="1" indent="3"/>
    </xf>
    <xf numFmtId="0" fontId="0" fillId="3" borderId="0" xfId="0" applyFill="1" applyBorder="1" applyAlignment="1">
      <alignment horizontal="left" wrapText="1" indent="3"/>
    </xf>
    <xf numFmtId="0" fontId="0" fillId="2" borderId="5" xfId="0" applyFill="1" applyBorder="1" applyAlignment="1">
      <alignment horizontal="left" wrapText="1" indent="3"/>
    </xf>
    <xf numFmtId="0" fontId="0" fillId="0" borderId="0" xfId="0" applyBorder="1" applyAlignment="1">
      <alignment horizontal="left" indent="4"/>
    </xf>
    <xf numFmtId="190" fontId="21" fillId="2" borderId="10" xfId="0" applyNumberFormat="1" applyFont="1" applyFill="1" applyBorder="1" applyAlignment="1">
      <alignment horizontal="left" indent="8"/>
    </xf>
    <xf numFmtId="0" fontId="1" fillId="2" borderId="0" xfId="0" applyFont="1" applyFill="1" applyBorder="1" applyAlignment="1">
      <alignment horizontal="left" indent="8"/>
    </xf>
    <xf numFmtId="186" fontId="10" fillId="2" borderId="16" xfId="0" applyNumberFormat="1" applyFont="1" applyFill="1" applyBorder="1" applyAlignment="1">
      <alignment wrapText="1"/>
    </xf>
    <xf numFmtId="0" fontId="26" fillId="2" borderId="12" xfId="0" applyFont="1" applyFill="1" applyBorder="1" applyAlignment="1"/>
    <xf numFmtId="190" fontId="10" fillId="2" borderId="13" xfId="0" applyNumberFormat="1" applyFont="1" applyFill="1" applyBorder="1" applyAlignment="1">
      <alignment wrapText="1"/>
    </xf>
    <xf numFmtId="190" fontId="10" fillId="2" borderId="6" xfId="0" applyNumberFormat="1" applyFont="1" applyFill="1" applyBorder="1" applyAlignment="1">
      <alignment wrapText="1"/>
    </xf>
    <xf numFmtId="190" fontId="10" fillId="2" borderId="18" xfId="0" applyNumberFormat="1" applyFont="1" applyFill="1" applyBorder="1" applyAlignment="1">
      <alignment wrapText="1"/>
    </xf>
    <xf numFmtId="0" fontId="21" fillId="2" borderId="5" xfId="0" applyFont="1" applyFill="1" applyBorder="1" applyAlignment="1">
      <alignment horizontal="left" wrapText="1" indent="6"/>
    </xf>
    <xf numFmtId="190" fontId="10" fillId="2" borderId="0" xfId="0" applyNumberFormat="1" applyFont="1" applyFill="1" applyBorder="1" applyAlignment="1">
      <alignment horizontal="left" wrapText="1" indent="3"/>
    </xf>
    <xf numFmtId="190" fontId="10" fillId="2" borderId="5" xfId="0" applyNumberFormat="1" applyFont="1" applyFill="1" applyBorder="1" applyAlignment="1">
      <alignment horizontal="left" wrapText="1" indent="3"/>
    </xf>
    <xf numFmtId="190" fontId="34" fillId="2" borderId="10" xfId="0" applyNumberFormat="1" applyFont="1" applyFill="1" applyBorder="1" applyAlignment="1">
      <alignment horizontal="left" wrapText="1" indent="10"/>
    </xf>
    <xf numFmtId="0" fontId="34" fillId="2" borderId="0" xfId="0" applyFont="1" applyFill="1" applyBorder="1" applyAlignment="1">
      <alignment horizontal="left" wrapText="1" indent="10"/>
    </xf>
    <xf numFmtId="0" fontId="34" fillId="2" borderId="5" xfId="0" applyFont="1" applyFill="1" applyBorder="1" applyAlignment="1">
      <alignment horizontal="left" wrapText="1" indent="10"/>
    </xf>
    <xf numFmtId="190" fontId="14" fillId="3" borderId="16" xfId="0" applyNumberFormat="1" applyFont="1" applyFill="1" applyBorder="1" applyAlignment="1">
      <alignment wrapText="1"/>
    </xf>
    <xf numFmtId="190" fontId="14" fillId="3" borderId="12" xfId="0" applyNumberFormat="1" applyFont="1" applyFill="1" applyBorder="1" applyAlignment="1">
      <alignment wrapText="1"/>
    </xf>
    <xf numFmtId="190" fontId="14" fillId="3" borderId="9" xfId="0" applyNumberFormat="1" applyFont="1" applyFill="1" applyBorder="1" applyAlignment="1">
      <alignment wrapText="1"/>
    </xf>
    <xf numFmtId="190" fontId="34" fillId="3" borderId="10" xfId="0" applyNumberFormat="1" applyFont="1" applyFill="1" applyBorder="1" applyAlignment="1">
      <alignment horizontal="left" wrapText="1" indent="10"/>
    </xf>
    <xf numFmtId="0" fontId="34" fillId="3" borderId="0" xfId="0" applyFont="1" applyFill="1" applyBorder="1" applyAlignment="1">
      <alignment horizontal="left" wrapText="1" indent="10"/>
    </xf>
    <xf numFmtId="0" fontId="34" fillId="3" borderId="5" xfId="0" applyFont="1" applyFill="1" applyBorder="1" applyAlignment="1">
      <alignment horizontal="left" wrapText="1" indent="10"/>
    </xf>
    <xf numFmtId="0" fontId="0" fillId="2" borderId="0" xfId="0" applyFill="1" applyBorder="1" applyAlignment="1">
      <alignment horizontal="left" wrapText="1" indent="6"/>
    </xf>
    <xf numFmtId="0" fontId="0" fillId="2" borderId="5" xfId="0" applyFill="1" applyBorder="1" applyAlignment="1">
      <alignment horizontal="left" wrapText="1" indent="6"/>
    </xf>
    <xf numFmtId="0" fontId="21" fillId="3" borderId="5" xfId="0" applyFont="1" applyFill="1" applyBorder="1" applyAlignment="1">
      <alignment horizontal="left" wrapText="1" indent="6"/>
    </xf>
    <xf numFmtId="0" fontId="0" fillId="3" borderId="5" xfId="0" applyFill="1" applyBorder="1" applyAlignment="1">
      <alignment horizontal="left" wrapText="1" indent="3"/>
    </xf>
    <xf numFmtId="190" fontId="34" fillId="2" borderId="0" xfId="0" applyNumberFormat="1" applyFont="1" applyFill="1" applyBorder="1" applyAlignment="1">
      <alignment horizontal="left" wrapText="1" indent="10"/>
    </xf>
    <xf numFmtId="190" fontId="34" fillId="2" borderId="5" xfId="0" applyNumberFormat="1" applyFont="1" applyFill="1" applyBorder="1" applyAlignment="1">
      <alignment horizontal="left" wrapText="1" indent="10"/>
    </xf>
    <xf numFmtId="190" fontId="5" fillId="2" borderId="0" xfId="0" applyNumberFormat="1" applyFont="1" applyFill="1" applyBorder="1" applyAlignment="1">
      <alignment horizontal="left" wrapText="1" indent="6"/>
    </xf>
    <xf numFmtId="190" fontId="5" fillId="2" borderId="5" xfId="0" applyNumberFormat="1" applyFont="1" applyFill="1" applyBorder="1" applyAlignment="1">
      <alignment horizontal="left" wrapText="1" indent="6"/>
    </xf>
    <xf numFmtId="190" fontId="2" fillId="2" borderId="13" xfId="0" applyNumberFormat="1" applyFont="1" applyFill="1" applyBorder="1" applyAlignment="1"/>
    <xf numFmtId="0" fontId="0" fillId="2" borderId="6" xfId="0" applyFill="1" applyBorder="1" applyAlignment="1"/>
    <xf numFmtId="190" fontId="5" fillId="3" borderId="10" xfId="0" applyNumberFormat="1" applyFont="1" applyFill="1" applyBorder="1" applyAlignment="1"/>
    <xf numFmtId="0" fontId="0" fillId="3" borderId="0" xfId="0" applyFill="1" applyBorder="1" applyAlignment="1"/>
    <xf numFmtId="190" fontId="2" fillId="3" borderId="10" xfId="0" applyNumberFormat="1" applyFont="1" applyFill="1" applyBorder="1" applyAlignment="1">
      <alignment horizontal="left" indent="8"/>
    </xf>
    <xf numFmtId="0" fontId="0" fillId="3" borderId="0" xfId="0" applyFill="1" applyBorder="1" applyAlignment="1">
      <alignment horizontal="left" indent="8"/>
    </xf>
    <xf numFmtId="190" fontId="2" fillId="3" borderId="1" xfId="0" applyNumberFormat="1" applyFont="1" applyFill="1" applyBorder="1" applyAlignment="1"/>
    <xf numFmtId="0" fontId="0" fillId="3" borderId="2" xfId="0" applyFill="1" applyBorder="1" applyAlignment="1"/>
    <xf numFmtId="190" fontId="2" fillId="3" borderId="0" xfId="0" applyNumberFormat="1" applyFont="1" applyFill="1" applyBorder="1" applyAlignment="1">
      <alignment horizontal="left" wrapText="1" indent="10"/>
    </xf>
    <xf numFmtId="190" fontId="2" fillId="3" borderId="5" xfId="0" applyNumberFormat="1" applyFont="1" applyFill="1" applyBorder="1" applyAlignment="1">
      <alignment horizontal="left" wrapText="1" indent="10"/>
    </xf>
    <xf numFmtId="190" fontId="34" fillId="3" borderId="0" xfId="0" applyNumberFormat="1" applyFont="1" applyFill="1" applyBorder="1" applyAlignment="1">
      <alignment horizontal="left" wrapText="1" indent="10"/>
    </xf>
    <xf numFmtId="190" fontId="34" fillId="3" borderId="5" xfId="0" applyNumberFormat="1" applyFont="1" applyFill="1" applyBorder="1" applyAlignment="1">
      <alignment horizontal="left" wrapText="1" indent="10"/>
    </xf>
    <xf numFmtId="190" fontId="10" fillId="3" borderId="0" xfId="0" applyNumberFormat="1" applyFont="1" applyFill="1" applyBorder="1" applyAlignment="1">
      <alignment horizontal="left" wrapText="1" indent="3"/>
    </xf>
    <xf numFmtId="190" fontId="10" fillId="3" borderId="5" xfId="0" applyNumberFormat="1" applyFont="1" applyFill="1" applyBorder="1" applyAlignment="1">
      <alignment horizontal="left" wrapText="1" indent="3"/>
    </xf>
    <xf numFmtId="190" fontId="5" fillId="3" borderId="0" xfId="0" applyNumberFormat="1" applyFont="1" applyFill="1" applyBorder="1" applyAlignment="1">
      <alignment horizontal="left" wrapText="1" indent="6"/>
    </xf>
    <xf numFmtId="190" fontId="5" fillId="3" borderId="5" xfId="0" applyNumberFormat="1" applyFont="1" applyFill="1" applyBorder="1" applyAlignment="1">
      <alignment horizontal="left" wrapText="1" indent="6"/>
    </xf>
    <xf numFmtId="190" fontId="10" fillId="2" borderId="10" xfId="0" applyNumberFormat="1" applyFont="1" applyFill="1" applyBorder="1" applyAlignment="1">
      <alignment horizontal="left" vertical="center" wrapText="1" indent="3"/>
    </xf>
    <xf numFmtId="190" fontId="10" fillId="2" borderId="0" xfId="0" applyNumberFormat="1" applyFont="1" applyFill="1" applyBorder="1" applyAlignment="1">
      <alignment horizontal="left" vertical="center" wrapText="1" indent="3"/>
    </xf>
    <xf numFmtId="190" fontId="10" fillId="2" borderId="5" xfId="0" applyNumberFormat="1" applyFont="1" applyFill="1" applyBorder="1" applyAlignment="1">
      <alignment horizontal="left" vertical="center" wrapText="1" indent="3"/>
    </xf>
    <xf numFmtId="190" fontId="21" fillId="3" borderId="10" xfId="0" applyNumberFormat="1" applyFont="1" applyFill="1" applyBorder="1" applyAlignment="1">
      <alignment horizontal="left" wrapText="1" indent="10"/>
    </xf>
    <xf numFmtId="190" fontId="5" fillId="2" borderId="0" xfId="0" applyNumberFormat="1" applyFont="1" applyFill="1" applyBorder="1" applyAlignment="1">
      <alignment horizontal="left" wrapText="1" indent="8"/>
    </xf>
    <xf numFmtId="190" fontId="5" fillId="2" borderId="5" xfId="0" applyNumberFormat="1" applyFont="1" applyFill="1" applyBorder="1" applyAlignment="1">
      <alignment horizontal="left" wrapText="1" indent="8"/>
    </xf>
    <xf numFmtId="190" fontId="2" fillId="2" borderId="0" xfId="0" applyNumberFormat="1" applyFont="1" applyFill="1" applyBorder="1" applyAlignment="1">
      <alignment horizontal="left" indent="8"/>
    </xf>
    <xf numFmtId="190" fontId="2" fillId="2" borderId="2" xfId="0" applyNumberFormat="1" applyFont="1" applyFill="1" applyBorder="1" applyAlignment="1"/>
    <xf numFmtId="190" fontId="11" fillId="2" borderId="0" xfId="0" applyNumberFormat="1" applyFont="1" applyFill="1" applyBorder="1" applyAlignment="1">
      <alignment horizontal="left" indent="6"/>
    </xf>
    <xf numFmtId="190" fontId="2" fillId="2" borderId="0" xfId="0" applyNumberFormat="1" applyFont="1" applyFill="1" applyBorder="1" applyAlignment="1">
      <alignment horizontal="left" indent="4"/>
    </xf>
    <xf numFmtId="190" fontId="2" fillId="2" borderId="0" xfId="0" applyNumberFormat="1" applyFont="1" applyFill="1" applyBorder="1" applyAlignment="1">
      <alignment horizontal="left" wrapText="1" indent="4"/>
    </xf>
    <xf numFmtId="186" fontId="10" fillId="2" borderId="12" xfId="0" applyNumberFormat="1" applyFont="1" applyFill="1" applyBorder="1" applyAlignment="1">
      <alignment wrapText="1"/>
    </xf>
    <xf numFmtId="190" fontId="10" fillId="2" borderId="0" xfId="0" applyNumberFormat="1" applyFont="1" applyFill="1" applyBorder="1" applyAlignment="1">
      <alignment horizontal="left" indent="2"/>
    </xf>
    <xf numFmtId="190" fontId="14" fillId="2" borderId="13" xfId="0" applyNumberFormat="1" applyFont="1" applyFill="1" applyBorder="1" applyAlignment="1"/>
    <xf numFmtId="190" fontId="14" fillId="2" borderId="6" xfId="0" applyNumberFormat="1" applyFont="1" applyFill="1" applyBorder="1" applyAlignment="1"/>
    <xf numFmtId="190" fontId="5" fillId="2" borderId="0" xfId="0" applyNumberFormat="1" applyFont="1" applyFill="1" applyBorder="1" applyAlignment="1"/>
    <xf numFmtId="190" fontId="10" fillId="2" borderId="0" xfId="0" applyNumberFormat="1" applyFont="1" applyFill="1" applyBorder="1" applyAlignment="1"/>
    <xf numFmtId="190" fontId="21" fillId="2" borderId="0" xfId="0" applyNumberFormat="1" applyFont="1" applyFill="1" applyBorder="1" applyAlignment="1">
      <alignment horizontal="left" indent="4"/>
    </xf>
    <xf numFmtId="190" fontId="34" fillId="2" borderId="10" xfId="0" applyNumberFormat="1" applyFont="1" applyFill="1" applyBorder="1" applyAlignment="1">
      <alignment horizontal="left" indent="8"/>
    </xf>
    <xf numFmtId="190" fontId="34" fillId="2" borderId="0" xfId="0" applyNumberFormat="1" applyFont="1" applyFill="1" applyBorder="1" applyAlignment="1">
      <alignment horizontal="left" indent="8"/>
    </xf>
    <xf numFmtId="0" fontId="6" fillId="2" borderId="0" xfId="0" applyFont="1" applyFill="1"/>
    <xf numFmtId="0" fontId="6" fillId="2" borderId="4" xfId="0" applyFont="1" applyFill="1" applyBorder="1"/>
    <xf numFmtId="2" fontId="2" fillId="2" borderId="5" xfId="0" applyNumberFormat="1" applyFont="1" applyFill="1" applyBorder="1" applyAlignment="1">
      <alignment horizontal="center"/>
    </xf>
    <xf numFmtId="2" fontId="2" fillId="2" borderId="4" xfId="0" applyNumberFormat="1" applyFont="1" applyFill="1" applyBorder="1" applyAlignment="1">
      <alignment horizontal="center"/>
    </xf>
    <xf numFmtId="2" fontId="2" fillId="2" borderId="0" xfId="0" applyNumberFormat="1" applyFont="1" applyFill="1" applyBorder="1" applyAlignment="1">
      <alignment horizontal="center"/>
    </xf>
    <xf numFmtId="0" fontId="6" fillId="2" borderId="10" xfId="0" applyFont="1" applyFill="1" applyBorder="1"/>
    <xf numFmtId="2" fontId="2" fillId="2" borderId="6" xfId="0" applyNumberFormat="1" applyFont="1" applyFill="1" applyBorder="1" applyAlignment="1">
      <alignment horizontal="center"/>
    </xf>
    <xf numFmtId="0" fontId="6" fillId="2" borderId="6" xfId="0" applyFont="1" applyFill="1" applyBorder="1"/>
    <xf numFmtId="2" fontId="2" fillId="2" borderId="3" xfId="0" applyNumberFormat="1" applyFont="1" applyFill="1" applyBorder="1" applyAlignment="1">
      <alignment horizontal="center"/>
    </xf>
    <xf numFmtId="2" fontId="2" fillId="2" borderId="11" xfId="0" applyNumberFormat="1" applyFont="1" applyFill="1" applyBorder="1" applyAlignment="1">
      <alignment horizontal="center"/>
    </xf>
    <xf numFmtId="0" fontId="14" fillId="2" borderId="11" xfId="0" applyFont="1" applyFill="1" applyBorder="1" applyAlignment="1">
      <alignment horizontal="left" vertical="center" wrapText="1" indent="2"/>
    </xf>
    <xf numFmtId="0" fontId="14" fillId="2" borderId="11" xfId="0" applyFont="1" applyFill="1" applyBorder="1" applyAlignment="1">
      <alignment horizontal="center" vertical="center"/>
    </xf>
    <xf numFmtId="0" fontId="6" fillId="2" borderId="4" xfId="0" applyFont="1" applyFill="1" applyBorder="1" applyAlignment="1">
      <alignment horizontal="left" vertical="center" indent="5"/>
    </xf>
    <xf numFmtId="2" fontId="2" fillId="2" borderId="18" xfId="0" applyNumberFormat="1" applyFont="1" applyFill="1" applyBorder="1" applyAlignment="1">
      <alignment horizontal="center"/>
    </xf>
    <xf numFmtId="2" fontId="2" fillId="2" borderId="7" xfId="0" applyNumberFormat="1" applyFont="1" applyFill="1" applyBorder="1" applyAlignment="1">
      <alignment horizontal="center"/>
    </xf>
    <xf numFmtId="190" fontId="14" fillId="2" borderId="7" xfId="0" applyNumberFormat="1" applyFont="1" applyFill="1" applyBorder="1" applyAlignment="1">
      <alignment horizontal="left" wrapText="1" indent="2"/>
    </xf>
    <xf numFmtId="190" fontId="14" fillId="2" borderId="4" xfId="0" applyNumberFormat="1" applyFont="1" applyFill="1" applyBorder="1" applyAlignment="1">
      <alignment horizontal="left" wrapText="1" indent="4"/>
    </xf>
    <xf numFmtId="190" fontId="14" fillId="2" borderId="4" xfId="0" applyNumberFormat="1" applyFont="1" applyFill="1" applyBorder="1" applyAlignment="1">
      <alignment horizontal="left" wrapText="1" indent="2"/>
    </xf>
    <xf numFmtId="190" fontId="14" fillId="2" borderId="4" xfId="0" applyNumberFormat="1" applyFont="1" applyFill="1" applyBorder="1" applyAlignment="1">
      <alignment wrapText="1"/>
    </xf>
    <xf numFmtId="190" fontId="6" fillId="2" borderId="4" xfId="0" applyNumberFormat="1" applyFont="1" applyFill="1" applyBorder="1" applyAlignment="1">
      <alignment horizontal="left" wrapText="1" indent="6"/>
    </xf>
    <xf numFmtId="190" fontId="6" fillId="2" borderId="4" xfId="0" applyNumberFormat="1" applyFont="1" applyFill="1" applyBorder="1" applyAlignment="1">
      <alignment horizontal="left" wrapText="1" indent="4"/>
    </xf>
    <xf numFmtId="190" fontId="6" fillId="2" borderId="4" xfId="0" applyNumberFormat="1" applyFont="1" applyFill="1" applyBorder="1" applyAlignment="1">
      <alignment wrapText="1"/>
    </xf>
    <xf numFmtId="190" fontId="6" fillId="2" borderId="4" xfId="0" applyNumberFormat="1" applyFont="1" applyFill="1" applyBorder="1" applyAlignment="1">
      <alignment horizontal="left" wrapText="1" indent="9"/>
    </xf>
    <xf numFmtId="190" fontId="6" fillId="2" borderId="4" xfId="0" applyNumberFormat="1" applyFont="1" applyFill="1" applyBorder="1" applyAlignment="1">
      <alignment horizontal="left" wrapText="1"/>
    </xf>
    <xf numFmtId="0" fontId="14" fillId="2" borderId="7" xfId="0" applyFont="1" applyFill="1" applyBorder="1" applyAlignment="1">
      <alignment horizontal="left" indent="2"/>
    </xf>
    <xf numFmtId="3" fontId="6" fillId="2" borderId="4" xfId="0" applyNumberFormat="1" applyFont="1" applyFill="1" applyBorder="1" applyAlignment="1"/>
    <xf numFmtId="0" fontId="6" fillId="2" borderId="4" xfId="0" applyFont="1" applyFill="1" applyBorder="1" applyAlignment="1"/>
    <xf numFmtId="0" fontId="14" fillId="2" borderId="4" xfId="0" applyFont="1" applyFill="1" applyBorder="1" applyAlignment="1">
      <alignment horizontal="left" indent="2"/>
    </xf>
    <xf numFmtId="190" fontId="14" fillId="2" borderId="7" xfId="0" applyNumberFormat="1" applyFont="1" applyFill="1" applyBorder="1" applyAlignment="1">
      <alignment horizontal="left" indent="4"/>
    </xf>
    <xf numFmtId="190" fontId="14" fillId="2" borderId="11" xfId="0" applyNumberFormat="1" applyFont="1" applyFill="1" applyBorder="1" applyAlignment="1">
      <alignment horizontal="center" wrapText="1"/>
    </xf>
    <xf numFmtId="190" fontId="14" fillId="2" borderId="4" xfId="0" applyNumberFormat="1" applyFont="1" applyFill="1" applyBorder="1" applyAlignment="1"/>
    <xf numFmtId="190" fontId="6" fillId="2" borderId="4" xfId="0" applyNumberFormat="1" applyFont="1" applyFill="1" applyBorder="1" applyAlignment="1"/>
    <xf numFmtId="190" fontId="6" fillId="2" borderId="4" xfId="0" applyNumberFormat="1" applyFont="1" applyFill="1" applyBorder="1" applyAlignment="1">
      <alignment horizontal="left" indent="4"/>
    </xf>
    <xf numFmtId="0" fontId="14" fillId="2" borderId="5" xfId="0" applyFont="1" applyFill="1" applyBorder="1" applyAlignment="1">
      <alignment horizontal="left" vertical="center" indent="2"/>
    </xf>
    <xf numFmtId="0" fontId="6" fillId="2" borderId="4" xfId="0" applyFont="1" applyFill="1" applyBorder="1" applyAlignment="1">
      <alignment horizontal="left" indent="4"/>
    </xf>
    <xf numFmtId="0" fontId="14" fillId="2" borderId="4" xfId="0" applyFont="1" applyFill="1" applyBorder="1" applyAlignment="1">
      <alignment horizontal="left" indent="4"/>
    </xf>
    <xf numFmtId="0" fontId="14" fillId="2" borderId="4" xfId="0" applyFont="1" applyFill="1" applyBorder="1"/>
    <xf numFmtId="190" fontId="14" fillId="2" borderId="4" xfId="0" applyNumberFormat="1" applyFont="1" applyFill="1" applyBorder="1" applyAlignment="1">
      <alignment horizontal="center"/>
    </xf>
    <xf numFmtId="190" fontId="14" fillId="2" borderId="4" xfId="0" applyNumberFormat="1" applyFont="1" applyFill="1" applyBorder="1" applyAlignment="1">
      <alignment horizontal="left" indent="4"/>
    </xf>
    <xf numFmtId="190" fontId="14" fillId="2" borderId="7" xfId="0" applyNumberFormat="1" applyFont="1" applyFill="1" applyBorder="1" applyAlignment="1">
      <alignment horizontal="center"/>
    </xf>
    <xf numFmtId="2" fontId="2" fillId="2" borderId="9" xfId="0" applyNumberFormat="1" applyFont="1" applyFill="1" applyBorder="1" applyAlignment="1">
      <alignment horizontal="center"/>
    </xf>
    <xf numFmtId="2" fontId="2" fillId="2" borderId="8" xfId="0" applyNumberFormat="1" applyFont="1" applyFill="1" applyBorder="1" applyAlignment="1">
      <alignment horizontal="center"/>
    </xf>
    <xf numFmtId="190" fontId="6" fillId="2" borderId="8" xfId="0" applyNumberFormat="1" applyFont="1" applyFill="1" applyBorder="1" applyAlignment="1">
      <alignment horizontal="left" indent="4"/>
    </xf>
    <xf numFmtId="190" fontId="6" fillId="0" borderId="4" xfId="0" applyNumberFormat="1" applyFont="1" applyFill="1" applyBorder="1" applyAlignment="1">
      <alignment horizontal="left" indent="4"/>
    </xf>
    <xf numFmtId="2" fontId="2" fillId="2" borderId="5" xfId="0" applyNumberFormat="1" applyFont="1" applyFill="1" applyBorder="1" applyAlignment="1">
      <alignment horizontal="center" vertical="center" wrapText="1"/>
    </xf>
    <xf numFmtId="2" fontId="2" fillId="2" borderId="4" xfId="0" applyNumberFormat="1" applyFont="1" applyFill="1" applyBorder="1" applyAlignment="1">
      <alignment horizontal="center" vertical="center" wrapText="1"/>
    </xf>
    <xf numFmtId="0" fontId="6" fillId="2" borderId="4" xfId="0" applyFont="1" applyFill="1" applyBorder="1" applyAlignment="1">
      <alignment horizontal="center" vertical="center"/>
    </xf>
    <xf numFmtId="2" fontId="2" fillId="2" borderId="18" xfId="0" applyNumberFormat="1" applyFont="1" applyFill="1" applyBorder="1" applyAlignment="1">
      <alignment horizontal="center" vertical="center" wrapText="1"/>
    </xf>
    <xf numFmtId="2" fontId="2" fillId="2" borderId="7" xfId="0" applyNumberFormat="1" applyFont="1" applyFill="1" applyBorder="1" applyAlignment="1">
      <alignment horizontal="center" vertical="center" wrapText="1"/>
    </xf>
    <xf numFmtId="0" fontId="6" fillId="2" borderId="7" xfId="0" applyFont="1" applyFill="1" applyBorder="1" applyAlignment="1">
      <alignment horizontal="center" vertical="center"/>
    </xf>
    <xf numFmtId="49" fontId="2" fillId="2" borderId="11" xfId="0" applyNumberFormat="1" applyFont="1" applyFill="1" applyBorder="1" applyAlignment="1">
      <alignment horizontal="center" vertical="center" wrapText="1"/>
    </xf>
    <xf numFmtId="0" fontId="2" fillId="2" borderId="11" xfId="0" applyFont="1" applyFill="1" applyBorder="1" applyAlignment="1">
      <alignment horizontal="center" vertical="center" wrapText="1"/>
    </xf>
    <xf numFmtId="0" fontId="14" fillId="2" borderId="9" xfId="0" applyFont="1" applyFill="1" applyBorder="1" applyAlignment="1">
      <alignment horizontal="centerContinuous" vertical="center" wrapText="1"/>
    </xf>
    <xf numFmtId="186" fontId="3" fillId="2" borderId="8" xfId="1" applyNumberFormat="1" applyFont="1" applyFill="1" applyBorder="1" applyAlignment="1">
      <alignment horizontal="right"/>
    </xf>
    <xf numFmtId="0" fontId="1" fillId="2" borderId="9" xfId="0" applyFont="1" applyFill="1" applyBorder="1" applyAlignment="1"/>
    <xf numFmtId="0" fontId="1" fillId="2" borderId="5" xfId="0" applyFont="1" applyFill="1" applyBorder="1" applyAlignment="1"/>
    <xf numFmtId="208" fontId="3" fillId="2" borderId="2" xfId="2" applyNumberFormat="1" applyFont="1" applyFill="1" applyBorder="1" applyAlignment="1">
      <alignment horizontal="right"/>
    </xf>
    <xf numFmtId="210" fontId="3" fillId="2" borderId="2" xfId="1" applyNumberFormat="1" applyFont="1" applyFill="1" applyBorder="1" applyAlignment="1">
      <alignment horizontal="right"/>
    </xf>
    <xf numFmtId="0" fontId="21" fillId="2" borderId="0" xfId="0" applyFont="1" applyFill="1" applyBorder="1" applyAlignment="1">
      <alignment horizontal="center" vertical="center"/>
    </xf>
    <xf numFmtId="0" fontId="21" fillId="2" borderId="11" xfId="0" applyFont="1" applyFill="1" applyBorder="1" applyAlignment="1">
      <alignment horizontal="center" vertical="center"/>
    </xf>
    <xf numFmtId="0" fontId="1" fillId="3" borderId="0" xfId="0" applyFont="1" applyFill="1"/>
    <xf numFmtId="0" fontId="1" fillId="0" borderId="0" xfId="0" applyFont="1" applyBorder="1" applyAlignment="1">
      <alignment horizontal="left" indent="4"/>
    </xf>
    <xf numFmtId="0" fontId="1" fillId="3" borderId="0" xfId="0" applyFont="1" applyFill="1" applyBorder="1" applyAlignment="1"/>
    <xf numFmtId="208" fontId="7" fillId="3" borderId="17" xfId="2" applyNumberFormat="1" applyFont="1" applyFill="1" applyBorder="1" applyAlignment="1" applyProtection="1">
      <alignment horizontal="right" vertical="center"/>
      <protection locked="0"/>
    </xf>
    <xf numFmtId="210" fontId="7" fillId="3" borderId="17" xfId="1" applyNumberFormat="1" applyFont="1" applyFill="1" applyBorder="1" applyAlignment="1" applyProtection="1">
      <alignment horizontal="right" vertical="center"/>
      <protection locked="0"/>
    </xf>
    <xf numFmtId="208" fontId="3" fillId="3" borderId="0" xfId="2" applyNumberFormat="1" applyFont="1" applyFill="1" applyBorder="1" applyAlignment="1">
      <alignment horizontal="right"/>
    </xf>
    <xf numFmtId="210" fontId="3" fillId="3" borderId="0" xfId="1" applyNumberFormat="1" applyFont="1" applyFill="1" applyBorder="1" applyAlignment="1">
      <alignment horizontal="right"/>
    </xf>
    <xf numFmtId="0" fontId="1" fillId="3" borderId="0" xfId="0" applyFont="1" applyFill="1" applyBorder="1" applyAlignment="1"/>
    <xf numFmtId="208" fontId="3" fillId="3" borderId="8" xfId="2" applyNumberFormat="1" applyFont="1" applyFill="1" applyBorder="1" applyAlignment="1">
      <alignment horizontal="right"/>
    </xf>
    <xf numFmtId="210" fontId="3" fillId="3" borderId="8" xfId="1" applyNumberFormat="1" applyFont="1" applyFill="1" applyBorder="1" applyAlignment="1">
      <alignment horizontal="right"/>
    </xf>
    <xf numFmtId="0" fontId="1" fillId="3" borderId="9" xfId="0" applyFont="1" applyFill="1" applyBorder="1" applyAlignment="1"/>
    <xf numFmtId="0" fontId="1" fillId="3" borderId="5" xfId="0" applyFont="1" applyFill="1" applyBorder="1" applyAlignment="1"/>
    <xf numFmtId="208" fontId="7" fillId="3" borderId="11" xfId="2" applyNumberFormat="1" applyFont="1" applyFill="1" applyBorder="1" applyAlignment="1">
      <alignment horizontal="right"/>
    </xf>
    <xf numFmtId="210" fontId="7" fillId="3" borderId="11" xfId="1" applyNumberFormat="1" applyFont="1" applyFill="1" applyBorder="1" applyAlignment="1">
      <alignment horizontal="right"/>
    </xf>
    <xf numFmtId="0" fontId="1" fillId="3" borderId="3" xfId="0" applyFont="1" applyFill="1" applyBorder="1" applyAlignment="1"/>
    <xf numFmtId="208" fontId="7" fillId="3" borderId="0" xfId="2" applyNumberFormat="1" applyFont="1" applyFill="1" applyBorder="1" applyAlignment="1">
      <alignment horizontal="right"/>
    </xf>
    <xf numFmtId="210" fontId="7" fillId="3" borderId="0" xfId="1" applyNumberFormat="1" applyFont="1" applyFill="1" applyBorder="1" applyAlignment="1">
      <alignment horizontal="right"/>
    </xf>
    <xf numFmtId="208" fontId="7" fillId="3" borderId="3" xfId="2" applyNumberFormat="1" applyFont="1" applyFill="1" applyBorder="1" applyAlignment="1">
      <alignment horizontal="right"/>
    </xf>
    <xf numFmtId="210" fontId="7" fillId="3" borderId="3" xfId="1" applyNumberFormat="1" applyFont="1" applyFill="1" applyBorder="1" applyAlignment="1">
      <alignment horizontal="right"/>
    </xf>
    <xf numFmtId="208" fontId="7" fillId="3" borderId="2" xfId="2" applyNumberFormat="1" applyFont="1" applyFill="1" applyBorder="1" applyAlignment="1">
      <alignment horizontal="right"/>
    </xf>
    <xf numFmtId="210" fontId="7" fillId="3" borderId="2" xfId="1" applyNumberFormat="1" applyFont="1" applyFill="1" applyBorder="1" applyAlignment="1">
      <alignment horizontal="right"/>
    </xf>
    <xf numFmtId="208" fontId="3" fillId="3" borderId="2" xfId="2" applyNumberFormat="1" applyFont="1" applyFill="1" applyBorder="1" applyAlignment="1">
      <alignment horizontal="right"/>
    </xf>
    <xf numFmtId="208" fontId="21" fillId="3" borderId="0" xfId="2" applyNumberFormat="1" applyFont="1" applyFill="1" applyBorder="1" applyAlignment="1">
      <alignment horizontal="center" vertical="center"/>
    </xf>
    <xf numFmtId="0" fontId="21" fillId="3" borderId="0" xfId="0" applyFont="1" applyFill="1" applyBorder="1" applyAlignment="1">
      <alignment horizontal="center" vertical="center"/>
    </xf>
    <xf numFmtId="0" fontId="21" fillId="2" borderId="7" xfId="0" applyFont="1" applyFill="1" applyBorder="1" applyAlignment="1">
      <alignment horizontal="center" vertical="center"/>
    </xf>
    <xf numFmtId="208" fontId="7" fillId="2" borderId="18" xfId="2" applyNumberFormat="1" applyFont="1" applyFill="1" applyBorder="1" applyAlignment="1">
      <alignment horizontal="right"/>
    </xf>
    <xf numFmtId="210" fontId="7" fillId="2" borderId="18" xfId="1" applyNumberFormat="1" applyFont="1" applyFill="1" applyBorder="1" applyAlignment="1">
      <alignment horizontal="right"/>
    </xf>
    <xf numFmtId="0" fontId="1" fillId="2" borderId="18" xfId="0" applyFont="1" applyFill="1" applyBorder="1" applyAlignment="1"/>
    <xf numFmtId="0" fontId="1" fillId="2" borderId="2" xfId="0" applyFont="1" applyFill="1" applyBorder="1" applyAlignment="1"/>
    <xf numFmtId="208" fontId="21" fillId="2" borderId="0" xfId="2" applyNumberFormat="1" applyFont="1" applyFill="1" applyBorder="1" applyAlignment="1">
      <alignment horizontal="center" vertical="center"/>
    </xf>
    <xf numFmtId="0" fontId="1" fillId="2" borderId="0" xfId="0" applyFont="1" applyFill="1"/>
    <xf numFmtId="210" fontId="1" fillId="2" borderId="0" xfId="0" applyNumberFormat="1" applyFont="1" applyFill="1"/>
    <xf numFmtId="0" fontId="35" fillId="2" borderId="0" xfId="0" applyFont="1" applyFill="1"/>
    <xf numFmtId="210" fontId="35" fillId="2" borderId="23" xfId="0" applyNumberFormat="1" applyFont="1" applyFill="1" applyBorder="1"/>
    <xf numFmtId="210" fontId="35" fillId="2" borderId="22" xfId="0" applyNumberFormat="1" applyFont="1" applyFill="1" applyBorder="1"/>
    <xf numFmtId="210" fontId="35" fillId="2" borderId="24" xfId="0" applyNumberFormat="1" applyFont="1" applyFill="1" applyBorder="1"/>
    <xf numFmtId="210" fontId="35" fillId="2" borderId="25" xfId="0" applyNumberFormat="1" applyFont="1" applyFill="1" applyBorder="1"/>
    <xf numFmtId="0" fontId="35" fillId="2" borderId="26" xfId="0" applyFont="1" applyFill="1" applyBorder="1"/>
    <xf numFmtId="210" fontId="1" fillId="2" borderId="23" xfId="0" applyNumberFormat="1" applyFont="1" applyFill="1" applyBorder="1"/>
    <xf numFmtId="210" fontId="1" fillId="2" borderId="22" xfId="0" applyNumberFormat="1" applyFont="1" applyFill="1" applyBorder="1"/>
    <xf numFmtId="210" fontId="1" fillId="2" borderId="24" xfId="0" applyNumberFormat="1" applyFont="1" applyFill="1" applyBorder="1"/>
    <xf numFmtId="210" fontId="1" fillId="2" borderId="25" xfId="0" applyNumberFormat="1" applyFont="1" applyFill="1" applyBorder="1"/>
    <xf numFmtId="0" fontId="1" fillId="2" borderId="26" xfId="0" applyFont="1" applyFill="1" applyBorder="1"/>
    <xf numFmtId="210" fontId="1" fillId="2" borderId="27" xfId="0" applyNumberFormat="1" applyFont="1" applyFill="1" applyBorder="1"/>
    <xf numFmtId="210" fontId="1" fillId="2" borderId="4" xfId="0" applyNumberFormat="1" applyFont="1" applyFill="1" applyBorder="1"/>
    <xf numFmtId="210" fontId="1" fillId="2" borderId="10" xfId="0" applyNumberFormat="1" applyFont="1" applyFill="1" applyBorder="1"/>
    <xf numFmtId="210" fontId="1" fillId="2" borderId="28" xfId="0" applyNumberFormat="1" applyFont="1" applyFill="1" applyBorder="1"/>
    <xf numFmtId="0" fontId="1" fillId="2" borderId="29" xfId="0" applyFont="1" applyFill="1" applyBorder="1"/>
    <xf numFmtId="0" fontId="35" fillId="2" borderId="0" xfId="0" applyFont="1" applyFill="1" applyAlignment="1">
      <alignment horizontal="center" vertical="center" wrapText="1"/>
    </xf>
    <xf numFmtId="210" fontId="35" fillId="2" borderId="30" xfId="0" applyNumberFormat="1" applyFont="1" applyFill="1" applyBorder="1"/>
    <xf numFmtId="210" fontId="35" fillId="2" borderId="31" xfId="0" applyNumberFormat="1" applyFont="1" applyFill="1" applyBorder="1"/>
    <xf numFmtId="210" fontId="35" fillId="2" borderId="32" xfId="0" applyNumberFormat="1" applyFont="1" applyFill="1" applyBorder="1"/>
    <xf numFmtId="210" fontId="35" fillId="2" borderId="33" xfId="0" applyNumberFormat="1" applyFont="1" applyFill="1" applyBorder="1"/>
    <xf numFmtId="0" fontId="14" fillId="2" borderId="14" xfId="0" applyFont="1" applyFill="1" applyBorder="1" applyAlignment="1">
      <alignment horizontal="left" vertical="center" wrapText="1"/>
    </xf>
    <xf numFmtId="210" fontId="1" fillId="2" borderId="34" xfId="0" applyNumberFormat="1" applyFont="1" applyFill="1" applyBorder="1"/>
    <xf numFmtId="210" fontId="1" fillId="2" borderId="35" xfId="0" applyNumberFormat="1" applyFont="1" applyFill="1" applyBorder="1"/>
    <xf numFmtId="210" fontId="1" fillId="2" borderId="36" xfId="0" applyNumberFormat="1" applyFont="1" applyFill="1" applyBorder="1"/>
    <xf numFmtId="210" fontId="1" fillId="2" borderId="37" xfId="0" applyNumberFormat="1" applyFont="1" applyFill="1" applyBorder="1"/>
    <xf numFmtId="0" fontId="1" fillId="2" borderId="20" xfId="0" applyFont="1" applyFill="1" applyBorder="1"/>
    <xf numFmtId="210" fontId="35" fillId="2" borderId="27" xfId="0" applyNumberFormat="1" applyFont="1" applyFill="1" applyBorder="1"/>
    <xf numFmtId="210" fontId="35" fillId="2" borderId="4" xfId="0" applyNumberFormat="1" applyFont="1" applyFill="1" applyBorder="1"/>
    <xf numFmtId="210" fontId="35" fillId="2" borderId="10" xfId="0" applyNumberFormat="1" applyFont="1" applyFill="1" applyBorder="1"/>
    <xf numFmtId="210" fontId="35" fillId="2" borderId="28" xfId="0" applyNumberFormat="1" applyFont="1" applyFill="1" applyBorder="1"/>
    <xf numFmtId="0" fontId="35" fillId="2" borderId="29" xfId="0" applyFont="1" applyFill="1" applyBorder="1"/>
    <xf numFmtId="210" fontId="35" fillId="2" borderId="34" xfId="0" applyNumberFormat="1" applyFont="1" applyFill="1" applyBorder="1"/>
    <xf numFmtId="210" fontId="35" fillId="2" borderId="35" xfId="0" applyNumberFormat="1" applyFont="1" applyFill="1" applyBorder="1"/>
    <xf numFmtId="210" fontId="35" fillId="2" borderId="36" xfId="0" applyNumberFormat="1" applyFont="1" applyFill="1" applyBorder="1"/>
    <xf numFmtId="210" fontId="35" fillId="2" borderId="37" xfId="0" applyNumberFormat="1" applyFont="1" applyFill="1" applyBorder="1"/>
    <xf numFmtId="0" fontId="35" fillId="2" borderId="20" xfId="0" applyFont="1" applyFill="1" applyBorder="1"/>
    <xf numFmtId="0" fontId="35" fillId="2" borderId="29" xfId="0" applyFont="1" applyFill="1" applyBorder="1" applyAlignment="1">
      <alignment vertical="center" wrapText="1"/>
    </xf>
    <xf numFmtId="0" fontId="36" fillId="2" borderId="0" xfId="0" applyFont="1" applyFill="1" applyAlignment="1">
      <alignment horizontal="center"/>
    </xf>
    <xf numFmtId="210" fontId="35" fillId="2" borderId="34" xfId="0" applyNumberFormat="1" applyFont="1" applyFill="1" applyBorder="1" applyAlignment="1">
      <alignment horizontal="right"/>
    </xf>
    <xf numFmtId="210" fontId="35" fillId="2" borderId="35" xfId="0" applyNumberFormat="1" applyFont="1" applyFill="1" applyBorder="1" applyAlignment="1">
      <alignment horizontal="right"/>
    </xf>
    <xf numFmtId="210" fontId="35" fillId="2" borderId="36" xfId="0" applyNumberFormat="1" applyFont="1" applyFill="1" applyBorder="1" applyAlignment="1">
      <alignment horizontal="right"/>
    </xf>
    <xf numFmtId="210" fontId="35" fillId="2" borderId="37" xfId="0" applyNumberFormat="1" applyFont="1" applyFill="1" applyBorder="1" applyAlignment="1">
      <alignment horizontal="right"/>
    </xf>
    <xf numFmtId="190" fontId="14" fillId="2" borderId="26" xfId="0" applyNumberFormat="1" applyFont="1" applyFill="1" applyBorder="1" applyAlignment="1">
      <alignment horizontal="left" wrapText="1"/>
    </xf>
    <xf numFmtId="210" fontId="35" fillId="0" borderId="27" xfId="0" applyNumberFormat="1" applyFont="1" applyBorder="1"/>
    <xf numFmtId="210" fontId="35" fillId="0" borderId="4" xfId="0" applyNumberFormat="1" applyFont="1" applyBorder="1"/>
    <xf numFmtId="210" fontId="35" fillId="0" borderId="10" xfId="0" applyNumberFormat="1" applyFont="1" applyBorder="1"/>
    <xf numFmtId="210" fontId="35" fillId="0" borderId="28" xfId="0" applyNumberFormat="1" applyFont="1" applyBorder="1"/>
    <xf numFmtId="190" fontId="14" fillId="0" borderId="29" xfId="0" applyNumberFormat="1" applyFont="1" applyFill="1" applyBorder="1" applyAlignment="1">
      <alignment horizontal="left" wrapText="1"/>
    </xf>
    <xf numFmtId="190" fontId="14" fillId="2" borderId="29" xfId="0" applyNumberFormat="1" applyFont="1" applyFill="1" applyBorder="1"/>
    <xf numFmtId="0" fontId="1" fillId="2" borderId="29" xfId="3" applyFont="1" applyFill="1" applyBorder="1"/>
    <xf numFmtId="0" fontId="35" fillId="2" borderId="29" xfId="3" applyFont="1" applyFill="1" applyBorder="1"/>
    <xf numFmtId="210" fontId="1" fillId="0" borderId="0" xfId="0" applyNumberFormat="1" applyFont="1" applyBorder="1"/>
    <xf numFmtId="210" fontId="1" fillId="2" borderId="38" xfId="0" applyNumberFormat="1" applyFont="1" applyFill="1" applyBorder="1"/>
    <xf numFmtId="0" fontId="1" fillId="2" borderId="39" xfId="0" applyFont="1" applyFill="1" applyBorder="1"/>
    <xf numFmtId="210" fontId="14" fillId="2" borderId="34" xfId="0" applyNumberFormat="1" applyFont="1" applyFill="1" applyBorder="1" applyAlignment="1" applyProtection="1">
      <alignment horizontal="center" vertical="center" wrapText="1"/>
      <protection locked="0"/>
    </xf>
    <xf numFmtId="210" fontId="14" fillId="2" borderId="35" xfId="0" applyNumberFormat="1" applyFont="1" applyFill="1" applyBorder="1" applyAlignment="1" applyProtection="1">
      <alignment horizontal="center" vertical="center" wrapText="1"/>
      <protection locked="0"/>
    </xf>
    <xf numFmtId="210" fontId="14" fillId="2" borderId="36" xfId="0" applyNumberFormat="1" applyFont="1" applyFill="1" applyBorder="1" applyAlignment="1" applyProtection="1">
      <alignment horizontal="center" vertical="center" wrapText="1"/>
      <protection locked="0"/>
    </xf>
    <xf numFmtId="210" fontId="14" fillId="2" borderId="40" xfId="0" applyNumberFormat="1" applyFont="1" applyFill="1" applyBorder="1" applyAlignment="1" applyProtection="1">
      <alignment horizontal="centerContinuous" vertical="center" wrapText="1"/>
      <protection locked="0"/>
    </xf>
    <xf numFmtId="190" fontId="6" fillId="2" borderId="41" xfId="0" applyNumberFormat="1" applyFont="1" applyFill="1" applyBorder="1" applyAlignment="1" applyProtection="1">
      <alignment vertical="center" wrapText="1"/>
      <protection locked="0"/>
    </xf>
    <xf numFmtId="210" fontId="14" fillId="2" borderId="42" xfId="0" applyNumberFormat="1" applyFont="1" applyFill="1" applyBorder="1" applyAlignment="1">
      <alignment horizontal="centerContinuous" vertical="center" wrapText="1"/>
    </xf>
    <xf numFmtId="210" fontId="14" fillId="2" borderId="6" xfId="0" applyNumberFormat="1" applyFont="1" applyFill="1" applyBorder="1" applyAlignment="1">
      <alignment horizontal="centerContinuous" vertical="center" wrapText="1"/>
    </xf>
    <xf numFmtId="190" fontId="14" fillId="2" borderId="43" xfId="0" applyNumberFormat="1" applyFont="1" applyFill="1" applyBorder="1" applyAlignment="1">
      <alignment horizontal="right" vertical="center" wrapText="1"/>
    </xf>
    <xf numFmtId="210" fontId="6" fillId="2" borderId="42" xfId="0" applyNumberFormat="1" applyFont="1" applyFill="1" applyBorder="1" applyAlignment="1" applyProtection="1">
      <alignment horizontal="centerContinuous" vertical="center"/>
      <protection locked="0"/>
    </xf>
    <xf numFmtId="210" fontId="6" fillId="2" borderId="6" xfId="0" applyNumberFormat="1" applyFont="1" applyFill="1" applyBorder="1" applyAlignment="1" applyProtection="1">
      <alignment horizontal="centerContinuous" vertical="center"/>
      <protection locked="0"/>
    </xf>
    <xf numFmtId="190" fontId="14" fillId="2" borderId="43" xfId="0" applyNumberFormat="1" applyFont="1" applyFill="1" applyBorder="1" applyAlignment="1">
      <alignment horizontal="centerContinuous" vertical="center" wrapText="1"/>
    </xf>
    <xf numFmtId="190" fontId="14" fillId="2" borderId="44" xfId="0" applyNumberFormat="1" applyFont="1" applyFill="1" applyBorder="1" applyAlignment="1">
      <alignment horizontal="center" vertical="center"/>
    </xf>
    <xf numFmtId="190" fontId="14" fillId="2" borderId="45" xfId="0" applyNumberFormat="1" applyFont="1" applyFill="1" applyBorder="1" applyAlignment="1">
      <alignment horizontal="center" vertical="center"/>
    </xf>
    <xf numFmtId="190" fontId="14" fillId="2" borderId="46" xfId="0" applyNumberFormat="1" applyFont="1" applyFill="1" applyBorder="1" applyAlignment="1">
      <alignment horizontal="center" vertical="center"/>
    </xf>
    <xf numFmtId="208" fontId="35" fillId="2" borderId="23" xfId="4" applyNumberFormat="1" applyFont="1" applyFill="1" applyBorder="1"/>
    <xf numFmtId="208" fontId="35" fillId="2" borderId="22" xfId="4" applyNumberFormat="1" applyFont="1" applyFill="1" applyBorder="1"/>
    <xf numFmtId="208" fontId="35" fillId="2" borderId="24" xfId="4" applyNumberFormat="1" applyFont="1" applyFill="1" applyBorder="1"/>
    <xf numFmtId="208" fontId="35" fillId="2" borderId="25" xfId="4" applyNumberFormat="1" applyFont="1" applyFill="1" applyBorder="1"/>
    <xf numFmtId="208" fontId="1" fillId="2" borderId="23" xfId="4" applyNumberFormat="1" applyFont="1" applyFill="1" applyBorder="1"/>
    <xf numFmtId="208" fontId="1" fillId="2" borderId="22" xfId="4" applyNumberFormat="1" applyFont="1" applyFill="1" applyBorder="1"/>
    <xf numFmtId="208" fontId="1" fillId="2" borderId="24" xfId="4" applyNumberFormat="1" applyFont="1" applyFill="1" applyBorder="1"/>
    <xf numFmtId="208" fontId="1" fillId="2" borderId="25" xfId="4" applyNumberFormat="1" applyFont="1" applyFill="1" applyBorder="1"/>
    <xf numFmtId="208" fontId="1" fillId="2" borderId="27" xfId="4" applyNumberFormat="1" applyFont="1" applyFill="1" applyBorder="1"/>
    <xf numFmtId="208" fontId="1" fillId="2" borderId="4" xfId="4" applyNumberFormat="1" applyFont="1" applyFill="1" applyBorder="1"/>
    <xf numFmtId="208" fontId="1" fillId="2" borderId="10" xfId="4" applyNumberFormat="1" applyFont="1" applyFill="1" applyBorder="1"/>
    <xf numFmtId="208" fontId="1" fillId="2" borderId="28" xfId="4" applyNumberFormat="1" applyFont="1" applyFill="1" applyBorder="1"/>
    <xf numFmtId="208" fontId="35" fillId="2" borderId="30" xfId="4" applyNumberFormat="1" applyFont="1" applyFill="1" applyBorder="1"/>
    <xf numFmtId="208" fontId="35" fillId="2" borderId="31" xfId="4" applyNumberFormat="1" applyFont="1" applyFill="1" applyBorder="1"/>
    <xf numFmtId="208" fontId="35" fillId="2" borderId="32" xfId="4" applyNumberFormat="1" applyFont="1" applyFill="1" applyBorder="1"/>
    <xf numFmtId="208" fontId="35" fillId="2" borderId="33" xfId="4" applyNumberFormat="1" applyFont="1" applyFill="1" applyBorder="1"/>
    <xf numFmtId="208" fontId="1" fillId="2" borderId="34" xfId="4" applyNumberFormat="1" applyFont="1" applyFill="1" applyBorder="1"/>
    <xf numFmtId="208" fontId="1" fillId="2" borderId="35" xfId="4" applyNumberFormat="1" applyFont="1" applyFill="1" applyBorder="1"/>
    <xf numFmtId="208" fontId="1" fillId="2" borderId="36" xfId="4" applyNumberFormat="1" applyFont="1" applyFill="1" applyBorder="1"/>
    <xf numFmtId="208" fontId="1" fillId="2" borderId="37" xfId="4" applyNumberFormat="1" applyFont="1" applyFill="1" applyBorder="1"/>
    <xf numFmtId="208" fontId="35" fillId="2" borderId="27" xfId="4" applyNumberFormat="1" applyFont="1" applyFill="1" applyBorder="1"/>
    <xf numFmtId="208" fontId="35" fillId="2" borderId="4" xfId="4" applyNumberFormat="1" applyFont="1" applyFill="1" applyBorder="1"/>
    <xf numFmtId="208" fontId="35" fillId="2" borderId="10" xfId="4" applyNumberFormat="1" applyFont="1" applyFill="1" applyBorder="1"/>
    <xf numFmtId="208" fontId="35" fillId="2" borderId="28" xfId="4" applyNumberFormat="1" applyFont="1" applyFill="1" applyBorder="1"/>
    <xf numFmtId="208" fontId="35" fillId="2" borderId="34" xfId="4" applyNumberFormat="1" applyFont="1" applyFill="1" applyBorder="1"/>
    <xf numFmtId="208" fontId="35" fillId="2" borderId="35" xfId="4" applyNumberFormat="1" applyFont="1" applyFill="1" applyBorder="1"/>
    <xf numFmtId="208" fontId="35" fillId="2" borderId="36" xfId="4" applyNumberFormat="1" applyFont="1" applyFill="1" applyBorder="1"/>
    <xf numFmtId="208" fontId="35" fillId="2" borderId="37" xfId="4" applyNumberFormat="1" applyFont="1" applyFill="1" applyBorder="1"/>
    <xf numFmtId="208" fontId="35" fillId="2" borderId="34" xfId="4" applyNumberFormat="1" applyFont="1" applyFill="1" applyBorder="1" applyAlignment="1">
      <alignment horizontal="right"/>
    </xf>
    <xf numFmtId="208" fontId="35" fillId="2" borderId="35" xfId="4" applyNumberFormat="1" applyFont="1" applyFill="1" applyBorder="1" applyAlignment="1">
      <alignment horizontal="right"/>
    </xf>
    <xf numFmtId="208" fontId="35" fillId="2" borderId="36" xfId="4" applyNumberFormat="1" applyFont="1" applyFill="1" applyBorder="1" applyAlignment="1">
      <alignment horizontal="right"/>
    </xf>
    <xf numFmtId="208" fontId="35" fillId="2" borderId="37" xfId="4" applyNumberFormat="1" applyFont="1" applyFill="1" applyBorder="1" applyAlignment="1">
      <alignment horizontal="right"/>
    </xf>
    <xf numFmtId="208" fontId="35" fillId="0" borderId="27" xfId="4" applyNumberFormat="1" applyFont="1" applyBorder="1"/>
    <xf numFmtId="208" fontId="35" fillId="0" borderId="4" xfId="4" applyNumberFormat="1" applyFont="1" applyBorder="1"/>
    <xf numFmtId="208" fontId="35" fillId="0" borderId="10" xfId="4" applyNumberFormat="1" applyFont="1" applyBorder="1"/>
    <xf numFmtId="208" fontId="35" fillId="0" borderId="28" xfId="4" applyNumberFormat="1" applyFont="1" applyBorder="1"/>
    <xf numFmtId="208" fontId="1" fillId="0" borderId="0" xfId="4" applyNumberFormat="1" applyFont="1" applyBorder="1"/>
    <xf numFmtId="0" fontId="1" fillId="2" borderId="23" xfId="0" applyFont="1" applyFill="1" applyBorder="1"/>
    <xf numFmtId="0" fontId="1" fillId="2" borderId="22" xfId="0" applyFont="1" applyFill="1" applyBorder="1"/>
    <xf numFmtId="0" fontId="1" fillId="2" borderId="24" xfId="0" applyFont="1" applyFill="1" applyBorder="1"/>
    <xf numFmtId="0" fontId="1" fillId="2" borderId="38" xfId="0" applyFont="1" applyFill="1" applyBorder="1"/>
    <xf numFmtId="182" fontId="14" fillId="2" borderId="35" xfId="0" applyNumberFormat="1" applyFont="1" applyFill="1" applyBorder="1" applyAlignment="1" applyProtection="1">
      <alignment horizontal="centerContinuous" vertical="center" wrapText="1"/>
      <protection locked="0"/>
    </xf>
    <xf numFmtId="182" fontId="14" fillId="2" borderId="40" xfId="0" applyNumberFormat="1" applyFont="1" applyFill="1" applyBorder="1" applyAlignment="1" applyProtection="1">
      <alignment horizontal="centerContinuous" vertical="center" wrapText="1"/>
      <protection locked="0"/>
    </xf>
    <xf numFmtId="190" fontId="14" fillId="2" borderId="42" xfId="0" applyNumberFormat="1" applyFont="1" applyFill="1" applyBorder="1" applyAlignment="1">
      <alignment horizontal="centerContinuous" vertical="center" wrapText="1"/>
    </xf>
    <xf numFmtId="190" fontId="14" fillId="2" borderId="6" xfId="0" applyNumberFormat="1" applyFont="1" applyFill="1" applyBorder="1" applyAlignment="1">
      <alignment horizontal="centerContinuous" vertical="center" wrapText="1"/>
    </xf>
    <xf numFmtId="182" fontId="6" fillId="2" borderId="42" xfId="0" applyNumberFormat="1" applyFont="1" applyFill="1" applyBorder="1" applyAlignment="1" applyProtection="1">
      <alignment horizontal="centerContinuous" vertical="center"/>
      <protection locked="0"/>
    </xf>
    <xf numFmtId="182" fontId="6" fillId="2" borderId="6" xfId="0" applyNumberFormat="1" applyFont="1" applyFill="1" applyBorder="1" applyAlignment="1" applyProtection="1">
      <alignment horizontal="centerContinuous" vertical="center"/>
      <protection locked="0"/>
    </xf>
  </cellXfs>
  <cellStyles count="5">
    <cellStyle name="Milliers" xfId="1" builtinId="3"/>
    <cellStyle name="Normal" xfId="0" builtinId="0"/>
    <cellStyle name="Normal_Feuil1" xfId="3"/>
    <cellStyle name="Pourcentage" xfId="2" builtinId="5"/>
    <cellStyle name="Pourcentage 2" xfId="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aux_remb_TOT202408D0S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view="pageBreakPreview" topLeftCell="A42" zoomScaleNormal="100" zoomScaleSheetLayoutView="100" workbookViewId="0">
      <selection activeCell="A70" sqref="A70"/>
    </sheetView>
  </sheetViews>
  <sheetFormatPr baseColWidth="10" defaultRowHeight="12.75" x14ac:dyDescent="0.2"/>
  <cols>
    <col min="1" max="1" width="72.140625" style="781" bestFit="1" customWidth="1"/>
    <col min="2" max="2" width="17.5703125" style="782" customWidth="1"/>
    <col min="3" max="3" width="17.140625" style="782" customWidth="1"/>
    <col min="4" max="4" width="17.85546875" style="782" customWidth="1"/>
    <col min="5" max="5" width="15.7109375" style="782" customWidth="1"/>
    <col min="6" max="6" width="3.28515625" style="781" customWidth="1"/>
    <col min="7" max="16384" width="11.42578125" style="781"/>
  </cols>
  <sheetData>
    <row r="1" spans="1:5" ht="42.75" customHeight="1" x14ac:dyDescent="0.2">
      <c r="A1" s="851" t="s">
        <v>661</v>
      </c>
      <c r="B1" s="850"/>
      <c r="C1" s="850"/>
      <c r="D1" s="850"/>
      <c r="E1" s="849"/>
    </row>
    <row r="2" spans="1:5" ht="42.75" customHeight="1" x14ac:dyDescent="0.2">
      <c r="A2" s="848" t="s">
        <v>660</v>
      </c>
      <c r="B2" s="847"/>
      <c r="C2" s="847"/>
      <c r="D2" s="847"/>
      <c r="E2" s="846"/>
    </row>
    <row r="3" spans="1:5" ht="42.75" customHeight="1" thickBot="1" x14ac:dyDescent="0.25">
      <c r="A3" s="845" t="s">
        <v>629</v>
      </c>
      <c r="B3" s="844"/>
      <c r="C3" s="844"/>
      <c r="D3" s="844"/>
      <c r="E3" s="843"/>
    </row>
    <row r="4" spans="1:5" ht="30.75" customHeight="1" x14ac:dyDescent="0.2">
      <c r="A4" s="842" t="s">
        <v>659</v>
      </c>
      <c r="B4" s="841" t="s">
        <v>658</v>
      </c>
      <c r="C4" s="840" t="s">
        <v>657</v>
      </c>
      <c r="D4" s="839" t="s">
        <v>656</v>
      </c>
      <c r="E4" s="838" t="s">
        <v>6</v>
      </c>
    </row>
    <row r="5" spans="1:5" ht="13.5" thickBot="1" x14ac:dyDescent="0.25">
      <c r="A5" s="837"/>
      <c r="B5" s="836"/>
      <c r="C5" s="791"/>
      <c r="D5" s="790"/>
      <c r="E5" s="789"/>
    </row>
    <row r="6" spans="1:5" x14ac:dyDescent="0.2">
      <c r="A6" s="798"/>
      <c r="B6" s="808"/>
      <c r="C6" s="807"/>
      <c r="D6" s="806"/>
      <c r="E6" s="805"/>
    </row>
    <row r="7" spans="1:5" ht="24.75" customHeight="1" x14ac:dyDescent="0.2">
      <c r="A7" s="833" t="s">
        <v>88</v>
      </c>
      <c r="B7" s="797">
        <v>351044846.69045573</v>
      </c>
      <c r="C7" s="796">
        <v>2885889.0285200006</v>
      </c>
      <c r="D7" s="795">
        <v>4314194.0999999996</v>
      </c>
      <c r="E7" s="794">
        <v>358244929.81897575</v>
      </c>
    </row>
    <row r="8" spans="1:5" ht="14.25" customHeight="1" x14ac:dyDescent="0.2">
      <c r="A8" s="833" t="s">
        <v>102</v>
      </c>
      <c r="B8" s="797">
        <v>790724337.94101834</v>
      </c>
      <c r="C8" s="835">
        <v>15251799.655059997</v>
      </c>
      <c r="D8" s="795">
        <v>7156190.1199999982</v>
      </c>
      <c r="E8" s="794">
        <v>813132327.7160784</v>
      </c>
    </row>
    <row r="9" spans="1:5" s="783" customFormat="1" x14ac:dyDescent="0.2">
      <c r="A9" s="834" t="s">
        <v>113</v>
      </c>
      <c r="B9" s="813">
        <v>1141769184.6314743</v>
      </c>
      <c r="C9" s="812">
        <v>18137688.68358</v>
      </c>
      <c r="D9" s="811">
        <v>11470384.219999997</v>
      </c>
      <c r="E9" s="810">
        <v>1171377257.5350542</v>
      </c>
    </row>
    <row r="10" spans="1:5" ht="21" customHeight="1" x14ac:dyDescent="0.2">
      <c r="A10" s="833" t="s">
        <v>121</v>
      </c>
      <c r="B10" s="797">
        <v>146165876.23999998</v>
      </c>
      <c r="C10" s="796">
        <v>559699.15</v>
      </c>
      <c r="D10" s="795">
        <v>12299.750000000002</v>
      </c>
      <c r="E10" s="794">
        <v>146737875.13999999</v>
      </c>
    </row>
    <row r="11" spans="1:5" x14ac:dyDescent="0.2">
      <c r="A11" s="833" t="s">
        <v>122</v>
      </c>
      <c r="B11" s="797">
        <v>11095926.169520004</v>
      </c>
      <c r="C11" s="796">
        <v>20400436.829999998</v>
      </c>
      <c r="D11" s="795">
        <v>336.15999999999997</v>
      </c>
      <c r="E11" s="794">
        <v>31496699.159520004</v>
      </c>
    </row>
    <row r="12" spans="1:5" x14ac:dyDescent="0.2">
      <c r="A12" s="833" t="s">
        <v>243</v>
      </c>
      <c r="B12" s="797">
        <v>90116521.381486997</v>
      </c>
      <c r="C12" s="796">
        <v>1894292.0399999998</v>
      </c>
      <c r="D12" s="795">
        <v>267380.76</v>
      </c>
      <c r="E12" s="794">
        <v>92278194.181487009</v>
      </c>
    </row>
    <row r="13" spans="1:5" s="783" customFormat="1" ht="22.5" customHeight="1" x14ac:dyDescent="0.2">
      <c r="A13" s="834" t="s">
        <v>655</v>
      </c>
      <c r="B13" s="813">
        <v>1389147508.4224808</v>
      </c>
      <c r="C13" s="812">
        <v>40992116.70358</v>
      </c>
      <c r="D13" s="811">
        <v>11750400.889999999</v>
      </c>
      <c r="E13" s="810">
        <v>1441890026.0160608</v>
      </c>
    </row>
    <row r="14" spans="1:5" ht="18.75" customHeight="1" x14ac:dyDescent="0.2">
      <c r="A14" s="833" t="s">
        <v>124</v>
      </c>
      <c r="B14" s="797">
        <v>616148984.99919999</v>
      </c>
      <c r="C14" s="796">
        <v>1832807.4599999995</v>
      </c>
      <c r="D14" s="795">
        <v>1271729.24</v>
      </c>
      <c r="E14" s="794">
        <v>619253521.69920003</v>
      </c>
    </row>
    <row r="15" spans="1:5" x14ac:dyDescent="0.2">
      <c r="A15" s="833" t="s">
        <v>132</v>
      </c>
      <c r="B15" s="797">
        <v>287758646.6324904</v>
      </c>
      <c r="C15" s="796">
        <v>1521840.5599999984</v>
      </c>
      <c r="D15" s="795">
        <v>10713835.250000004</v>
      </c>
      <c r="E15" s="794">
        <v>299994322.4424904</v>
      </c>
    </row>
    <row r="16" spans="1:5" x14ac:dyDescent="0.2">
      <c r="A16" s="833" t="s">
        <v>136</v>
      </c>
      <c r="B16" s="797">
        <v>33494897.514999762</v>
      </c>
      <c r="C16" s="796">
        <v>5997.119999999999</v>
      </c>
      <c r="D16" s="795">
        <v>33891.859999999979</v>
      </c>
      <c r="E16" s="794">
        <v>33534786.494999763</v>
      </c>
    </row>
    <row r="17" spans="1:5" x14ac:dyDescent="0.2">
      <c r="A17" s="833" t="s">
        <v>141</v>
      </c>
      <c r="B17" s="797">
        <v>9609822.6999999098</v>
      </c>
      <c r="C17" s="796">
        <v>15060.920000000009</v>
      </c>
      <c r="D17" s="795">
        <v>5782.7100000000009</v>
      </c>
      <c r="E17" s="794">
        <v>9630666.3299999107</v>
      </c>
    </row>
    <row r="18" spans="1:5" x14ac:dyDescent="0.2">
      <c r="A18" s="833" t="s">
        <v>139</v>
      </c>
      <c r="B18" s="797">
        <v>5134488.380000012</v>
      </c>
      <c r="C18" s="796">
        <v>2696.9100000000008</v>
      </c>
      <c r="D18" s="795">
        <v>205.52999999999997</v>
      </c>
      <c r="E18" s="794">
        <v>5137390.8200000124</v>
      </c>
    </row>
    <row r="19" spans="1:5" x14ac:dyDescent="0.2">
      <c r="A19" s="833" t="s">
        <v>466</v>
      </c>
      <c r="B19" s="797">
        <v>2899869.4</v>
      </c>
      <c r="C19" s="796">
        <v>13480</v>
      </c>
      <c r="D19" s="795">
        <v>31250</v>
      </c>
      <c r="E19" s="794">
        <v>2944599.4</v>
      </c>
    </row>
    <row r="20" spans="1:5" x14ac:dyDescent="0.2">
      <c r="A20" s="833" t="s">
        <v>654</v>
      </c>
      <c r="B20" s="797">
        <v>36463.630000000012</v>
      </c>
      <c r="C20" s="796">
        <v>493.85000000000019</v>
      </c>
      <c r="D20" s="795">
        <v>106.11000000000001</v>
      </c>
      <c r="E20" s="794">
        <v>37063.590000000011</v>
      </c>
    </row>
    <row r="21" spans="1:5" x14ac:dyDescent="0.2">
      <c r="A21" s="833" t="s">
        <v>244</v>
      </c>
      <c r="B21" s="797">
        <v>13833932.261999976</v>
      </c>
      <c r="C21" s="796">
        <v>41541.83</v>
      </c>
      <c r="D21" s="795">
        <v>47766.670000000013</v>
      </c>
      <c r="E21" s="794">
        <v>13923240.761999976</v>
      </c>
    </row>
    <row r="22" spans="1:5" s="783" customFormat="1" ht="20.25" customHeight="1" x14ac:dyDescent="0.2">
      <c r="A22" s="834" t="s">
        <v>287</v>
      </c>
      <c r="B22" s="813">
        <v>968917105.51869023</v>
      </c>
      <c r="C22" s="812">
        <v>3433918.6499999985</v>
      </c>
      <c r="D22" s="811">
        <v>12104567.370000007</v>
      </c>
      <c r="E22" s="810">
        <v>984455591.53869021</v>
      </c>
    </row>
    <row r="23" spans="1:5" ht="24.75" customHeight="1" x14ac:dyDescent="0.2">
      <c r="A23" s="833" t="s">
        <v>145</v>
      </c>
      <c r="B23" s="797">
        <v>204082792.67528325</v>
      </c>
      <c r="C23" s="796">
        <v>8591262.6499999929</v>
      </c>
      <c r="D23" s="795">
        <v>149116.93999999994</v>
      </c>
      <c r="E23" s="794">
        <v>212823172.26528326</v>
      </c>
    </row>
    <row r="24" spans="1:5" ht="23.25" customHeight="1" x14ac:dyDescent="0.2">
      <c r="A24" s="833" t="s">
        <v>162</v>
      </c>
      <c r="B24" s="797">
        <v>386717029.43171209</v>
      </c>
      <c r="C24" s="796">
        <v>673528.16</v>
      </c>
      <c r="D24" s="795">
        <v>3944714.8200000003</v>
      </c>
      <c r="E24" s="794">
        <v>391335272.41171211</v>
      </c>
    </row>
    <row r="25" spans="1:5" ht="24.75" customHeight="1" x14ac:dyDescent="0.2">
      <c r="A25" s="833" t="s">
        <v>653</v>
      </c>
      <c r="B25" s="797">
        <v>875280863.52000058</v>
      </c>
      <c r="C25" s="796"/>
      <c r="D25" s="795">
        <v>393075299.65999991</v>
      </c>
      <c r="E25" s="794">
        <v>1268356163.1800005</v>
      </c>
    </row>
    <row r="26" spans="1:5" ht="22.5" customHeight="1" x14ac:dyDescent="0.2">
      <c r="A26" s="833" t="s">
        <v>158</v>
      </c>
      <c r="B26" s="797">
        <v>38252758.516726986</v>
      </c>
      <c r="C26" s="796">
        <v>81863.375249999997</v>
      </c>
      <c r="D26" s="795">
        <v>645104.00953000016</v>
      </c>
      <c r="E26" s="794">
        <v>38979725.901506975</v>
      </c>
    </row>
    <row r="27" spans="1:5" s="783" customFormat="1" ht="18" customHeight="1" x14ac:dyDescent="0.2">
      <c r="A27" s="834" t="s">
        <v>652</v>
      </c>
      <c r="B27" s="813">
        <v>3862398058.0848942</v>
      </c>
      <c r="C27" s="812">
        <v>53772689.53882999</v>
      </c>
      <c r="D27" s="811">
        <v>421669203.68952996</v>
      </c>
      <c r="E27" s="810">
        <v>4337839951.3132544</v>
      </c>
    </row>
    <row r="28" spans="1:5" ht="17.25" customHeight="1" x14ac:dyDescent="0.2">
      <c r="A28" s="833" t="s">
        <v>152</v>
      </c>
      <c r="B28" s="797">
        <v>2149899175.4887037</v>
      </c>
      <c r="C28" s="796">
        <v>6164901.3899999838</v>
      </c>
      <c r="D28" s="795">
        <v>1622719.360000001</v>
      </c>
      <c r="E28" s="794">
        <v>2157686796.2387037</v>
      </c>
    </row>
    <row r="29" spans="1:5" x14ac:dyDescent="0.2">
      <c r="A29" s="833" t="s">
        <v>154</v>
      </c>
      <c r="B29" s="797">
        <v>615592491.22000265</v>
      </c>
      <c r="C29" s="796">
        <v>6073068.9900000282</v>
      </c>
      <c r="D29" s="795">
        <v>2311352.7100000009</v>
      </c>
      <c r="E29" s="794">
        <v>623976912.9200027</v>
      </c>
    </row>
    <row r="30" spans="1:5" x14ac:dyDescent="0.2">
      <c r="A30" s="833" t="s">
        <v>153</v>
      </c>
      <c r="B30" s="797">
        <v>32037.690000000002</v>
      </c>
      <c r="C30" s="796"/>
      <c r="D30" s="795"/>
      <c r="E30" s="794">
        <v>32037.690000000002</v>
      </c>
    </row>
    <row r="31" spans="1:5" s="783" customFormat="1" x14ac:dyDescent="0.2">
      <c r="A31" s="832" t="s">
        <v>651</v>
      </c>
      <c r="B31" s="813">
        <v>2765523704.3987064</v>
      </c>
      <c r="C31" s="812">
        <v>12237970.380000012</v>
      </c>
      <c r="D31" s="811">
        <v>3934072.0700000017</v>
      </c>
      <c r="E31" s="810">
        <v>2781695746.8487067</v>
      </c>
    </row>
    <row r="32" spans="1:5" s="783" customFormat="1" ht="24.75" hidden="1" customHeight="1" x14ac:dyDescent="0.2">
      <c r="A32" s="831" t="s">
        <v>650</v>
      </c>
      <c r="B32" s="830">
        <v>305.94</v>
      </c>
      <c r="C32" s="829"/>
      <c r="D32" s="828"/>
      <c r="E32" s="827">
        <v>305.94</v>
      </c>
    </row>
    <row r="33" spans="1:5" s="783" customFormat="1" ht="22.5" customHeight="1" thickBot="1" x14ac:dyDescent="0.25">
      <c r="A33" s="826" t="s">
        <v>649</v>
      </c>
      <c r="B33" s="787">
        <v>6627922068.4235992</v>
      </c>
      <c r="C33" s="786">
        <v>66010659.918829985</v>
      </c>
      <c r="D33" s="785">
        <v>425603275.75952989</v>
      </c>
      <c r="E33" s="784">
        <v>7119536004.1019592</v>
      </c>
    </row>
    <row r="34" spans="1:5" s="821" customFormat="1" ht="24.95" customHeight="1" x14ac:dyDescent="0.2">
      <c r="A34" s="819" t="s">
        <v>648</v>
      </c>
      <c r="B34" s="825">
        <v>3415054688.5467963</v>
      </c>
      <c r="C34" s="824">
        <v>118877092.26774208</v>
      </c>
      <c r="D34" s="823">
        <v>16386824.709212953</v>
      </c>
      <c r="E34" s="822">
        <v>3550318605.5237517</v>
      </c>
    </row>
    <row r="35" spans="1:5" ht="24.95" customHeight="1" x14ac:dyDescent="0.2">
      <c r="A35" s="814" t="s">
        <v>647</v>
      </c>
      <c r="B35" s="813">
        <v>433868605.94574332</v>
      </c>
      <c r="C35" s="812">
        <v>15102488.994517284</v>
      </c>
      <c r="D35" s="811">
        <v>2081445.3476603546</v>
      </c>
      <c r="E35" s="810">
        <v>451052540.28792095</v>
      </c>
    </row>
    <row r="36" spans="1:5" ht="24.95" customHeight="1" x14ac:dyDescent="0.2">
      <c r="A36" s="814" t="s">
        <v>646</v>
      </c>
      <c r="B36" s="813"/>
      <c r="C36" s="812"/>
      <c r="D36" s="811"/>
      <c r="E36" s="810"/>
    </row>
    <row r="37" spans="1:5" ht="24.95" customHeight="1" x14ac:dyDescent="0.2">
      <c r="A37" s="814" t="s">
        <v>645</v>
      </c>
      <c r="B37" s="813">
        <v>1176110497.1055508</v>
      </c>
      <c r="C37" s="812">
        <v>37445354.012622394</v>
      </c>
      <c r="D37" s="811">
        <v>5160769.0579587845</v>
      </c>
      <c r="E37" s="810">
        <v>1218716620.176132</v>
      </c>
    </row>
    <row r="38" spans="1:5" ht="24.95" customHeight="1" x14ac:dyDescent="0.2">
      <c r="A38" s="798" t="s">
        <v>644</v>
      </c>
      <c r="B38" s="797">
        <v>240773626.76000193</v>
      </c>
      <c r="C38" s="796">
        <v>14775122.680000016</v>
      </c>
      <c r="D38" s="795">
        <v>1156376.0200000014</v>
      </c>
      <c r="E38" s="794">
        <v>256705125.46000195</v>
      </c>
    </row>
    <row r="39" spans="1:5" ht="24.95" customHeight="1" x14ac:dyDescent="0.2">
      <c r="A39" s="798" t="s">
        <v>643</v>
      </c>
      <c r="B39" s="797">
        <v>44412161.73678486</v>
      </c>
      <c r="C39" s="796">
        <v>1425682.1199999999</v>
      </c>
      <c r="D39" s="795">
        <v>93861.890000000029</v>
      </c>
      <c r="E39" s="794">
        <v>45931705.746784858</v>
      </c>
    </row>
    <row r="40" spans="1:5" s="783" customFormat="1" ht="36.75" customHeight="1" thickBot="1" x14ac:dyDescent="0.25">
      <c r="A40" s="820" t="s">
        <v>642</v>
      </c>
      <c r="B40" s="813">
        <v>5310219580.0948772</v>
      </c>
      <c r="C40" s="812">
        <v>187625740.0748817</v>
      </c>
      <c r="D40" s="811">
        <v>24879277.024832092</v>
      </c>
      <c r="E40" s="810">
        <v>5522724597.1945906</v>
      </c>
    </row>
    <row r="41" spans="1:5" s="783" customFormat="1" ht="24.95" customHeight="1" x14ac:dyDescent="0.2">
      <c r="A41" s="819" t="s">
        <v>641</v>
      </c>
      <c r="B41" s="818">
        <v>801500243.0760932</v>
      </c>
      <c r="C41" s="817">
        <v>27545594.470000021</v>
      </c>
      <c r="D41" s="816">
        <v>4643916.1000000024</v>
      </c>
      <c r="E41" s="815">
        <v>833689753.64609325</v>
      </c>
    </row>
    <row r="42" spans="1:5" s="783" customFormat="1" ht="24.95" customHeight="1" x14ac:dyDescent="0.2">
      <c r="A42" s="814" t="s">
        <v>640</v>
      </c>
      <c r="B42" s="813">
        <v>28221376.233559903</v>
      </c>
      <c r="C42" s="812"/>
      <c r="D42" s="811">
        <v>6144.2002510000011</v>
      </c>
      <c r="E42" s="810">
        <v>28227520.433810901</v>
      </c>
    </row>
    <row r="43" spans="1:5" s="783" customFormat="1" ht="24.95" customHeight="1" x14ac:dyDescent="0.2">
      <c r="A43" s="814" t="s">
        <v>639</v>
      </c>
      <c r="B43" s="813"/>
      <c r="C43" s="812"/>
      <c r="D43" s="811"/>
      <c r="E43" s="810"/>
    </row>
    <row r="44" spans="1:5" s="783" customFormat="1" ht="24.95" customHeight="1" x14ac:dyDescent="0.2">
      <c r="A44" s="814" t="s">
        <v>638</v>
      </c>
      <c r="B44" s="813">
        <v>285387987.46608192</v>
      </c>
      <c r="C44" s="812">
        <v>9639.86</v>
      </c>
      <c r="D44" s="811">
        <v>1568824.0800000008</v>
      </c>
      <c r="E44" s="810">
        <v>286966451.40608191</v>
      </c>
    </row>
    <row r="45" spans="1:5" x14ac:dyDescent="0.2">
      <c r="A45" s="798" t="s">
        <v>637</v>
      </c>
      <c r="B45" s="797">
        <v>76241869.268439993</v>
      </c>
      <c r="C45" s="796">
        <v>15</v>
      </c>
      <c r="D45" s="795">
        <v>15</v>
      </c>
      <c r="E45" s="794">
        <v>76241899.268439993</v>
      </c>
    </row>
    <row r="46" spans="1:5" x14ac:dyDescent="0.2">
      <c r="A46" s="798" t="s">
        <v>636</v>
      </c>
      <c r="B46" s="797">
        <v>209146118.19764191</v>
      </c>
      <c r="C46" s="796">
        <v>9624.86</v>
      </c>
      <c r="D46" s="795">
        <v>1568809.0800000008</v>
      </c>
      <c r="E46" s="794">
        <v>210724552.13764194</v>
      </c>
    </row>
    <row r="47" spans="1:5" s="783" customFormat="1" ht="24.95" customHeight="1" x14ac:dyDescent="0.2">
      <c r="A47" s="814" t="s">
        <v>635</v>
      </c>
      <c r="B47" s="813">
        <v>18613547.608120013</v>
      </c>
      <c r="C47" s="812">
        <v>530506.12000000011</v>
      </c>
      <c r="D47" s="811">
        <v>20763.16</v>
      </c>
      <c r="E47" s="810">
        <v>19164816.888120014</v>
      </c>
    </row>
    <row r="48" spans="1:5" s="783" customFormat="1" ht="21" customHeight="1" thickBot="1" x14ac:dyDescent="0.25">
      <c r="A48" s="814" t="s">
        <v>290</v>
      </c>
      <c r="B48" s="813">
        <v>1133723154.3838551</v>
      </c>
      <c r="C48" s="812">
        <v>28085740.450000022</v>
      </c>
      <c r="D48" s="811">
        <v>6239647.5402510036</v>
      </c>
      <c r="E48" s="810">
        <v>1168048542.3741062</v>
      </c>
    </row>
    <row r="49" spans="1:5" ht="18" hidden="1" customHeight="1" x14ac:dyDescent="0.2">
      <c r="A49" s="809"/>
      <c r="B49" s="808"/>
      <c r="C49" s="807"/>
      <c r="D49" s="806"/>
      <c r="E49" s="805"/>
    </row>
    <row r="50" spans="1:5" ht="13.5" hidden="1" thickBot="1" x14ac:dyDescent="0.25">
      <c r="A50" s="798"/>
      <c r="B50" s="797"/>
      <c r="C50" s="796"/>
      <c r="D50" s="795"/>
      <c r="E50" s="794"/>
    </row>
    <row r="51" spans="1:5" ht="13.5" hidden="1" thickBot="1" x14ac:dyDescent="0.25">
      <c r="A51" s="798"/>
      <c r="B51" s="797"/>
      <c r="C51" s="796"/>
      <c r="D51" s="795"/>
      <c r="E51" s="794"/>
    </row>
    <row r="52" spans="1:5" ht="10.5" hidden="1" customHeight="1" thickBot="1" x14ac:dyDescent="0.25">
      <c r="A52" s="798"/>
      <c r="B52" s="797"/>
      <c r="C52" s="796"/>
      <c r="D52" s="795"/>
      <c r="E52" s="794"/>
    </row>
    <row r="53" spans="1:5" s="799" customFormat="1" ht="40.5" customHeight="1" thickBot="1" x14ac:dyDescent="0.25">
      <c r="A53" s="804" t="s">
        <v>475</v>
      </c>
      <c r="B53" s="803">
        <v>85838239.0179784</v>
      </c>
      <c r="C53" s="802"/>
      <c r="D53" s="801"/>
      <c r="E53" s="800">
        <v>85838239.0179784</v>
      </c>
    </row>
    <row r="54" spans="1:5" ht="21.75" customHeight="1" x14ac:dyDescent="0.2">
      <c r="A54" s="798" t="s">
        <v>634</v>
      </c>
      <c r="B54" s="797"/>
      <c r="C54" s="796">
        <v>92329166.030000016</v>
      </c>
      <c r="D54" s="795"/>
      <c r="E54" s="794">
        <v>92329166.030000016</v>
      </c>
    </row>
    <row r="55" spans="1:5" ht="21.75" customHeight="1" x14ac:dyDescent="0.2">
      <c r="A55" s="798" t="s">
        <v>298</v>
      </c>
      <c r="B55" s="797">
        <v>32585.7</v>
      </c>
      <c r="C55" s="796"/>
      <c r="D55" s="795"/>
      <c r="E55" s="794">
        <v>32585.7</v>
      </c>
    </row>
    <row r="56" spans="1:5" ht="21.75" customHeight="1" x14ac:dyDescent="0.2">
      <c r="A56" s="798" t="s">
        <v>421</v>
      </c>
      <c r="B56" s="797">
        <v>5914.4481720000022</v>
      </c>
      <c r="C56" s="796"/>
      <c r="D56" s="795"/>
      <c r="E56" s="794">
        <v>5914.4481720000022</v>
      </c>
    </row>
    <row r="57" spans="1:5" ht="21.75" customHeight="1" x14ac:dyDescent="0.2">
      <c r="A57" s="798" t="s">
        <v>495</v>
      </c>
      <c r="B57" s="797"/>
      <c r="C57" s="796"/>
      <c r="D57" s="795"/>
      <c r="E57" s="794"/>
    </row>
    <row r="58" spans="1:5" ht="21.75" customHeight="1" x14ac:dyDescent="0.2">
      <c r="A58" s="798" t="s">
        <v>389</v>
      </c>
      <c r="B58" s="797">
        <v>2835.9300000000003</v>
      </c>
      <c r="C58" s="796">
        <v>14</v>
      </c>
      <c r="D58" s="795">
        <v>5.98</v>
      </c>
      <c r="E58" s="794">
        <v>2855.9100000000003</v>
      </c>
    </row>
    <row r="59" spans="1:5" ht="21.75" hidden="1" customHeight="1" x14ac:dyDescent="0.2">
      <c r="A59" s="798"/>
      <c r="B59" s="797"/>
      <c r="C59" s="796"/>
      <c r="D59" s="795"/>
      <c r="E59" s="794"/>
    </row>
    <row r="60" spans="1:5" ht="21.75" customHeight="1" x14ac:dyDescent="0.2">
      <c r="A60" s="798" t="s">
        <v>384</v>
      </c>
      <c r="B60" s="797">
        <v>377342175</v>
      </c>
      <c r="C60" s="796"/>
      <c r="D60" s="795"/>
      <c r="E60" s="794">
        <v>377342175</v>
      </c>
    </row>
    <row r="61" spans="1:5" ht="20.25" customHeight="1" thickBot="1" x14ac:dyDescent="0.25">
      <c r="A61" s="793" t="s">
        <v>633</v>
      </c>
      <c r="B61" s="792">
        <v>60</v>
      </c>
      <c r="C61" s="791"/>
      <c r="D61" s="790">
        <v>356527065.20999992</v>
      </c>
      <c r="E61" s="789">
        <v>356527125.20999992</v>
      </c>
    </row>
    <row r="62" spans="1:5" ht="22.5" customHeight="1" thickBot="1" x14ac:dyDescent="0.25">
      <c r="A62" s="793" t="s">
        <v>632</v>
      </c>
      <c r="B62" s="792"/>
      <c r="C62" s="791"/>
      <c r="D62" s="790"/>
      <c r="E62" s="789">
        <v>665771722.73000014</v>
      </c>
    </row>
    <row r="63" spans="1:5" ht="19.5" customHeight="1" thickBot="1" x14ac:dyDescent="0.25">
      <c r="A63" s="793" t="s">
        <v>631</v>
      </c>
      <c r="B63" s="792"/>
      <c r="C63" s="791"/>
      <c r="D63" s="790"/>
      <c r="E63" s="789">
        <v>7895083.9200000064</v>
      </c>
    </row>
    <row r="64" spans="1:5" ht="19.5" customHeight="1" thickBot="1" x14ac:dyDescent="0.25">
      <c r="A64" s="793" t="s">
        <v>240</v>
      </c>
      <c r="B64" s="792">
        <v>3870733.9499999993</v>
      </c>
      <c r="C64" s="791">
        <v>48215.710000000006</v>
      </c>
      <c r="D64" s="790">
        <v>12827.910000000003</v>
      </c>
      <c r="E64" s="789">
        <v>3931777.5699999994</v>
      </c>
    </row>
    <row r="65" spans="1:5" ht="19.5" customHeight="1" thickBot="1" x14ac:dyDescent="0.25">
      <c r="A65" s="793" t="s">
        <v>433</v>
      </c>
      <c r="B65" s="792">
        <v>9013321.4499999993</v>
      </c>
      <c r="C65" s="791"/>
      <c r="D65" s="790"/>
      <c r="E65" s="789">
        <v>9013321.4499999993</v>
      </c>
    </row>
    <row r="66" spans="1:5" s="783" customFormat="1" ht="23.25" customHeight="1" thickBot="1" x14ac:dyDescent="0.25">
      <c r="A66" s="788" t="s">
        <v>630</v>
      </c>
      <c r="B66" s="787">
        <v>13547970668.398483</v>
      </c>
      <c r="C66" s="786">
        <v>374099536.18371183</v>
      </c>
      <c r="D66" s="785">
        <v>813262099.424613</v>
      </c>
      <c r="E66" s="784">
        <v>15408999110.656809</v>
      </c>
    </row>
  </sheetData>
  <mergeCells count="1">
    <mergeCell ref="A1:E1"/>
  </mergeCells>
  <pageMargins left="0.78740157480314965" right="0.39370078740157483" top="0.55118110236220474" bottom="0.39370078740157483" header="0.51181102362204722" footer="0.51181102362204722"/>
  <pageSetup paperSize="9" scale="60" fitToWidth="2"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tabColor indexed="26"/>
  </sheetPr>
  <dimension ref="A1:F364"/>
  <sheetViews>
    <sheetView showRowColHeaders="0" showZeros="0" topLeftCell="A163" zoomScaleNormal="100" zoomScaleSheetLayoutView="115" workbookViewId="0">
      <selection activeCell="C192" sqref="C192:E192"/>
    </sheetView>
  </sheetViews>
  <sheetFormatPr baseColWidth="10" defaultRowHeight="11.25" x14ac:dyDescent="0.2"/>
  <cols>
    <col min="1" max="1" width="4" style="6" customWidth="1"/>
    <col min="2" max="2" width="56.140625" style="5" customWidth="1"/>
    <col min="3" max="3" width="13" style="3" customWidth="1"/>
    <col min="4" max="4" width="13.7109375" style="3" customWidth="1"/>
    <col min="5" max="5" width="9" style="3" customWidth="1"/>
    <col min="6" max="6" width="2.5703125" style="3" customWidth="1"/>
    <col min="7" max="16384" width="11.42578125" style="5"/>
  </cols>
  <sheetData>
    <row r="1" spans="1:6" ht="9" customHeight="1" x14ac:dyDescent="0.2">
      <c r="A1" s="1"/>
      <c r="B1" s="2"/>
      <c r="D1" s="4"/>
      <c r="E1" s="4"/>
      <c r="F1" s="4"/>
    </row>
    <row r="2" spans="1:6" ht="16.5" customHeight="1" x14ac:dyDescent="0.25">
      <c r="B2" s="7" t="s">
        <v>288</v>
      </c>
      <c r="C2" s="8"/>
      <c r="D2" s="8"/>
      <c r="E2" s="8"/>
      <c r="F2" s="8"/>
    </row>
    <row r="3" spans="1:6" ht="12" customHeight="1" x14ac:dyDescent="0.2">
      <c r="B3" s="9" t="str">
        <f>Maternité_nbre!B3</f>
        <v>MOIS D'AOUT 2024</v>
      </c>
    </row>
    <row r="4" spans="1:6" ht="14.25" customHeight="1" x14ac:dyDescent="0.2">
      <c r="B4" s="12" t="s">
        <v>175</v>
      </c>
      <c r="C4" s="13"/>
      <c r="D4" s="13"/>
      <c r="E4" s="351"/>
      <c r="F4" s="15"/>
    </row>
    <row r="5" spans="1:6" ht="12" customHeight="1" x14ac:dyDescent="0.2">
      <c r="B5" s="16" t="s">
        <v>4</v>
      </c>
      <c r="C5" s="18" t="s">
        <v>6</v>
      </c>
      <c r="D5" s="219" t="s">
        <v>3</v>
      </c>
      <c r="E5" s="19" t="str">
        <f>Maladie_mnt!$H$5</f>
        <v>GAM</v>
      </c>
      <c r="F5" s="20"/>
    </row>
    <row r="6" spans="1:6" ht="9.75" customHeight="1" x14ac:dyDescent="0.2">
      <c r="B6" s="21"/>
      <c r="C6" s="17"/>
      <c r="D6" s="220" t="s">
        <v>87</v>
      </c>
      <c r="E6" s="22" t="str">
        <f>Maladie_mnt!$H$6</f>
        <v>en %</v>
      </c>
      <c r="F6" s="23"/>
    </row>
    <row r="7" spans="1:6" s="28" customFormat="1" ht="16.5" customHeight="1" x14ac:dyDescent="0.2">
      <c r="A7" s="24"/>
      <c r="B7" s="25" t="s">
        <v>171</v>
      </c>
      <c r="C7" s="192"/>
      <c r="D7" s="228"/>
      <c r="E7" s="193"/>
      <c r="F7" s="27"/>
    </row>
    <row r="8" spans="1:6" ht="6.75" customHeight="1" x14ac:dyDescent="0.2">
      <c r="B8" s="29"/>
      <c r="C8" s="30"/>
      <c r="D8" s="222"/>
      <c r="E8" s="179"/>
      <c r="F8" s="20"/>
    </row>
    <row r="9" spans="1:6" s="28" customFormat="1" ht="12" customHeight="1" x14ac:dyDescent="0.2">
      <c r="A9" s="24"/>
      <c r="B9" s="31" t="s">
        <v>88</v>
      </c>
      <c r="C9" s="30"/>
      <c r="D9" s="222"/>
      <c r="E9" s="179"/>
      <c r="F9" s="27"/>
    </row>
    <row r="10" spans="1:6" ht="10.5" customHeight="1" x14ac:dyDescent="0.2">
      <c r="B10" s="16" t="s">
        <v>22</v>
      </c>
      <c r="C10" s="30">
        <v>150670</v>
      </c>
      <c r="D10" s="222">
        <v>4560</v>
      </c>
      <c r="E10" s="179">
        <v>-0.1279460110200491</v>
      </c>
      <c r="F10" s="20"/>
    </row>
    <row r="11" spans="1:6" ht="10.5" customHeight="1" x14ac:dyDescent="0.2">
      <c r="B11" s="16" t="s">
        <v>23</v>
      </c>
      <c r="C11" s="30">
        <v>842</v>
      </c>
      <c r="D11" s="222"/>
      <c r="E11" s="179">
        <v>-0.2659110723626853</v>
      </c>
      <c r="F11" s="20"/>
    </row>
    <row r="12" spans="1:6" ht="10.5" customHeight="1" x14ac:dyDescent="0.2">
      <c r="B12" s="16" t="s">
        <v>218</v>
      </c>
      <c r="C12" s="30">
        <v>1605.3799999999997</v>
      </c>
      <c r="D12" s="222">
        <v>138.37</v>
      </c>
      <c r="E12" s="179">
        <v>1.9722634844145936E-3</v>
      </c>
      <c r="F12" s="20"/>
    </row>
    <row r="13" spans="1:6" ht="10.5" customHeight="1" x14ac:dyDescent="0.2">
      <c r="B13" s="33" t="s">
        <v>193</v>
      </c>
      <c r="C13" s="30">
        <v>4661</v>
      </c>
      <c r="D13" s="222">
        <v>382</v>
      </c>
      <c r="E13" s="179">
        <v>-1.811670528755005E-2</v>
      </c>
      <c r="F13" s="20"/>
    </row>
    <row r="14" spans="1:6" x14ac:dyDescent="0.2">
      <c r="B14" s="33" t="s">
        <v>194</v>
      </c>
      <c r="C14" s="30">
        <v>934</v>
      </c>
      <c r="D14" s="222">
        <v>99</v>
      </c>
      <c r="E14" s="179">
        <v>0.11722488038277512</v>
      </c>
      <c r="F14" s="20"/>
    </row>
    <row r="15" spans="1:6" x14ac:dyDescent="0.2">
      <c r="B15" s="33" t="s">
        <v>322</v>
      </c>
      <c r="C15" s="30"/>
      <c r="D15" s="222"/>
      <c r="E15" s="179"/>
      <c r="F15" s="20"/>
    </row>
    <row r="16" spans="1:6" x14ac:dyDescent="0.2">
      <c r="B16" s="33" t="s">
        <v>324</v>
      </c>
      <c r="C16" s="30"/>
      <c r="D16" s="222"/>
      <c r="E16" s="179"/>
      <c r="F16" s="20"/>
    </row>
    <row r="17" spans="1:6" x14ac:dyDescent="0.2">
      <c r="B17" s="33" t="s">
        <v>325</v>
      </c>
      <c r="C17" s="30">
        <v>677</v>
      </c>
      <c r="D17" s="222">
        <v>16</v>
      </c>
      <c r="E17" s="179">
        <v>-5.0490883590462832E-2</v>
      </c>
      <c r="F17" s="20"/>
    </row>
    <row r="18" spans="1:6" x14ac:dyDescent="0.2">
      <c r="B18" s="33" t="s">
        <v>320</v>
      </c>
      <c r="C18" s="30">
        <v>224</v>
      </c>
      <c r="D18" s="222">
        <v>1</v>
      </c>
      <c r="E18" s="179">
        <v>0.37423312883435589</v>
      </c>
      <c r="F18" s="20"/>
    </row>
    <row r="19" spans="1:6" x14ac:dyDescent="0.2">
      <c r="B19" s="33" t="s">
        <v>321</v>
      </c>
      <c r="C19" s="30">
        <v>2826</v>
      </c>
      <c r="D19" s="222">
        <v>266</v>
      </c>
      <c r="E19" s="179">
        <v>-6.8556361239288099E-2</v>
      </c>
      <c r="F19" s="20"/>
    </row>
    <row r="20" spans="1:6" x14ac:dyDescent="0.2">
      <c r="B20" s="33" t="s">
        <v>323</v>
      </c>
      <c r="C20" s="30">
        <v>6266.38</v>
      </c>
      <c r="D20" s="222">
        <v>520.37</v>
      </c>
      <c r="E20" s="179">
        <v>-1.3047271948365524E-2</v>
      </c>
      <c r="F20" s="20"/>
    </row>
    <row r="21" spans="1:6" x14ac:dyDescent="0.2">
      <c r="B21" s="35"/>
      <c r="C21" s="30"/>
      <c r="D21" s="222"/>
      <c r="E21" s="179"/>
      <c r="F21" s="34"/>
    </row>
    <row r="22" spans="1:6" s="28" customFormat="1" ht="11.25" customHeight="1" x14ac:dyDescent="0.2">
      <c r="A22" s="24"/>
      <c r="B22" s="31" t="s">
        <v>102</v>
      </c>
      <c r="C22" s="30"/>
      <c r="D22" s="222"/>
      <c r="E22" s="179"/>
      <c r="F22" s="36"/>
    </row>
    <row r="23" spans="1:6" ht="10.5" customHeight="1" x14ac:dyDescent="0.2">
      <c r="B23" s="16" t="s">
        <v>22</v>
      </c>
      <c r="C23" s="30">
        <v>30564</v>
      </c>
      <c r="D23" s="222">
        <v>4959</v>
      </c>
      <c r="E23" s="179">
        <v>-3.0514495971578959E-2</v>
      </c>
      <c r="F23" s="20"/>
    </row>
    <row r="24" spans="1:6" ht="10.5" customHeight="1" x14ac:dyDescent="0.2">
      <c r="B24" s="16" t="s">
        <v>23</v>
      </c>
      <c r="C24" s="30">
        <v>2</v>
      </c>
      <c r="D24" s="222"/>
      <c r="E24" s="179"/>
      <c r="F24" s="34"/>
    </row>
    <row r="25" spans="1:6" ht="10.5" customHeight="1" x14ac:dyDescent="0.2">
      <c r="B25" s="33" t="s">
        <v>193</v>
      </c>
      <c r="C25" s="30">
        <v>2545.7000000000007</v>
      </c>
      <c r="D25" s="222">
        <v>296</v>
      </c>
      <c r="E25" s="179">
        <v>-0.40003063833798791</v>
      </c>
      <c r="F25" s="34"/>
    </row>
    <row r="26" spans="1:6" ht="10.5" customHeight="1" x14ac:dyDescent="0.2">
      <c r="B26" s="33" t="s">
        <v>194</v>
      </c>
      <c r="C26" s="30">
        <v>86563</v>
      </c>
      <c r="D26" s="222">
        <v>18757</v>
      </c>
      <c r="E26" s="179">
        <v>-9.5539943705805763E-3</v>
      </c>
      <c r="F26" s="34"/>
    </row>
    <row r="27" spans="1:6" ht="10.5" customHeight="1" x14ac:dyDescent="0.2">
      <c r="B27" s="33" t="s">
        <v>322</v>
      </c>
      <c r="C27" s="30">
        <v>6061</v>
      </c>
      <c r="D27" s="222">
        <v>5785</v>
      </c>
      <c r="E27" s="179">
        <v>1.4223560910307853E-2</v>
      </c>
      <c r="F27" s="34"/>
    </row>
    <row r="28" spans="1:6" ht="10.5" customHeight="1" x14ac:dyDescent="0.2">
      <c r="B28" s="33" t="s">
        <v>324</v>
      </c>
      <c r="C28" s="30">
        <v>1</v>
      </c>
      <c r="D28" s="222">
        <v>1</v>
      </c>
      <c r="E28" s="179">
        <v>0</v>
      </c>
      <c r="F28" s="34"/>
    </row>
    <row r="29" spans="1:6" ht="10.5" customHeight="1" x14ac:dyDescent="0.2">
      <c r="B29" s="33" t="s">
        <v>325</v>
      </c>
      <c r="C29" s="30">
        <v>8637</v>
      </c>
      <c r="D29" s="222">
        <v>8608</v>
      </c>
      <c r="E29" s="179">
        <v>3.7352870526062842E-2</v>
      </c>
      <c r="F29" s="34"/>
    </row>
    <row r="30" spans="1:6" ht="10.5" customHeight="1" x14ac:dyDescent="0.2">
      <c r="B30" s="33" t="s">
        <v>320</v>
      </c>
      <c r="C30" s="30">
        <v>7842</v>
      </c>
      <c r="D30" s="222">
        <v>137</v>
      </c>
      <c r="E30" s="179">
        <v>-4.4474229316437186E-2</v>
      </c>
      <c r="F30" s="34"/>
    </row>
    <row r="31" spans="1:6" ht="10.5" customHeight="1" x14ac:dyDescent="0.2">
      <c r="B31" s="33" t="s">
        <v>321</v>
      </c>
      <c r="C31" s="30">
        <v>56541</v>
      </c>
      <c r="D31" s="222">
        <v>3119</v>
      </c>
      <c r="E31" s="179">
        <v>-1.5839585037684234E-2</v>
      </c>
      <c r="F31" s="34"/>
    </row>
    <row r="32" spans="1:6" ht="10.5" customHeight="1" x14ac:dyDescent="0.2">
      <c r="B32" s="33" t="s">
        <v>323</v>
      </c>
      <c r="C32" s="30">
        <v>7481</v>
      </c>
      <c r="D32" s="222">
        <v>1107</v>
      </c>
      <c r="E32" s="179">
        <v>5.9163641253192623E-3</v>
      </c>
      <c r="F32" s="34"/>
    </row>
    <row r="33" spans="1:6" ht="10.5" customHeight="1" x14ac:dyDescent="0.2">
      <c r="B33" s="16" t="s">
        <v>195</v>
      </c>
      <c r="C33" s="30">
        <v>89108.7</v>
      </c>
      <c r="D33" s="222">
        <v>19053</v>
      </c>
      <c r="E33" s="179">
        <v>-2.763335863131211E-2</v>
      </c>
      <c r="F33" s="34"/>
    </row>
    <row r="34" spans="1:6" ht="10.5" customHeight="1" x14ac:dyDescent="0.2">
      <c r="B34" s="16" t="s">
        <v>196</v>
      </c>
      <c r="C34" s="30"/>
      <c r="D34" s="222"/>
      <c r="E34" s="179"/>
      <c r="F34" s="34"/>
    </row>
    <row r="35" spans="1:6" ht="10.5" customHeight="1" x14ac:dyDescent="0.2">
      <c r="B35" s="16" t="s">
        <v>197</v>
      </c>
      <c r="C35" s="30"/>
      <c r="D35" s="222"/>
      <c r="E35" s="179"/>
      <c r="F35" s="34"/>
    </row>
    <row r="36" spans="1:6" ht="10.5" customHeight="1" x14ac:dyDescent="0.2">
      <c r="B36" s="16" t="s">
        <v>198</v>
      </c>
      <c r="C36" s="30"/>
      <c r="D36" s="222"/>
      <c r="E36" s="179"/>
      <c r="F36" s="34"/>
    </row>
    <row r="37" spans="1:6" ht="9"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43">
        <v>181234</v>
      </c>
      <c r="D39" s="222">
        <v>9519</v>
      </c>
      <c r="E39" s="344">
        <v>-0.11291127840158199</v>
      </c>
      <c r="F39" s="34"/>
    </row>
    <row r="40" spans="1:6" ht="10.5" customHeight="1" x14ac:dyDescent="0.2">
      <c r="B40" s="16" t="s">
        <v>23</v>
      </c>
      <c r="C40" s="343">
        <v>844</v>
      </c>
      <c r="D40" s="222"/>
      <c r="E40" s="344">
        <v>-0.27677806341045419</v>
      </c>
      <c r="F40" s="34"/>
    </row>
    <row r="41" spans="1:6" s="28" customFormat="1" ht="10.5" customHeight="1" x14ac:dyDescent="0.2">
      <c r="A41" s="24"/>
      <c r="B41" s="33" t="s">
        <v>193</v>
      </c>
      <c r="C41" s="343">
        <v>4151.0800000000008</v>
      </c>
      <c r="D41" s="222">
        <v>434.37</v>
      </c>
      <c r="E41" s="344">
        <v>-0.28983947704725355</v>
      </c>
      <c r="F41" s="27"/>
    </row>
    <row r="42" spans="1:6" ht="10.5" customHeight="1" x14ac:dyDescent="0.2">
      <c r="B42" s="33" t="s">
        <v>194</v>
      </c>
      <c r="C42" s="343">
        <v>91224</v>
      </c>
      <c r="D42" s="222">
        <v>19139</v>
      </c>
      <c r="E42" s="344">
        <v>-9.9951163926420561E-3</v>
      </c>
      <c r="F42" s="34"/>
    </row>
    <row r="43" spans="1:6" ht="10.5" customHeight="1" x14ac:dyDescent="0.2">
      <c r="B43" s="33" t="s">
        <v>322</v>
      </c>
      <c r="C43" s="343">
        <v>6995</v>
      </c>
      <c r="D43" s="222">
        <v>5884</v>
      </c>
      <c r="E43" s="344">
        <v>2.6864357017028828E-2</v>
      </c>
      <c r="F43" s="34"/>
    </row>
    <row r="44" spans="1:6" ht="10.5" customHeight="1" x14ac:dyDescent="0.2">
      <c r="B44" s="33" t="s">
        <v>324</v>
      </c>
      <c r="C44" s="343">
        <v>1</v>
      </c>
      <c r="D44" s="222">
        <v>1</v>
      </c>
      <c r="E44" s="344">
        <v>0</v>
      </c>
      <c r="F44" s="34"/>
    </row>
    <row r="45" spans="1:6" ht="10.5" customHeight="1" x14ac:dyDescent="0.2">
      <c r="B45" s="33" t="s">
        <v>325</v>
      </c>
      <c r="C45" s="343">
        <v>8637</v>
      </c>
      <c r="D45" s="222">
        <v>8608</v>
      </c>
      <c r="E45" s="344">
        <v>3.7228293503062337E-2</v>
      </c>
      <c r="F45" s="34"/>
    </row>
    <row r="46" spans="1:6" ht="10.5" customHeight="1" x14ac:dyDescent="0.2">
      <c r="B46" s="33" t="s">
        <v>320</v>
      </c>
      <c r="C46" s="343">
        <v>8519</v>
      </c>
      <c r="D46" s="222">
        <v>153</v>
      </c>
      <c r="E46" s="344">
        <v>-4.4955156950672648E-2</v>
      </c>
      <c r="F46" s="34"/>
    </row>
    <row r="47" spans="1:6" ht="10.5" customHeight="1" x14ac:dyDescent="0.2">
      <c r="B47" s="33" t="s">
        <v>321</v>
      </c>
      <c r="C47" s="30">
        <v>56765</v>
      </c>
      <c r="D47" s="222">
        <v>3120</v>
      </c>
      <c r="E47" s="179">
        <v>-1.4736001666261656E-2</v>
      </c>
      <c r="F47" s="34"/>
    </row>
    <row r="48" spans="1:6" ht="10.5" customHeight="1" x14ac:dyDescent="0.2">
      <c r="B48" s="33" t="s">
        <v>323</v>
      </c>
      <c r="C48" s="30">
        <v>10307</v>
      </c>
      <c r="D48" s="222">
        <v>1373</v>
      </c>
      <c r="E48" s="179">
        <v>-1.5662305414955613E-2</v>
      </c>
      <c r="F48" s="34"/>
    </row>
    <row r="49" spans="1:6" ht="10.5" customHeight="1" x14ac:dyDescent="0.2">
      <c r="B49" s="16" t="s">
        <v>195</v>
      </c>
      <c r="C49" s="30">
        <v>95375.079999999987</v>
      </c>
      <c r="D49" s="222">
        <v>19573.37</v>
      </c>
      <c r="E49" s="179">
        <v>-2.668826200805452E-2</v>
      </c>
      <c r="F49" s="34"/>
    </row>
    <row r="50" spans="1:6" ht="10.5" customHeight="1" x14ac:dyDescent="0.2">
      <c r="B50" s="16" t="s">
        <v>196</v>
      </c>
      <c r="C50" s="30"/>
      <c r="D50" s="222"/>
      <c r="E50" s="179"/>
      <c r="F50" s="34"/>
    </row>
    <row r="51" spans="1:6" s="28" customFormat="1" ht="10.5" customHeight="1" x14ac:dyDescent="0.2">
      <c r="A51" s="24"/>
      <c r="B51" s="16" t="s">
        <v>197</v>
      </c>
      <c r="C51" s="30"/>
      <c r="D51" s="222"/>
      <c r="E51" s="179"/>
      <c r="F51" s="27"/>
    </row>
    <row r="52" spans="1:6" ht="10.5" customHeight="1" x14ac:dyDescent="0.2">
      <c r="B52" s="16" t="s">
        <v>198</v>
      </c>
      <c r="C52" s="30"/>
      <c r="D52" s="222"/>
      <c r="E52" s="179"/>
      <c r="F52" s="34"/>
    </row>
    <row r="53" spans="1:6" ht="9" customHeight="1" x14ac:dyDescent="0.2">
      <c r="B53" s="16" t="s">
        <v>303</v>
      </c>
      <c r="C53" s="30"/>
      <c r="D53" s="222"/>
      <c r="E53" s="179"/>
      <c r="F53" s="34"/>
    </row>
    <row r="54" spans="1:6" ht="10.5" customHeight="1" x14ac:dyDescent="0.2">
      <c r="B54" s="31" t="s">
        <v>122</v>
      </c>
      <c r="C54" s="30"/>
      <c r="D54" s="222"/>
      <c r="E54" s="179"/>
      <c r="F54" s="34"/>
    </row>
    <row r="55" spans="1:6" ht="10.5" customHeight="1" x14ac:dyDescent="0.2">
      <c r="B55" s="16" t="s">
        <v>22</v>
      </c>
      <c r="C55" s="30"/>
      <c r="D55" s="222"/>
      <c r="E55" s="179"/>
      <c r="F55" s="34"/>
    </row>
    <row r="56" spans="1:6" ht="10.5" customHeight="1" x14ac:dyDescent="0.2">
      <c r="B56" s="16" t="s">
        <v>23</v>
      </c>
      <c r="C56" s="30">
        <v>0</v>
      </c>
      <c r="D56" s="222"/>
      <c r="E56" s="179"/>
      <c r="F56" s="34"/>
    </row>
    <row r="57" spans="1:6" s="28" customFormat="1" ht="6.75" customHeight="1" x14ac:dyDescent="0.2">
      <c r="A57" s="24"/>
      <c r="B57" s="35"/>
      <c r="C57" s="30"/>
      <c r="D57" s="222"/>
      <c r="E57" s="179"/>
      <c r="F57" s="36"/>
    </row>
    <row r="58" spans="1:6" s="28" customFormat="1" ht="13.5" customHeight="1" x14ac:dyDescent="0.2">
      <c r="A58" s="24"/>
      <c r="B58" s="31" t="s">
        <v>121</v>
      </c>
      <c r="C58" s="30"/>
      <c r="D58" s="222"/>
      <c r="E58" s="179"/>
      <c r="F58" s="36"/>
    </row>
    <row r="59" spans="1:6" s="28" customFormat="1" ht="10.5" customHeight="1" x14ac:dyDescent="0.2">
      <c r="A59" s="24"/>
      <c r="B59" s="16" t="s">
        <v>22</v>
      </c>
      <c r="C59" s="30">
        <v>29</v>
      </c>
      <c r="D59" s="222"/>
      <c r="E59" s="179">
        <v>3.5714285714285809E-2</v>
      </c>
      <c r="F59" s="36"/>
    </row>
    <row r="60" spans="1:6" s="28" customFormat="1" ht="10.5" customHeight="1" x14ac:dyDescent="0.2">
      <c r="A60" s="24"/>
      <c r="B60" s="16" t="s">
        <v>23</v>
      </c>
      <c r="C60" s="30"/>
      <c r="D60" s="222"/>
      <c r="E60" s="179"/>
      <c r="F60" s="36"/>
    </row>
    <row r="61" spans="1:6" s="28" customFormat="1" ht="10.5" customHeight="1" x14ac:dyDescent="0.2">
      <c r="A61" s="24"/>
      <c r="B61" s="16" t="s">
        <v>199</v>
      </c>
      <c r="C61" s="30">
        <v>69</v>
      </c>
      <c r="D61" s="222"/>
      <c r="E61" s="179">
        <v>0.40816326530612246</v>
      </c>
      <c r="F61" s="36"/>
    </row>
    <row r="62" spans="1:6" s="28" customFormat="1" ht="10.5" customHeight="1" x14ac:dyDescent="0.2">
      <c r="A62" s="24"/>
      <c r="B62" s="16" t="s">
        <v>200</v>
      </c>
      <c r="C62" s="30">
        <v>1</v>
      </c>
      <c r="D62" s="222"/>
      <c r="E62" s="179"/>
      <c r="F62" s="36"/>
    </row>
    <row r="63" spans="1:6" s="28" customFormat="1" ht="10.5" customHeight="1" x14ac:dyDescent="0.2">
      <c r="A63" s="24"/>
      <c r="B63" s="16" t="s">
        <v>201</v>
      </c>
      <c r="C63" s="30">
        <v>8</v>
      </c>
      <c r="D63" s="222"/>
      <c r="E63" s="179">
        <v>-0.33333333333333337</v>
      </c>
      <c r="F63" s="36"/>
    </row>
    <row r="64" spans="1:6" s="28" customFormat="1" ht="10.5" customHeight="1" x14ac:dyDescent="0.2">
      <c r="A64" s="24"/>
      <c r="B64" s="16" t="s">
        <v>202</v>
      </c>
      <c r="C64" s="30">
        <v>86</v>
      </c>
      <c r="D64" s="222"/>
      <c r="E64" s="179">
        <v>0.17808219178082196</v>
      </c>
      <c r="F64" s="36"/>
    </row>
    <row r="65" spans="1:6" s="28" customFormat="1" ht="10.5" customHeight="1" x14ac:dyDescent="0.2">
      <c r="A65" s="24"/>
      <c r="B65" s="16" t="s">
        <v>203</v>
      </c>
      <c r="C65" s="30">
        <v>68</v>
      </c>
      <c r="D65" s="222"/>
      <c r="E65" s="179">
        <v>0.17241379310344818</v>
      </c>
      <c r="F65" s="36"/>
    </row>
    <row r="66" spans="1:6" s="28" customFormat="1" ht="10.5" customHeight="1" x14ac:dyDescent="0.2">
      <c r="A66" s="24"/>
      <c r="B66" s="16" t="s">
        <v>204</v>
      </c>
      <c r="C66" s="30"/>
      <c r="D66" s="222"/>
      <c r="E66" s="179"/>
      <c r="F66" s="36"/>
    </row>
    <row r="67" spans="1:6" s="28" customFormat="1" ht="6.75" customHeight="1" x14ac:dyDescent="0.2">
      <c r="A67" s="24"/>
      <c r="B67" s="35"/>
      <c r="C67" s="30"/>
      <c r="D67" s="222"/>
      <c r="E67" s="179"/>
      <c r="F67" s="36"/>
    </row>
    <row r="68" spans="1:6" s="28" customFormat="1" ht="12" customHeight="1" x14ac:dyDescent="0.2">
      <c r="A68" s="24"/>
      <c r="B68" s="31" t="s">
        <v>243</v>
      </c>
      <c r="C68" s="30"/>
      <c r="D68" s="222"/>
      <c r="E68" s="179"/>
      <c r="F68" s="36"/>
    </row>
    <row r="69" spans="1:6" s="28" customFormat="1" ht="10.5" customHeight="1" x14ac:dyDescent="0.2">
      <c r="A69" s="24"/>
      <c r="B69" s="16" t="s">
        <v>22</v>
      </c>
      <c r="C69" s="30">
        <v>7000</v>
      </c>
      <c r="D69" s="222"/>
      <c r="E69" s="179">
        <v>0.10080201289510926</v>
      </c>
      <c r="F69" s="36"/>
    </row>
    <row r="70" spans="1:6" s="28" customFormat="1" ht="10.5" customHeight="1" x14ac:dyDescent="0.2">
      <c r="A70" s="24"/>
      <c r="B70" s="16" t="s">
        <v>23</v>
      </c>
      <c r="C70" s="30">
        <v>6</v>
      </c>
      <c r="D70" s="222"/>
      <c r="E70" s="179">
        <v>0</v>
      </c>
      <c r="F70" s="36"/>
    </row>
    <row r="71" spans="1:6" s="28" customFormat="1" ht="10.5" customHeight="1" x14ac:dyDescent="0.2">
      <c r="A71" s="24"/>
      <c r="B71" s="33" t="s">
        <v>193</v>
      </c>
      <c r="C71" s="30">
        <v>115.2</v>
      </c>
      <c r="D71" s="222"/>
      <c r="E71" s="179">
        <v>0.15778894472361804</v>
      </c>
      <c r="F71" s="36"/>
    </row>
    <row r="72" spans="1:6" ht="10.5" customHeight="1" x14ac:dyDescent="0.2">
      <c r="B72" s="33" t="s">
        <v>194</v>
      </c>
      <c r="C72" s="30">
        <v>1063</v>
      </c>
      <c r="D72" s="222"/>
      <c r="E72" s="179">
        <v>-0.21895664952241001</v>
      </c>
      <c r="F72" s="34"/>
    </row>
    <row r="73" spans="1:6" ht="10.5" customHeight="1" x14ac:dyDescent="0.2">
      <c r="B73" s="33" t="s">
        <v>322</v>
      </c>
      <c r="C73" s="343">
        <v>123</v>
      </c>
      <c r="D73" s="222"/>
      <c r="E73" s="344">
        <v>0.10810810810810811</v>
      </c>
      <c r="F73" s="34"/>
    </row>
    <row r="74" spans="1:6" ht="10.5" customHeight="1" x14ac:dyDescent="0.2">
      <c r="B74" s="33" t="s">
        <v>324</v>
      </c>
      <c r="C74" s="343"/>
      <c r="D74" s="222"/>
      <c r="E74" s="344"/>
      <c r="F74" s="34"/>
    </row>
    <row r="75" spans="1:6" ht="10.5" customHeight="1" x14ac:dyDescent="0.2">
      <c r="B75" s="33" t="s">
        <v>325</v>
      </c>
      <c r="C75" s="343">
        <v>14</v>
      </c>
      <c r="D75" s="222"/>
      <c r="E75" s="344">
        <v>-0.125</v>
      </c>
      <c r="F75" s="34"/>
    </row>
    <row r="76" spans="1:6" ht="10.5" customHeight="1" x14ac:dyDescent="0.2">
      <c r="B76" s="33" t="s">
        <v>320</v>
      </c>
      <c r="C76" s="343">
        <v>111</v>
      </c>
      <c r="D76" s="222"/>
      <c r="E76" s="344">
        <v>-0.23448275862068968</v>
      </c>
      <c r="F76" s="34"/>
    </row>
    <row r="77" spans="1:6" ht="10.5" customHeight="1" x14ac:dyDescent="0.2">
      <c r="B77" s="33" t="s">
        <v>321</v>
      </c>
      <c r="C77" s="343">
        <v>479</v>
      </c>
      <c r="D77" s="222"/>
      <c r="E77" s="344">
        <v>-0.25851393188854488</v>
      </c>
      <c r="F77" s="34"/>
    </row>
    <row r="78" spans="1:6" ht="10.5" customHeight="1" x14ac:dyDescent="0.2">
      <c r="B78" s="33" t="s">
        <v>323</v>
      </c>
      <c r="C78" s="343">
        <v>336</v>
      </c>
      <c r="D78" s="222"/>
      <c r="E78" s="344">
        <v>-0.24153498871331824</v>
      </c>
      <c r="F78" s="34"/>
    </row>
    <row r="79" spans="1:6" ht="10.5" customHeight="1" x14ac:dyDescent="0.2">
      <c r="B79" s="16" t="s">
        <v>195</v>
      </c>
      <c r="C79" s="343">
        <v>1178.2</v>
      </c>
      <c r="D79" s="222"/>
      <c r="E79" s="344">
        <v>-0.19328996918863395</v>
      </c>
      <c r="F79" s="34"/>
    </row>
    <row r="80" spans="1:6" ht="10.5" customHeight="1" x14ac:dyDescent="0.2">
      <c r="B80" s="16" t="s">
        <v>196</v>
      </c>
      <c r="C80" s="343">
        <v>1</v>
      </c>
      <c r="D80" s="222"/>
      <c r="E80" s="344"/>
      <c r="F80" s="34"/>
    </row>
    <row r="81" spans="1:6" ht="10.5" customHeight="1" x14ac:dyDescent="0.2">
      <c r="B81" s="16" t="s">
        <v>197</v>
      </c>
      <c r="C81" s="343"/>
      <c r="D81" s="222"/>
      <c r="E81" s="344"/>
      <c r="F81" s="34"/>
    </row>
    <row r="82" spans="1:6" s="28" customFormat="1" ht="10.5" customHeight="1" x14ac:dyDescent="0.2">
      <c r="A82" s="24"/>
      <c r="B82" s="16" t="s">
        <v>198</v>
      </c>
      <c r="C82" s="343"/>
      <c r="D82" s="222"/>
      <c r="E82" s="344"/>
      <c r="F82" s="36"/>
    </row>
    <row r="83" spans="1:6" s="28" customFormat="1" ht="10.5" customHeight="1" x14ac:dyDescent="0.2">
      <c r="A83" s="24"/>
      <c r="B83" s="16" t="s">
        <v>200</v>
      </c>
      <c r="C83" s="345"/>
      <c r="D83" s="222"/>
      <c r="E83" s="346"/>
      <c r="F83" s="47"/>
    </row>
    <row r="84" spans="1:6" s="28" customFormat="1" ht="10.5" customHeight="1" x14ac:dyDescent="0.2">
      <c r="A84" s="24"/>
      <c r="B84" s="16" t="s">
        <v>201</v>
      </c>
      <c r="C84" s="345">
        <v>13</v>
      </c>
      <c r="D84" s="222"/>
      <c r="E84" s="346">
        <v>8.3333333333333259E-2</v>
      </c>
      <c r="F84" s="47"/>
    </row>
    <row r="85" spans="1:6" s="28" customFormat="1" ht="10.5" customHeight="1" x14ac:dyDescent="0.2">
      <c r="A85" s="24"/>
      <c r="B85" s="16" t="s">
        <v>202</v>
      </c>
      <c r="C85" s="46">
        <v>25</v>
      </c>
      <c r="D85" s="222"/>
      <c r="E85" s="190"/>
      <c r="F85" s="47"/>
    </row>
    <row r="86" spans="1:6" s="28" customFormat="1" ht="10.5" customHeight="1" x14ac:dyDescent="0.2">
      <c r="A86" s="24"/>
      <c r="B86" s="16" t="s">
        <v>203</v>
      </c>
      <c r="C86" s="46">
        <v>14</v>
      </c>
      <c r="D86" s="222"/>
      <c r="E86" s="190"/>
      <c r="F86" s="47"/>
    </row>
    <row r="87" spans="1:6" s="28" customFormat="1" ht="10.5" customHeight="1" x14ac:dyDescent="0.2">
      <c r="A87" s="24"/>
      <c r="B87" s="16" t="s">
        <v>204</v>
      </c>
      <c r="C87" s="46"/>
      <c r="D87" s="222"/>
      <c r="E87" s="190"/>
      <c r="F87" s="47"/>
    </row>
    <row r="88" spans="1:6" ht="12.75" customHeight="1" x14ac:dyDescent="0.2">
      <c r="B88" s="16" t="s">
        <v>303</v>
      </c>
      <c r="C88" s="46"/>
      <c r="D88" s="222"/>
      <c r="E88" s="190"/>
      <c r="F88" s="47"/>
    </row>
    <row r="89" spans="1:6" s="28" customFormat="1" ht="11.25" customHeight="1" x14ac:dyDescent="0.2">
      <c r="A89" s="24"/>
      <c r="B89" s="31" t="s">
        <v>278</v>
      </c>
      <c r="C89" s="46"/>
      <c r="D89" s="222"/>
      <c r="E89" s="190"/>
      <c r="F89" s="47"/>
    </row>
    <row r="90" spans="1:6" ht="10.5" customHeight="1" x14ac:dyDescent="0.2">
      <c r="B90" s="16" t="s">
        <v>22</v>
      </c>
      <c r="C90" s="46">
        <v>188263</v>
      </c>
      <c r="D90" s="222">
        <v>9519</v>
      </c>
      <c r="E90" s="190">
        <v>-0.10644124752597428</v>
      </c>
      <c r="F90" s="47"/>
    </row>
    <row r="91" spans="1:6" ht="10.5" customHeight="1" x14ac:dyDescent="0.2">
      <c r="B91" s="16" t="s">
        <v>23</v>
      </c>
      <c r="C91" s="46">
        <v>850</v>
      </c>
      <c r="D91" s="222"/>
      <c r="E91" s="190">
        <v>-0.27536231884057971</v>
      </c>
      <c r="F91" s="47"/>
    </row>
    <row r="92" spans="1:6" ht="10.5" customHeight="1" x14ac:dyDescent="0.2">
      <c r="B92" s="33" t="s">
        <v>193</v>
      </c>
      <c r="C92" s="46">
        <v>4337.2800000000007</v>
      </c>
      <c r="D92" s="222">
        <v>434.37</v>
      </c>
      <c r="E92" s="190">
        <v>-0.27661001005709018</v>
      </c>
      <c r="F92" s="47"/>
    </row>
    <row r="93" spans="1:6" ht="10.5" customHeight="1" x14ac:dyDescent="0.2">
      <c r="B93" s="33" t="s">
        <v>194</v>
      </c>
      <c r="C93" s="46">
        <v>92287</v>
      </c>
      <c r="D93" s="222">
        <v>19139</v>
      </c>
      <c r="E93" s="190">
        <v>-1.3036596582037485E-2</v>
      </c>
      <c r="F93" s="47"/>
    </row>
    <row r="94" spans="1:6" ht="10.5" customHeight="1" x14ac:dyDescent="0.2">
      <c r="B94" s="33" t="s">
        <v>322</v>
      </c>
      <c r="C94" s="46">
        <v>7118</v>
      </c>
      <c r="D94" s="222">
        <v>5884</v>
      </c>
      <c r="E94" s="190">
        <v>2.8166979633106992E-2</v>
      </c>
      <c r="F94" s="47"/>
    </row>
    <row r="95" spans="1:6" ht="10.5" customHeight="1" x14ac:dyDescent="0.2">
      <c r="B95" s="33" t="s">
        <v>324</v>
      </c>
      <c r="C95" s="46">
        <v>1</v>
      </c>
      <c r="D95" s="222">
        <v>1</v>
      </c>
      <c r="E95" s="190">
        <v>0</v>
      </c>
      <c r="F95" s="47"/>
    </row>
    <row r="96" spans="1:6" ht="10.5" customHeight="1" x14ac:dyDescent="0.2">
      <c r="B96" s="33" t="s">
        <v>325</v>
      </c>
      <c r="C96" s="46">
        <v>8651</v>
      </c>
      <c r="D96" s="222">
        <v>8608</v>
      </c>
      <c r="E96" s="190">
        <v>3.6917176075752067E-2</v>
      </c>
      <c r="F96" s="47"/>
    </row>
    <row r="97" spans="2:6" ht="10.5" customHeight="1" x14ac:dyDescent="0.2">
      <c r="B97" s="33" t="s">
        <v>320</v>
      </c>
      <c r="C97" s="46">
        <v>8630</v>
      </c>
      <c r="D97" s="222">
        <v>153</v>
      </c>
      <c r="E97" s="190">
        <v>-4.7986762272476557E-2</v>
      </c>
      <c r="F97" s="47"/>
    </row>
    <row r="98" spans="2:6" ht="10.5" customHeight="1" x14ac:dyDescent="0.2">
      <c r="B98" s="33" t="s">
        <v>321</v>
      </c>
      <c r="C98" s="46">
        <v>57244</v>
      </c>
      <c r="D98" s="222">
        <v>3120</v>
      </c>
      <c r="E98" s="190">
        <v>-1.7439066254720248E-2</v>
      </c>
      <c r="F98" s="47"/>
    </row>
    <row r="99" spans="2:6" ht="10.5" customHeight="1" x14ac:dyDescent="0.2">
      <c r="B99" s="33" t="s">
        <v>323</v>
      </c>
      <c r="C99" s="46">
        <v>10643</v>
      </c>
      <c r="D99" s="222">
        <v>1373</v>
      </c>
      <c r="E99" s="190">
        <v>-2.483049294484152E-2</v>
      </c>
      <c r="F99" s="47"/>
    </row>
    <row r="100" spans="2:6" ht="10.5" customHeight="1" x14ac:dyDescent="0.2">
      <c r="B100" s="16" t="s">
        <v>195</v>
      </c>
      <c r="C100" s="46">
        <v>96624.279999999984</v>
      </c>
      <c r="D100" s="222">
        <v>19573.37</v>
      </c>
      <c r="E100" s="190">
        <v>-2.8918983049246338E-2</v>
      </c>
      <c r="F100" s="47"/>
    </row>
    <row r="101" spans="2:6" ht="10.5" customHeight="1" x14ac:dyDescent="0.2">
      <c r="B101" s="16" t="s">
        <v>196</v>
      </c>
      <c r="C101" s="46">
        <v>1</v>
      </c>
      <c r="D101" s="222"/>
      <c r="E101" s="190"/>
      <c r="F101" s="47"/>
    </row>
    <row r="102" spans="2:6" ht="10.5" customHeight="1" x14ac:dyDescent="0.2">
      <c r="B102" s="16" t="s">
        <v>197</v>
      </c>
      <c r="C102" s="46"/>
      <c r="D102" s="222"/>
      <c r="E102" s="190"/>
      <c r="F102" s="47"/>
    </row>
    <row r="103" spans="2:6" ht="10.5" customHeight="1" x14ac:dyDescent="0.2">
      <c r="B103" s="16" t="s">
        <v>198</v>
      </c>
      <c r="C103" s="46"/>
      <c r="D103" s="222"/>
      <c r="E103" s="190"/>
      <c r="F103" s="47"/>
    </row>
    <row r="104" spans="2:6" ht="10.5" customHeight="1" x14ac:dyDescent="0.2">
      <c r="B104" s="16" t="s">
        <v>200</v>
      </c>
      <c r="C104" s="46">
        <v>1</v>
      </c>
      <c r="D104" s="222"/>
      <c r="E104" s="190">
        <v>0</v>
      </c>
      <c r="F104" s="47"/>
    </row>
    <row r="105" spans="2:6" ht="10.5" customHeight="1" x14ac:dyDescent="0.2">
      <c r="B105" s="16" t="s">
        <v>201</v>
      </c>
      <c r="C105" s="46">
        <v>21</v>
      </c>
      <c r="D105" s="222"/>
      <c r="E105" s="190">
        <v>-0.125</v>
      </c>
      <c r="F105" s="47"/>
    </row>
    <row r="106" spans="2:6" ht="10.5" customHeight="1" x14ac:dyDescent="0.2">
      <c r="B106" s="16" t="s">
        <v>202</v>
      </c>
      <c r="C106" s="46">
        <v>111</v>
      </c>
      <c r="D106" s="222"/>
      <c r="E106" s="190">
        <v>-0.26</v>
      </c>
      <c r="F106" s="47"/>
    </row>
    <row r="107" spans="2:6" ht="10.5" customHeight="1" x14ac:dyDescent="0.2">
      <c r="B107" s="16" t="s">
        <v>203</v>
      </c>
      <c r="C107" s="46">
        <v>82</v>
      </c>
      <c r="D107" s="222"/>
      <c r="E107" s="190">
        <v>-0.27433628318584069</v>
      </c>
      <c r="F107" s="47"/>
    </row>
    <row r="108" spans="2:6" ht="10.5" customHeight="1" x14ac:dyDescent="0.2">
      <c r="B108" s="16" t="s">
        <v>204</v>
      </c>
      <c r="C108" s="46"/>
      <c r="D108" s="222"/>
      <c r="E108" s="190"/>
      <c r="F108" s="47"/>
    </row>
    <row r="109" spans="2:6" ht="10.5" customHeight="1" x14ac:dyDescent="0.2">
      <c r="B109" s="21" t="s">
        <v>303</v>
      </c>
      <c r="C109" s="399"/>
      <c r="D109" s="342"/>
      <c r="E109" s="347"/>
      <c r="F109" s="47"/>
    </row>
    <row r="110" spans="2:6" ht="9.75" customHeight="1" x14ac:dyDescent="0.2">
      <c r="B110" s="43"/>
      <c r="C110" s="49"/>
      <c r="D110" s="350"/>
      <c r="E110" s="350"/>
      <c r="F110" s="47"/>
    </row>
    <row r="111" spans="2:6" ht="15" customHeight="1" x14ac:dyDescent="0.25">
      <c r="B111" s="7" t="s">
        <v>288</v>
      </c>
      <c r="C111" s="8"/>
      <c r="D111" s="349"/>
      <c r="E111" s="349"/>
      <c r="F111" s="8"/>
    </row>
    <row r="112" spans="2:6" ht="9.75" customHeight="1" x14ac:dyDescent="0.2">
      <c r="B112" s="9" t="str">
        <f>B3</f>
        <v>MOIS D'AOUT 2024</v>
      </c>
      <c r="D112" s="350"/>
      <c r="E112" s="350"/>
    </row>
    <row r="113" spans="1:6" ht="14.25" customHeight="1" x14ac:dyDescent="0.2">
      <c r="B113" s="12" t="s">
        <v>175</v>
      </c>
      <c r="C113" s="13"/>
      <c r="D113" s="353"/>
      <c r="E113" s="351"/>
      <c r="F113" s="15"/>
    </row>
    <row r="114" spans="1:6" ht="12" customHeight="1" x14ac:dyDescent="0.2">
      <c r="B114" s="16" t="s">
        <v>4</v>
      </c>
      <c r="C114" s="18" t="s">
        <v>6</v>
      </c>
      <c r="D114" s="219" t="s">
        <v>3</v>
      </c>
      <c r="E114" s="19" t="str">
        <f>Maladie_mnt!$H$5</f>
        <v>GAM</v>
      </c>
      <c r="F114" s="20"/>
    </row>
    <row r="115" spans="1:6" ht="9.75" customHeight="1" x14ac:dyDescent="0.2">
      <c r="B115" s="21"/>
      <c r="C115" s="45"/>
      <c r="D115" s="220" t="s">
        <v>87</v>
      </c>
      <c r="E115" s="22" t="str">
        <f>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233172.94</v>
      </c>
      <c r="D119" s="222">
        <v>343.8</v>
      </c>
      <c r="E119" s="239">
        <v>-8.9418861925000592E-2</v>
      </c>
      <c r="F119" s="20"/>
    </row>
    <row r="120" spans="1:6" ht="10.5" customHeight="1" x14ac:dyDescent="0.2">
      <c r="A120" s="2"/>
      <c r="B120" s="37" t="s">
        <v>206</v>
      </c>
      <c r="C120" s="238">
        <v>426</v>
      </c>
      <c r="D120" s="222"/>
      <c r="E120" s="239"/>
      <c r="F120" s="20"/>
    </row>
    <row r="121" spans="1:6" ht="10.5" customHeight="1" x14ac:dyDescent="0.2">
      <c r="A121" s="2"/>
      <c r="B121" s="37" t="s">
        <v>226</v>
      </c>
      <c r="C121" s="238">
        <v>3320.4</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236932.34</v>
      </c>
      <c r="D126" s="222">
        <v>343.8</v>
      </c>
      <c r="E126" s="239">
        <v>-0.16394123658479132</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376983.61000000103</v>
      </c>
      <c r="D129" s="222">
        <v>3939.3400000000006</v>
      </c>
      <c r="E129" s="239">
        <v>0.4039036624001906</v>
      </c>
      <c r="F129" s="20"/>
    </row>
    <row r="130" spans="1:6" ht="10.5" customHeight="1" x14ac:dyDescent="0.2">
      <c r="A130" s="2"/>
      <c r="B130" s="37" t="s">
        <v>208</v>
      </c>
      <c r="C130" s="238">
        <v>7612.8899999999876</v>
      </c>
      <c r="D130" s="222">
        <v>1713.2900000000004</v>
      </c>
      <c r="E130" s="239">
        <v>-0.6353342418574135</v>
      </c>
      <c r="F130" s="20"/>
    </row>
    <row r="131" spans="1:6" ht="10.5" customHeight="1" x14ac:dyDescent="0.2">
      <c r="A131" s="2"/>
      <c r="B131" s="37" t="s">
        <v>209</v>
      </c>
      <c r="C131" s="238">
        <v>4554985.76</v>
      </c>
      <c r="D131" s="222">
        <v>13279.710000000001</v>
      </c>
      <c r="E131" s="239">
        <v>-4.1883359550443644E-2</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4939595.2600000007</v>
      </c>
      <c r="D135" s="222">
        <v>18932.340000000004</v>
      </c>
      <c r="E135" s="239">
        <v>-2.0602724825979801E-2</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12938.300000000003</v>
      </c>
      <c r="D138" s="222">
        <v>165.6</v>
      </c>
      <c r="E138" s="239">
        <v>0.15438079942897964</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12938.300000000003</v>
      </c>
      <c r="D141" s="222">
        <v>165.6</v>
      </c>
      <c r="E141" s="239">
        <v>0.15438079942897964</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2259.8500000000004</v>
      </c>
      <c r="D144" s="222">
        <v>49.7</v>
      </c>
      <c r="E144" s="239">
        <v>0.10738962120840911</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2259.8500000000004</v>
      </c>
      <c r="D147" s="222">
        <v>49.7</v>
      </c>
      <c r="E147" s="182">
        <v>0.10738962120840911</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159.55000000000001</v>
      </c>
      <c r="D150" s="222"/>
      <c r="E150" s="182"/>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159.55000000000001</v>
      </c>
      <c r="D152" s="222"/>
      <c r="E152" s="182"/>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30</v>
      </c>
      <c r="D155" s="222"/>
      <c r="E155" s="182"/>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30</v>
      </c>
      <c r="D157" s="222"/>
      <c r="E157" s="182"/>
      <c r="F157" s="56"/>
    </row>
    <row r="158" spans="1:6" s="57" customFormat="1" ht="6.75" customHeight="1" x14ac:dyDescent="0.2">
      <c r="A158" s="6"/>
      <c r="B158" s="35"/>
      <c r="C158" s="55"/>
      <c r="D158" s="222"/>
      <c r="E158" s="182"/>
      <c r="F158" s="56"/>
    </row>
    <row r="159" spans="1:6" s="60" customFormat="1" ht="14.25" customHeight="1" x14ac:dyDescent="0.2">
      <c r="A159" s="24"/>
      <c r="B159" s="31" t="s">
        <v>244</v>
      </c>
      <c r="C159" s="55"/>
      <c r="D159" s="222"/>
      <c r="E159" s="182"/>
      <c r="F159" s="59"/>
    </row>
    <row r="160" spans="1:6" s="60" customFormat="1" ht="15" customHeight="1" x14ac:dyDescent="0.2">
      <c r="A160" s="24"/>
      <c r="B160" s="37" t="s">
        <v>213</v>
      </c>
      <c r="C160" s="55"/>
      <c r="D160" s="222"/>
      <c r="E160" s="182"/>
      <c r="F160" s="59"/>
    </row>
    <row r="161" spans="1:6" s="57" customFormat="1" ht="10.5" customHeight="1" x14ac:dyDescent="0.2">
      <c r="A161" s="6"/>
      <c r="B161" s="37" t="s">
        <v>205</v>
      </c>
      <c r="C161" s="55">
        <v>4151.4500000000007</v>
      </c>
      <c r="D161" s="222"/>
      <c r="E161" s="182">
        <v>-8.2692362932503038E-2</v>
      </c>
      <c r="F161" s="56"/>
    </row>
    <row r="162" spans="1:6" s="57" customFormat="1" ht="10.5" customHeight="1" x14ac:dyDescent="0.2">
      <c r="A162" s="6"/>
      <c r="B162" s="37" t="s">
        <v>206</v>
      </c>
      <c r="C162" s="55"/>
      <c r="D162" s="222"/>
      <c r="E162" s="182"/>
      <c r="F162" s="56"/>
    </row>
    <row r="163" spans="1:6" s="57" customFormat="1" ht="10.5" customHeight="1" x14ac:dyDescent="0.2">
      <c r="A163" s="6"/>
      <c r="B163" s="37" t="s">
        <v>226</v>
      </c>
      <c r="C163" s="55">
        <v>58.2</v>
      </c>
      <c r="D163" s="222"/>
      <c r="E163" s="182"/>
      <c r="F163" s="56"/>
    </row>
    <row r="164" spans="1:6" s="57" customFormat="1" ht="10.5" customHeight="1" x14ac:dyDescent="0.2">
      <c r="A164" s="6"/>
      <c r="B164" s="37" t="s">
        <v>207</v>
      </c>
      <c r="C164" s="55">
        <v>844.82999999999993</v>
      </c>
      <c r="D164" s="222"/>
      <c r="E164" s="182">
        <v>-0.42653407548194411</v>
      </c>
      <c r="F164" s="56"/>
    </row>
    <row r="165" spans="1:6" s="57" customFormat="1" ht="10.5" customHeight="1" x14ac:dyDescent="0.2">
      <c r="A165" s="6"/>
      <c r="B165" s="37" t="s">
        <v>208</v>
      </c>
      <c r="C165" s="55">
        <v>70.900000000000006</v>
      </c>
      <c r="D165" s="222"/>
      <c r="E165" s="182"/>
      <c r="F165" s="56"/>
    </row>
    <row r="166" spans="1:6" s="57" customFormat="1" ht="10.5" customHeight="1" x14ac:dyDescent="0.2">
      <c r="A166" s="6"/>
      <c r="B166" s="37" t="s">
        <v>209</v>
      </c>
      <c r="C166" s="55">
        <v>10831.63</v>
      </c>
      <c r="D166" s="222"/>
      <c r="E166" s="182">
        <v>4.6100698357878667E-2</v>
      </c>
      <c r="F166" s="56"/>
    </row>
    <row r="167" spans="1:6" s="57" customFormat="1" ht="10.5" customHeight="1" x14ac:dyDescent="0.2">
      <c r="A167" s="6"/>
      <c r="B167" s="37" t="s">
        <v>210</v>
      </c>
      <c r="C167" s="55">
        <v>94.2</v>
      </c>
      <c r="D167" s="222"/>
      <c r="E167" s="182"/>
      <c r="F167" s="56"/>
    </row>
    <row r="168" spans="1:6" s="57" customFormat="1" ht="10.5" customHeight="1" x14ac:dyDescent="0.2">
      <c r="A168" s="6"/>
      <c r="B168" s="37" t="s">
        <v>211</v>
      </c>
      <c r="C168" s="55">
        <v>209.7</v>
      </c>
      <c r="D168" s="222"/>
      <c r="E168" s="182"/>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16260.91</v>
      </c>
      <c r="D170" s="222"/>
      <c r="E170" s="182">
        <v>-0.1434855343539998</v>
      </c>
      <c r="F170" s="56"/>
    </row>
    <row r="171" spans="1:6" s="60" customFormat="1" ht="10.5" customHeight="1" x14ac:dyDescent="0.15">
      <c r="A171" s="24"/>
      <c r="B171" s="264"/>
      <c r="C171" s="55"/>
      <c r="D171" s="222"/>
      <c r="E171" s="182"/>
      <c r="F171" s="59"/>
    </row>
    <row r="172" spans="1:6" s="57" customFormat="1" ht="12.75" customHeight="1" x14ac:dyDescent="0.2">
      <c r="A172" s="6"/>
      <c r="B172" s="35" t="s">
        <v>233</v>
      </c>
      <c r="C172" s="55">
        <v>5208931.2100000018</v>
      </c>
      <c r="D172" s="222">
        <v>19491.440000000002</v>
      </c>
      <c r="E172" s="182">
        <v>-2.8103398536127977E-2</v>
      </c>
      <c r="F172" s="56"/>
    </row>
    <row r="173" spans="1:6" s="57" customFormat="1" ht="12.75" hidden="1" customHeight="1" x14ac:dyDescent="0.2">
      <c r="A173" s="6"/>
      <c r="B173" s="35"/>
      <c r="C173" s="55"/>
      <c r="D173" s="222"/>
      <c r="E173" s="182"/>
      <c r="F173" s="56"/>
    </row>
    <row r="174" spans="1:6" s="57" customFormat="1" ht="12.7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226.5</v>
      </c>
      <c r="D176" s="222">
        <v>79.5</v>
      </c>
      <c r="E176" s="182">
        <v>-0.18758967001434723</v>
      </c>
      <c r="F176" s="59"/>
    </row>
    <row r="177" spans="1:6" s="60" customFormat="1" ht="10.5" customHeight="1" x14ac:dyDescent="0.2">
      <c r="A177" s="24"/>
      <c r="B177" s="37" t="s">
        <v>214</v>
      </c>
      <c r="C177" s="55">
        <v>577328</v>
      </c>
      <c r="D177" s="222">
        <v>221653</v>
      </c>
      <c r="E177" s="182">
        <v>4.0277420297316624E-3</v>
      </c>
      <c r="F177" s="59"/>
    </row>
    <row r="178" spans="1:6" s="60" customFormat="1" ht="10.5" customHeight="1" x14ac:dyDescent="0.2">
      <c r="A178" s="24"/>
      <c r="B178" s="37" t="s">
        <v>215</v>
      </c>
      <c r="C178" s="55">
        <v>49</v>
      </c>
      <c r="D178" s="222">
        <v>9</v>
      </c>
      <c r="E178" s="182">
        <v>0.48484848484848486</v>
      </c>
      <c r="F178" s="59"/>
    </row>
    <row r="179" spans="1:6" s="60" customFormat="1" ht="10.5" customHeight="1" x14ac:dyDescent="0.2">
      <c r="A179" s="24"/>
      <c r="B179" s="37" t="s">
        <v>216</v>
      </c>
      <c r="C179" s="55">
        <v>118.5</v>
      </c>
      <c r="D179" s="222">
        <v>16.5</v>
      </c>
      <c r="E179" s="182">
        <v>-0.40151515151515149</v>
      </c>
      <c r="F179" s="59"/>
    </row>
    <row r="180" spans="1:6" s="60" customFormat="1" ht="10.5" customHeight="1" x14ac:dyDescent="0.2">
      <c r="A180" s="24"/>
      <c r="B180" s="37" t="s">
        <v>217</v>
      </c>
      <c r="C180" s="55">
        <v>927.8</v>
      </c>
      <c r="D180" s="222">
        <v>225</v>
      </c>
      <c r="E180" s="182">
        <v>-0.10564873722768453</v>
      </c>
      <c r="F180" s="59"/>
    </row>
    <row r="181" spans="1:6" s="60" customFormat="1" ht="10.5" hidden="1" customHeight="1" x14ac:dyDescent="0.2">
      <c r="A181" s="24"/>
      <c r="B181" s="37"/>
      <c r="C181" s="55"/>
      <c r="D181" s="222"/>
      <c r="E181" s="182"/>
      <c r="F181" s="59"/>
    </row>
    <row r="182" spans="1:6" s="60" customFormat="1" ht="10.5" hidden="1" customHeight="1" x14ac:dyDescent="0.2">
      <c r="A182" s="24"/>
      <c r="B182" s="37"/>
      <c r="C182" s="55"/>
      <c r="D182" s="222"/>
      <c r="E182" s="182"/>
      <c r="F182" s="59"/>
    </row>
    <row r="183" spans="1:6" s="60" customFormat="1" ht="10.5" hidden="1" customHeight="1" x14ac:dyDescent="0.2">
      <c r="A183" s="24"/>
      <c r="B183" s="37"/>
      <c r="C183" s="55"/>
      <c r="D183" s="222"/>
      <c r="E183" s="182"/>
      <c r="F183" s="59"/>
    </row>
    <row r="184" spans="1:6" s="60" customFormat="1" ht="10.5" hidden="1" customHeight="1" x14ac:dyDescent="0.2">
      <c r="A184" s="24"/>
      <c r="B184" s="37"/>
      <c r="C184" s="55"/>
      <c r="D184" s="222"/>
      <c r="E184" s="182"/>
      <c r="F184" s="59"/>
    </row>
    <row r="185" spans="1:6" s="60" customFormat="1" ht="10.5" hidden="1" customHeight="1" x14ac:dyDescent="0.2">
      <c r="A185" s="24"/>
      <c r="B185" s="37"/>
      <c r="C185" s="55"/>
      <c r="D185" s="222"/>
      <c r="E185" s="182"/>
      <c r="F185" s="59"/>
    </row>
    <row r="186" spans="1:6" ht="11.25" customHeight="1" x14ac:dyDescent="0.2">
      <c r="A186" s="2"/>
      <c r="B186" s="41" t="s">
        <v>235</v>
      </c>
      <c r="C186" s="166">
        <v>578649.80000000005</v>
      </c>
      <c r="D186" s="342">
        <v>221983</v>
      </c>
      <c r="E186" s="194">
        <v>3.6259936533837855E-3</v>
      </c>
      <c r="F186" s="69"/>
    </row>
    <row r="187" spans="1:6" s="28" customFormat="1" ht="16.5" customHeight="1" x14ac:dyDescent="0.2">
      <c r="A187" s="54"/>
      <c r="B187" s="81" t="s">
        <v>164</v>
      </c>
      <c r="C187" s="55"/>
      <c r="D187" s="222"/>
      <c r="E187" s="185"/>
      <c r="F187" s="70"/>
    </row>
    <row r="188" spans="1:6" s="28" customFormat="1" ht="8.25" customHeight="1" x14ac:dyDescent="0.2">
      <c r="A188" s="54"/>
      <c r="B188" s="81"/>
      <c r="C188" s="55"/>
      <c r="D188" s="222"/>
      <c r="E188" s="185"/>
      <c r="F188" s="70"/>
    </row>
    <row r="189" spans="1:6" ht="10.5" customHeight="1" x14ac:dyDescent="0.2">
      <c r="A189" s="2"/>
      <c r="B189" s="82" t="s">
        <v>78</v>
      </c>
      <c r="C189" s="55">
        <v>1545703.8235294118</v>
      </c>
      <c r="D189" s="222"/>
      <c r="E189" s="185">
        <v>-2.9533423279466509E-2</v>
      </c>
      <c r="F189" s="69"/>
    </row>
    <row r="190" spans="1:6" ht="10.5" customHeight="1" x14ac:dyDescent="0.2">
      <c r="A190" s="2"/>
      <c r="B190" s="82" t="s">
        <v>76</v>
      </c>
      <c r="C190" s="55">
        <v>5248526.8498157244</v>
      </c>
      <c r="D190" s="222"/>
      <c r="E190" s="185">
        <v>-5.1262982119424372E-3</v>
      </c>
      <c r="F190" s="69"/>
    </row>
    <row r="191" spans="1:6" ht="10.5" customHeight="1" x14ac:dyDescent="0.2">
      <c r="A191" s="2"/>
      <c r="B191" s="82" t="s">
        <v>77</v>
      </c>
      <c r="C191" s="55"/>
      <c r="D191" s="222"/>
      <c r="E191" s="185"/>
      <c r="F191" s="69"/>
    </row>
    <row r="192" spans="1:6" s="28" customFormat="1" ht="16.5" customHeight="1" x14ac:dyDescent="0.2">
      <c r="A192" s="54"/>
      <c r="B192" s="161" t="s">
        <v>165</v>
      </c>
      <c r="C192" s="400">
        <v>6794230.6733451365</v>
      </c>
      <c r="D192" s="227"/>
      <c r="E192" s="355">
        <v>-1.0810438599041294E-2</v>
      </c>
      <c r="F192" s="70"/>
    </row>
    <row r="193" spans="1:6" ht="10.5" customHeight="1" x14ac:dyDescent="0.2">
      <c r="A193" s="2"/>
      <c r="B193" s="84"/>
      <c r="C193" s="166"/>
      <c r="D193" s="342"/>
      <c r="E193" s="352"/>
      <c r="F193" s="69"/>
    </row>
    <row r="194" spans="1:6" x14ac:dyDescent="0.2">
      <c r="D194" s="350"/>
    </row>
    <row r="195" spans="1:6" x14ac:dyDescent="0.2">
      <c r="D195" s="350"/>
    </row>
    <row r="196" spans="1:6" x14ac:dyDescent="0.2">
      <c r="D196" s="350"/>
    </row>
    <row r="197" spans="1:6" x14ac:dyDescent="0.2">
      <c r="D197" s="350"/>
    </row>
    <row r="198" spans="1:6" x14ac:dyDescent="0.2">
      <c r="D198" s="350"/>
    </row>
    <row r="199" spans="1:6" x14ac:dyDescent="0.2">
      <c r="D199" s="350"/>
    </row>
    <row r="200" spans="1:6" x14ac:dyDescent="0.2">
      <c r="D200" s="350"/>
    </row>
    <row r="201" spans="1:6" x14ac:dyDescent="0.2">
      <c r="D201" s="350"/>
    </row>
    <row r="202" spans="1:6" x14ac:dyDescent="0.2">
      <c r="D202" s="350"/>
    </row>
    <row r="203" spans="1:6" x14ac:dyDescent="0.2">
      <c r="D203" s="350"/>
    </row>
    <row r="204" spans="1:6" x14ac:dyDescent="0.2">
      <c r="D204" s="350"/>
    </row>
    <row r="205" spans="1:6" x14ac:dyDescent="0.2">
      <c r="D205" s="350"/>
    </row>
    <row r="206" spans="1:6" x14ac:dyDescent="0.2">
      <c r="D206" s="350"/>
    </row>
    <row r="207" spans="1:6" x14ac:dyDescent="0.2">
      <c r="D207" s="350"/>
    </row>
    <row r="208" spans="1:6" x14ac:dyDescent="0.2">
      <c r="D208" s="350"/>
    </row>
    <row r="209" spans="4:4" x14ac:dyDescent="0.2">
      <c r="D209" s="350"/>
    </row>
    <row r="210" spans="4:4" x14ac:dyDescent="0.2">
      <c r="D210" s="350"/>
    </row>
    <row r="211" spans="4:4" x14ac:dyDescent="0.2">
      <c r="D211" s="350"/>
    </row>
    <row r="212" spans="4:4" x14ac:dyDescent="0.2">
      <c r="D212" s="350"/>
    </row>
    <row r="213" spans="4:4" x14ac:dyDescent="0.2">
      <c r="D213" s="350"/>
    </row>
    <row r="214" spans="4:4" x14ac:dyDescent="0.2">
      <c r="D214" s="350"/>
    </row>
    <row r="215" spans="4:4" x14ac:dyDescent="0.2">
      <c r="D215" s="350"/>
    </row>
    <row r="216" spans="4:4" x14ac:dyDescent="0.2">
      <c r="D216" s="350"/>
    </row>
    <row r="217" spans="4:4" x14ac:dyDescent="0.2">
      <c r="D217" s="350"/>
    </row>
    <row r="218" spans="4:4" x14ac:dyDescent="0.2">
      <c r="D218" s="350"/>
    </row>
    <row r="219" spans="4:4" x14ac:dyDescent="0.2">
      <c r="D219" s="350"/>
    </row>
    <row r="220" spans="4:4" x14ac:dyDescent="0.2">
      <c r="D220" s="350"/>
    </row>
    <row r="221" spans="4:4" x14ac:dyDescent="0.2">
      <c r="D221" s="350"/>
    </row>
    <row r="222" spans="4:4" x14ac:dyDescent="0.2">
      <c r="D222" s="350"/>
    </row>
    <row r="223" spans="4:4" x14ac:dyDescent="0.2">
      <c r="D223" s="350"/>
    </row>
    <row r="224" spans="4:4" x14ac:dyDescent="0.2">
      <c r="D224" s="350"/>
    </row>
    <row r="225" spans="4:4" x14ac:dyDescent="0.2">
      <c r="D225" s="350"/>
    </row>
    <row r="226" spans="4:4" x14ac:dyDescent="0.2">
      <c r="D226" s="350"/>
    </row>
    <row r="227" spans="4:4" x14ac:dyDescent="0.2">
      <c r="D227" s="350"/>
    </row>
    <row r="228" spans="4:4" x14ac:dyDescent="0.2">
      <c r="D228" s="350"/>
    </row>
    <row r="229" spans="4:4" x14ac:dyDescent="0.2">
      <c r="D229" s="350"/>
    </row>
    <row r="230" spans="4:4" x14ac:dyDescent="0.2">
      <c r="D230" s="350"/>
    </row>
    <row r="231" spans="4:4" x14ac:dyDescent="0.2">
      <c r="D231" s="350"/>
    </row>
    <row r="232" spans="4:4" x14ac:dyDescent="0.2">
      <c r="D232" s="350"/>
    </row>
    <row r="233" spans="4:4" x14ac:dyDescent="0.2">
      <c r="D233" s="350"/>
    </row>
    <row r="234" spans="4:4" x14ac:dyDescent="0.2">
      <c r="D234" s="350"/>
    </row>
    <row r="235" spans="4:4" x14ac:dyDescent="0.2">
      <c r="D235" s="350"/>
    </row>
    <row r="236" spans="4:4" x14ac:dyDescent="0.2">
      <c r="D236" s="350"/>
    </row>
    <row r="237" spans="4:4" x14ac:dyDescent="0.2">
      <c r="D237" s="350"/>
    </row>
    <row r="238" spans="4:4" x14ac:dyDescent="0.2">
      <c r="D238" s="350"/>
    </row>
    <row r="239" spans="4:4" x14ac:dyDescent="0.2">
      <c r="D239" s="350"/>
    </row>
    <row r="240" spans="4:4" x14ac:dyDescent="0.2">
      <c r="D240" s="350"/>
    </row>
    <row r="241" spans="4:4" x14ac:dyDescent="0.2">
      <c r="D241" s="350"/>
    </row>
    <row r="242" spans="4:4" x14ac:dyDescent="0.2">
      <c r="D242" s="350"/>
    </row>
    <row r="243" spans="4:4" x14ac:dyDescent="0.2">
      <c r="D243" s="350"/>
    </row>
    <row r="244" spans="4:4" x14ac:dyDescent="0.2">
      <c r="D244" s="350"/>
    </row>
    <row r="245" spans="4:4" x14ac:dyDescent="0.2">
      <c r="D245" s="350"/>
    </row>
    <row r="246" spans="4:4" x14ac:dyDescent="0.2">
      <c r="D246" s="350"/>
    </row>
    <row r="247" spans="4:4" x14ac:dyDescent="0.2">
      <c r="D247" s="350"/>
    </row>
    <row r="248" spans="4:4" x14ac:dyDescent="0.2">
      <c r="D248" s="350"/>
    </row>
    <row r="249" spans="4:4" x14ac:dyDescent="0.2">
      <c r="D249" s="350"/>
    </row>
    <row r="250" spans="4:4" x14ac:dyDescent="0.2">
      <c r="D250" s="350"/>
    </row>
    <row r="251" spans="4:4" x14ac:dyDescent="0.2">
      <c r="D251" s="350"/>
    </row>
    <row r="252" spans="4:4" x14ac:dyDescent="0.2">
      <c r="D252" s="350"/>
    </row>
    <row r="253" spans="4:4" x14ac:dyDescent="0.2">
      <c r="D253" s="350"/>
    </row>
    <row r="254" spans="4:4" x14ac:dyDescent="0.2">
      <c r="D254" s="350"/>
    </row>
    <row r="255" spans="4:4" x14ac:dyDescent="0.2">
      <c r="D255" s="350"/>
    </row>
    <row r="256" spans="4:4" x14ac:dyDescent="0.2">
      <c r="D256" s="350"/>
    </row>
    <row r="257" spans="4:4" x14ac:dyDescent="0.2">
      <c r="D257" s="350"/>
    </row>
    <row r="258" spans="4:4" x14ac:dyDescent="0.2">
      <c r="D258" s="350"/>
    </row>
    <row r="259" spans="4:4" x14ac:dyDescent="0.2">
      <c r="D259" s="350"/>
    </row>
    <row r="260" spans="4:4" x14ac:dyDescent="0.2">
      <c r="D260" s="350"/>
    </row>
    <row r="261" spans="4:4" x14ac:dyDescent="0.2">
      <c r="D261" s="350"/>
    </row>
    <row r="262" spans="4:4" x14ac:dyDescent="0.2">
      <c r="D262" s="350"/>
    </row>
    <row r="263" spans="4:4" x14ac:dyDescent="0.2">
      <c r="D263" s="350"/>
    </row>
    <row r="264" spans="4:4" x14ac:dyDescent="0.2">
      <c r="D264" s="350"/>
    </row>
    <row r="265" spans="4:4" x14ac:dyDescent="0.2">
      <c r="D265" s="350"/>
    </row>
    <row r="266" spans="4:4" x14ac:dyDescent="0.2">
      <c r="D266" s="350"/>
    </row>
    <row r="267" spans="4:4" x14ac:dyDescent="0.2">
      <c r="D267" s="350"/>
    </row>
    <row r="268" spans="4:4" x14ac:dyDescent="0.2">
      <c r="D268" s="350"/>
    </row>
    <row r="269" spans="4:4" x14ac:dyDescent="0.2">
      <c r="D269" s="350"/>
    </row>
    <row r="270" spans="4:4" x14ac:dyDescent="0.2">
      <c r="D270" s="350"/>
    </row>
    <row r="271" spans="4:4" x14ac:dyDescent="0.2">
      <c r="D271" s="350"/>
    </row>
    <row r="272" spans="4:4" x14ac:dyDescent="0.2">
      <c r="D272" s="350"/>
    </row>
    <row r="273" spans="4:4" x14ac:dyDescent="0.2">
      <c r="D273" s="350"/>
    </row>
    <row r="274" spans="4:4" x14ac:dyDescent="0.2">
      <c r="D274" s="350"/>
    </row>
    <row r="275" spans="4:4" x14ac:dyDescent="0.2">
      <c r="D275" s="350"/>
    </row>
    <row r="276" spans="4:4" x14ac:dyDescent="0.2">
      <c r="D276" s="350"/>
    </row>
    <row r="277" spans="4:4" x14ac:dyDescent="0.2">
      <c r="D277" s="350"/>
    </row>
    <row r="278" spans="4:4" x14ac:dyDescent="0.2">
      <c r="D278" s="350"/>
    </row>
    <row r="279" spans="4:4" x14ac:dyDescent="0.2">
      <c r="D279" s="350"/>
    </row>
    <row r="280" spans="4:4" x14ac:dyDescent="0.2">
      <c r="D280" s="350"/>
    </row>
    <row r="281" spans="4:4" x14ac:dyDescent="0.2">
      <c r="D281" s="350"/>
    </row>
    <row r="282" spans="4:4" x14ac:dyDescent="0.2">
      <c r="D282" s="350"/>
    </row>
    <row r="283" spans="4:4" x14ac:dyDescent="0.2">
      <c r="D283" s="350"/>
    </row>
    <row r="284" spans="4:4" x14ac:dyDescent="0.2">
      <c r="D284" s="350"/>
    </row>
    <row r="285" spans="4:4" x14ac:dyDescent="0.2">
      <c r="D285" s="350"/>
    </row>
    <row r="286" spans="4:4" x14ac:dyDescent="0.2">
      <c r="D286" s="350"/>
    </row>
    <row r="287" spans="4:4" x14ac:dyDescent="0.2">
      <c r="D287" s="350"/>
    </row>
    <row r="288" spans="4:4" x14ac:dyDescent="0.2">
      <c r="D288" s="350"/>
    </row>
    <row r="289" spans="4:4" x14ac:dyDescent="0.2">
      <c r="D289" s="350"/>
    </row>
    <row r="290" spans="4:4" x14ac:dyDescent="0.2">
      <c r="D290" s="350"/>
    </row>
    <row r="291" spans="4:4" x14ac:dyDescent="0.2">
      <c r="D291" s="350"/>
    </row>
    <row r="292" spans="4:4" x14ac:dyDescent="0.2">
      <c r="D292" s="350"/>
    </row>
    <row r="293" spans="4:4" x14ac:dyDescent="0.2">
      <c r="D293" s="350"/>
    </row>
    <row r="294" spans="4:4" x14ac:dyDescent="0.2">
      <c r="D294" s="350"/>
    </row>
    <row r="295" spans="4:4" x14ac:dyDescent="0.2">
      <c r="D295" s="350"/>
    </row>
    <row r="296" spans="4:4" x14ac:dyDescent="0.2">
      <c r="D296" s="350"/>
    </row>
    <row r="297" spans="4:4" x14ac:dyDescent="0.2">
      <c r="D297" s="350"/>
    </row>
    <row r="298" spans="4:4" x14ac:dyDescent="0.2">
      <c r="D298" s="350"/>
    </row>
    <row r="299" spans="4:4" x14ac:dyDescent="0.2">
      <c r="D299" s="350"/>
    </row>
    <row r="300" spans="4:4" x14ac:dyDescent="0.2">
      <c r="D300" s="350"/>
    </row>
    <row r="301" spans="4:4" x14ac:dyDescent="0.2">
      <c r="D301" s="350"/>
    </row>
    <row r="302" spans="4:4" x14ac:dyDescent="0.2">
      <c r="D302" s="350"/>
    </row>
    <row r="303" spans="4:4" x14ac:dyDescent="0.2">
      <c r="D303" s="350"/>
    </row>
    <row r="304" spans="4:4" x14ac:dyDescent="0.2">
      <c r="D304" s="350"/>
    </row>
    <row r="305" spans="4:4" x14ac:dyDescent="0.2">
      <c r="D305" s="350"/>
    </row>
    <row r="306" spans="4:4" x14ac:dyDescent="0.2">
      <c r="D306" s="350"/>
    </row>
    <row r="307" spans="4:4" x14ac:dyDescent="0.2">
      <c r="D307" s="350"/>
    </row>
    <row r="308" spans="4:4" x14ac:dyDescent="0.2">
      <c r="D308" s="350"/>
    </row>
    <row r="309" spans="4:4" x14ac:dyDescent="0.2">
      <c r="D309" s="350"/>
    </row>
    <row r="310" spans="4:4" x14ac:dyDescent="0.2">
      <c r="D310" s="350"/>
    </row>
    <row r="311" spans="4:4" x14ac:dyDescent="0.2">
      <c r="D311" s="350"/>
    </row>
    <row r="312" spans="4:4" x14ac:dyDescent="0.2">
      <c r="D312" s="350"/>
    </row>
    <row r="313" spans="4:4" x14ac:dyDescent="0.2">
      <c r="D313" s="350"/>
    </row>
    <row r="314" spans="4:4" x14ac:dyDescent="0.2">
      <c r="D314" s="350"/>
    </row>
    <row r="315" spans="4:4" x14ac:dyDescent="0.2">
      <c r="D315" s="350"/>
    </row>
    <row r="316" spans="4:4" x14ac:dyDescent="0.2">
      <c r="D316" s="350"/>
    </row>
    <row r="317" spans="4:4" x14ac:dyDescent="0.2">
      <c r="D317" s="350"/>
    </row>
    <row r="318" spans="4:4" x14ac:dyDescent="0.2">
      <c r="D318" s="350"/>
    </row>
    <row r="319" spans="4:4" x14ac:dyDescent="0.2">
      <c r="D319" s="350"/>
    </row>
    <row r="320" spans="4:4" x14ac:dyDescent="0.2">
      <c r="D320" s="350"/>
    </row>
    <row r="321" spans="4:4" x14ac:dyDescent="0.2">
      <c r="D321" s="350"/>
    </row>
    <row r="322" spans="4:4" x14ac:dyDescent="0.2">
      <c r="D322" s="350"/>
    </row>
    <row r="323" spans="4:4" x14ac:dyDescent="0.2">
      <c r="D323" s="350"/>
    </row>
    <row r="324" spans="4:4" x14ac:dyDescent="0.2">
      <c r="D324" s="350"/>
    </row>
    <row r="325" spans="4:4" x14ac:dyDescent="0.2">
      <c r="D325" s="350"/>
    </row>
    <row r="326" spans="4:4" x14ac:dyDescent="0.2">
      <c r="D326" s="350"/>
    </row>
    <row r="327" spans="4:4" x14ac:dyDescent="0.2">
      <c r="D327" s="350"/>
    </row>
    <row r="328" spans="4:4" x14ac:dyDescent="0.2">
      <c r="D328" s="350"/>
    </row>
    <row r="329" spans="4:4" x14ac:dyDescent="0.2">
      <c r="D329" s="350"/>
    </row>
    <row r="330" spans="4:4" x14ac:dyDescent="0.2">
      <c r="D330" s="350"/>
    </row>
    <row r="331" spans="4:4" x14ac:dyDescent="0.2">
      <c r="D331" s="350"/>
    </row>
    <row r="332" spans="4:4" x14ac:dyDescent="0.2">
      <c r="D332" s="350"/>
    </row>
    <row r="333" spans="4:4" x14ac:dyDescent="0.2">
      <c r="D333" s="350"/>
    </row>
    <row r="334" spans="4:4" x14ac:dyDescent="0.2">
      <c r="D334" s="350"/>
    </row>
    <row r="335" spans="4:4" x14ac:dyDescent="0.2">
      <c r="D335" s="350"/>
    </row>
    <row r="336" spans="4:4" x14ac:dyDescent="0.2">
      <c r="D336" s="350"/>
    </row>
    <row r="337" spans="4:4" x14ac:dyDescent="0.2">
      <c r="D337" s="350"/>
    </row>
    <row r="338" spans="4:4" x14ac:dyDescent="0.2">
      <c r="D338" s="350"/>
    </row>
    <row r="339" spans="4:4" x14ac:dyDescent="0.2">
      <c r="D339" s="350"/>
    </row>
    <row r="340" spans="4:4" x14ac:dyDescent="0.2">
      <c r="D340" s="350"/>
    </row>
    <row r="341" spans="4:4" x14ac:dyDescent="0.2">
      <c r="D341" s="350"/>
    </row>
    <row r="342" spans="4:4" x14ac:dyDescent="0.2">
      <c r="D342" s="350"/>
    </row>
    <row r="343" spans="4:4" x14ac:dyDescent="0.2">
      <c r="D343" s="350"/>
    </row>
    <row r="344" spans="4:4" x14ac:dyDescent="0.2">
      <c r="D344" s="350"/>
    </row>
    <row r="345" spans="4:4" x14ac:dyDescent="0.2">
      <c r="D345" s="350"/>
    </row>
    <row r="346" spans="4:4" x14ac:dyDescent="0.2">
      <c r="D346" s="350"/>
    </row>
    <row r="347" spans="4:4" x14ac:dyDescent="0.2">
      <c r="D347" s="350"/>
    </row>
    <row r="348" spans="4:4" x14ac:dyDescent="0.2">
      <c r="D348" s="350"/>
    </row>
    <row r="349" spans="4:4" x14ac:dyDescent="0.2">
      <c r="D349" s="350"/>
    </row>
    <row r="350" spans="4:4" x14ac:dyDescent="0.2">
      <c r="D350" s="350"/>
    </row>
    <row r="351" spans="4:4" x14ac:dyDescent="0.2">
      <c r="D351" s="350"/>
    </row>
    <row r="352" spans="4:4" x14ac:dyDescent="0.2">
      <c r="D352" s="350"/>
    </row>
    <row r="353" spans="4:4" x14ac:dyDescent="0.2">
      <c r="D353" s="350"/>
    </row>
    <row r="354" spans="4:4" x14ac:dyDescent="0.2">
      <c r="D354" s="350"/>
    </row>
    <row r="355" spans="4:4" x14ac:dyDescent="0.2">
      <c r="D355" s="350"/>
    </row>
    <row r="356" spans="4:4" x14ac:dyDescent="0.2">
      <c r="D356" s="350"/>
    </row>
    <row r="357" spans="4:4" x14ac:dyDescent="0.2">
      <c r="D357" s="350"/>
    </row>
    <row r="358" spans="4:4" x14ac:dyDescent="0.2">
      <c r="D358" s="350"/>
    </row>
    <row r="359" spans="4:4" x14ac:dyDescent="0.2">
      <c r="D359" s="350"/>
    </row>
    <row r="360" spans="4:4" x14ac:dyDescent="0.2">
      <c r="D360" s="350"/>
    </row>
    <row r="361" spans="4:4" x14ac:dyDescent="0.2">
      <c r="D361" s="350"/>
    </row>
    <row r="362" spans="4:4" x14ac:dyDescent="0.2">
      <c r="D362" s="350"/>
    </row>
    <row r="363" spans="4:4" x14ac:dyDescent="0.2">
      <c r="D363" s="350"/>
    </row>
    <row r="364" spans="4:4" x14ac:dyDescent="0.2">
      <c r="D364" s="350"/>
    </row>
  </sheetData>
  <dataConsolidate/>
  <pageMargins left="0.19685039370078741" right="0.19685039370078741" top="0.27559055118110237" bottom="0.19685039370078741" header="0.31496062992125984" footer="0.51181102362204722"/>
  <pageSetup paperSize="9" scale="70" orientation="portrait" r:id="rId1"/>
  <headerFooter alignWithMargins="0">
    <oddFooter xml:space="preserve">&amp;R&amp;8
</oddFooter>
  </headerFooter>
  <rowBreaks count="1" manualBreakCount="1">
    <brk id="109" max="5"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1">
    <tabColor indexed="26"/>
  </sheetPr>
  <dimension ref="A1:H358"/>
  <sheetViews>
    <sheetView showRowColHeaders="0" showZeros="0" view="pageBreakPreview" topLeftCell="A147" zoomScale="115" zoomScaleNormal="100" workbookViewId="0">
      <selection activeCell="G197" sqref="G197"/>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AT_nbre!B3</f>
        <v>MOIS D'AOUT 2024</v>
      </c>
      <c r="D3" s="11"/>
    </row>
    <row r="4" spans="1:8" ht="14.25" customHeight="1" x14ac:dyDescent="0.2">
      <c r="B4" s="12" t="s">
        <v>176</v>
      </c>
      <c r="C4" s="13"/>
      <c r="D4" s="13"/>
      <c r="E4" s="13"/>
      <c r="F4" s="13"/>
      <c r="G4" s="351"/>
      <c r="H4" s="15"/>
    </row>
    <row r="5" spans="1:8" ht="12" customHeight="1" x14ac:dyDescent="0.2">
      <c r="B5" s="16" t="s">
        <v>4</v>
      </c>
      <c r="C5" s="17" t="s">
        <v>1</v>
      </c>
      <c r="D5" s="17" t="s">
        <v>2</v>
      </c>
      <c r="E5" s="18" t="s">
        <v>6</v>
      </c>
      <c r="F5" s="219" t="s">
        <v>3</v>
      </c>
      <c r="G5" s="19" t="str">
        <f>Maladie_mnt!$H$5</f>
        <v>GAM</v>
      </c>
      <c r="H5" s="20"/>
    </row>
    <row r="6" spans="1:8" ht="9.75" customHeight="1" x14ac:dyDescent="0.2">
      <c r="B6" s="21"/>
      <c r="C6" s="45" t="s">
        <v>5</v>
      </c>
      <c r="D6" s="44" t="s">
        <v>5</v>
      </c>
      <c r="E6" s="44"/>
      <c r="F6" s="220" t="s">
        <v>87</v>
      </c>
      <c r="G6" s="22" t="str">
        <f>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9222436</v>
      </c>
      <c r="D10" s="30">
        <v>3874798</v>
      </c>
      <c r="E10" s="30">
        <v>13097234</v>
      </c>
      <c r="F10" s="222">
        <v>209219</v>
      </c>
      <c r="G10" s="179">
        <v>-8.6318383717238545E-2</v>
      </c>
      <c r="H10" s="20"/>
    </row>
    <row r="11" spans="1:8" ht="10.5" customHeight="1" x14ac:dyDescent="0.2">
      <c r="B11" s="16" t="s">
        <v>23</v>
      </c>
      <c r="C11" s="30">
        <v>174611</v>
      </c>
      <c r="D11" s="30">
        <v>619513</v>
      </c>
      <c r="E11" s="30">
        <v>794124</v>
      </c>
      <c r="F11" s="222">
        <v>333</v>
      </c>
      <c r="G11" s="179">
        <v>-0.17972311197923396</v>
      </c>
      <c r="H11" s="20"/>
    </row>
    <row r="12" spans="1:8" ht="10.5" customHeight="1" x14ac:dyDescent="0.2">
      <c r="B12" s="33" t="s">
        <v>193</v>
      </c>
      <c r="C12" s="30">
        <v>38800.30999999999</v>
      </c>
      <c r="D12" s="30">
        <v>187451.62</v>
      </c>
      <c r="E12" s="30">
        <v>226251.93</v>
      </c>
      <c r="F12" s="222">
        <v>182226.37</v>
      </c>
      <c r="G12" s="179">
        <v>-9.0925407540188297E-2</v>
      </c>
      <c r="H12" s="20"/>
    </row>
    <row r="13" spans="1:8" ht="10.5" customHeight="1" x14ac:dyDescent="0.2">
      <c r="B13" s="33" t="s">
        <v>194</v>
      </c>
      <c r="C13" s="30">
        <v>461320</v>
      </c>
      <c r="D13" s="30">
        <v>214629</v>
      </c>
      <c r="E13" s="30">
        <v>675949</v>
      </c>
      <c r="F13" s="222">
        <v>40575</v>
      </c>
      <c r="G13" s="179">
        <v>-7.7513793983462254E-2</v>
      </c>
      <c r="H13" s="20"/>
    </row>
    <row r="14" spans="1:8" x14ac:dyDescent="0.2">
      <c r="B14" s="33" t="s">
        <v>322</v>
      </c>
      <c r="C14" s="30">
        <v>35572</v>
      </c>
      <c r="D14" s="30">
        <v>9207</v>
      </c>
      <c r="E14" s="30">
        <v>44779</v>
      </c>
      <c r="F14" s="222">
        <v>1927</v>
      </c>
      <c r="G14" s="179">
        <v>-3.0883435051724861E-2</v>
      </c>
      <c r="H14" s="20"/>
    </row>
    <row r="15" spans="1:8" x14ac:dyDescent="0.2">
      <c r="B15" s="33" t="s">
        <v>324</v>
      </c>
      <c r="C15" s="30">
        <v>2</v>
      </c>
      <c r="D15" s="30">
        <v>1</v>
      </c>
      <c r="E15" s="30">
        <v>3</v>
      </c>
      <c r="F15" s="222"/>
      <c r="G15" s="179"/>
      <c r="H15" s="20"/>
    </row>
    <row r="16" spans="1:8" x14ac:dyDescent="0.2">
      <c r="B16" s="33" t="s">
        <v>325</v>
      </c>
      <c r="C16" s="30">
        <v>22</v>
      </c>
      <c r="D16" s="30">
        <v>275</v>
      </c>
      <c r="E16" s="30">
        <v>297</v>
      </c>
      <c r="F16" s="222">
        <v>258</v>
      </c>
      <c r="G16" s="179">
        <v>0.12927756653992395</v>
      </c>
      <c r="H16" s="20"/>
    </row>
    <row r="17" spans="1:8" x14ac:dyDescent="0.2">
      <c r="B17" s="33" t="s">
        <v>320</v>
      </c>
      <c r="C17" s="30">
        <v>100086</v>
      </c>
      <c r="D17" s="30">
        <v>52426</v>
      </c>
      <c r="E17" s="30">
        <v>152512</v>
      </c>
      <c r="F17" s="222">
        <v>3864</v>
      </c>
      <c r="G17" s="179">
        <v>-0.1533273006867224</v>
      </c>
      <c r="H17" s="20"/>
    </row>
    <row r="18" spans="1:8" x14ac:dyDescent="0.2">
      <c r="B18" s="33" t="s">
        <v>321</v>
      </c>
      <c r="C18" s="30">
        <v>12922</v>
      </c>
      <c r="D18" s="30">
        <v>1021</v>
      </c>
      <c r="E18" s="30">
        <v>13943</v>
      </c>
      <c r="F18" s="222">
        <v>57</v>
      </c>
      <c r="G18" s="179">
        <v>0.244355198572066</v>
      </c>
      <c r="H18" s="20"/>
    </row>
    <row r="19" spans="1:8" x14ac:dyDescent="0.2">
      <c r="B19" s="33" t="s">
        <v>323</v>
      </c>
      <c r="C19" s="30">
        <v>312716</v>
      </c>
      <c r="D19" s="30">
        <v>151699</v>
      </c>
      <c r="E19" s="30">
        <v>464415</v>
      </c>
      <c r="F19" s="222">
        <v>34469</v>
      </c>
      <c r="G19" s="179">
        <v>-6.1657079471683973E-2</v>
      </c>
      <c r="H19" s="20"/>
    </row>
    <row r="20" spans="1:8" x14ac:dyDescent="0.2">
      <c r="B20" s="16" t="s">
        <v>195</v>
      </c>
      <c r="C20" s="30">
        <v>500120.31</v>
      </c>
      <c r="D20" s="30">
        <v>402080.62</v>
      </c>
      <c r="E20" s="30">
        <v>902200.93</v>
      </c>
      <c r="F20" s="222">
        <v>222801.37</v>
      </c>
      <c r="G20" s="179">
        <v>-8.0914167343067889E-2</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2842681</v>
      </c>
      <c r="D23" s="30">
        <v>1418942</v>
      </c>
      <c r="E23" s="30">
        <v>4261623</v>
      </c>
      <c r="F23" s="222">
        <v>472883</v>
      </c>
      <c r="G23" s="179">
        <v>-7.531892060079648E-2</v>
      </c>
      <c r="H23" s="20"/>
    </row>
    <row r="24" spans="1:8" ht="10.5" customHeight="1" x14ac:dyDescent="0.2">
      <c r="B24" s="16" t="s">
        <v>23</v>
      </c>
      <c r="C24" s="30">
        <v>1078</v>
      </c>
      <c r="D24" s="30">
        <v>2653</v>
      </c>
      <c r="E24" s="30">
        <v>3731</v>
      </c>
      <c r="F24" s="222">
        <v>9</v>
      </c>
      <c r="G24" s="179">
        <v>0.15083281924737824</v>
      </c>
      <c r="H24" s="34"/>
    </row>
    <row r="25" spans="1:8" ht="10.5" customHeight="1" x14ac:dyDescent="0.2">
      <c r="B25" s="33" t="s">
        <v>193</v>
      </c>
      <c r="C25" s="30">
        <v>172316.69999999998</v>
      </c>
      <c r="D25" s="30">
        <v>1688540.15</v>
      </c>
      <c r="E25" s="30">
        <v>1860856.8499999999</v>
      </c>
      <c r="F25" s="222">
        <v>1649522</v>
      </c>
      <c r="G25" s="179">
        <v>-1.6654638429949298E-3</v>
      </c>
      <c r="H25" s="34"/>
    </row>
    <row r="26" spans="1:8" ht="10.5" customHeight="1" x14ac:dyDescent="0.2">
      <c r="B26" s="33" t="s">
        <v>194</v>
      </c>
      <c r="C26" s="30">
        <v>7034843.5</v>
      </c>
      <c r="D26" s="30">
        <v>4056083.5</v>
      </c>
      <c r="E26" s="30">
        <v>11090927</v>
      </c>
      <c r="F26" s="222">
        <v>1962567</v>
      </c>
      <c r="G26" s="179">
        <v>-3.648794896158547E-2</v>
      </c>
      <c r="H26" s="34"/>
    </row>
    <row r="27" spans="1:8" ht="10.5" customHeight="1" x14ac:dyDescent="0.2">
      <c r="B27" s="33" t="s">
        <v>322</v>
      </c>
      <c r="C27" s="30">
        <v>91595</v>
      </c>
      <c r="D27" s="30">
        <v>373688</v>
      </c>
      <c r="E27" s="30">
        <v>465283</v>
      </c>
      <c r="F27" s="222">
        <v>319952</v>
      </c>
      <c r="G27" s="179">
        <v>-2.0878379729148189E-2</v>
      </c>
      <c r="H27" s="34"/>
    </row>
    <row r="28" spans="1:8" ht="10.5" customHeight="1" x14ac:dyDescent="0.2">
      <c r="B28" s="33" t="s">
        <v>324</v>
      </c>
      <c r="C28" s="30">
        <v>517</v>
      </c>
      <c r="D28" s="30">
        <v>9310</v>
      </c>
      <c r="E28" s="30">
        <v>9827</v>
      </c>
      <c r="F28" s="222">
        <v>9555</v>
      </c>
      <c r="G28" s="179">
        <v>-0.11651532859839975</v>
      </c>
      <c r="H28" s="34"/>
    </row>
    <row r="29" spans="1:8" ht="10.5" customHeight="1" x14ac:dyDescent="0.2">
      <c r="B29" s="33" t="s">
        <v>325</v>
      </c>
      <c r="C29" s="30">
        <v>5783</v>
      </c>
      <c r="D29" s="30">
        <v>509508</v>
      </c>
      <c r="E29" s="30">
        <v>515291</v>
      </c>
      <c r="F29" s="222">
        <v>508021</v>
      </c>
      <c r="G29" s="179">
        <v>-1.0615001934451418E-2</v>
      </c>
      <c r="H29" s="34"/>
    </row>
    <row r="30" spans="1:8" ht="10.5" customHeight="1" x14ac:dyDescent="0.2">
      <c r="B30" s="33" t="s">
        <v>320</v>
      </c>
      <c r="C30" s="30">
        <v>1142202</v>
      </c>
      <c r="D30" s="30">
        <v>463134</v>
      </c>
      <c r="E30" s="30">
        <v>1605336</v>
      </c>
      <c r="F30" s="222">
        <v>59370</v>
      </c>
      <c r="G30" s="179">
        <v>-5.4112306693361978E-2</v>
      </c>
      <c r="H30" s="34"/>
    </row>
    <row r="31" spans="1:8" ht="10.5" customHeight="1" x14ac:dyDescent="0.2">
      <c r="B31" s="33" t="s">
        <v>321</v>
      </c>
      <c r="C31" s="30">
        <v>3052623</v>
      </c>
      <c r="D31" s="30">
        <v>1014320</v>
      </c>
      <c r="E31" s="30">
        <v>4066943</v>
      </c>
      <c r="F31" s="222">
        <v>287620</v>
      </c>
      <c r="G31" s="179">
        <v>-2.5110644421203143E-2</v>
      </c>
      <c r="H31" s="34"/>
    </row>
    <row r="32" spans="1:8" ht="10.5" customHeight="1" x14ac:dyDescent="0.2">
      <c r="B32" s="33" t="s">
        <v>323</v>
      </c>
      <c r="C32" s="30">
        <v>2742123.5</v>
      </c>
      <c r="D32" s="30">
        <v>1686123.5</v>
      </c>
      <c r="E32" s="30">
        <v>4428247</v>
      </c>
      <c r="F32" s="222">
        <v>778049</v>
      </c>
      <c r="G32" s="179">
        <v>-4.4590310576052117E-2</v>
      </c>
      <c r="H32" s="34"/>
    </row>
    <row r="33" spans="1:8" ht="10.5" customHeight="1" x14ac:dyDescent="0.2">
      <c r="B33" s="269" t="s">
        <v>195</v>
      </c>
      <c r="C33" s="30">
        <v>7207160.2000000002</v>
      </c>
      <c r="D33" s="30">
        <v>5744623.6500000004</v>
      </c>
      <c r="E33" s="30">
        <v>12951783.85</v>
      </c>
      <c r="F33" s="222">
        <v>3612089</v>
      </c>
      <c r="G33" s="179">
        <v>-3.1634995462332061E-2</v>
      </c>
      <c r="H33" s="34"/>
    </row>
    <row r="34" spans="1:8" ht="10.5" customHeight="1" x14ac:dyDescent="0.2">
      <c r="B34" s="16" t="s">
        <v>196</v>
      </c>
      <c r="C34" s="30">
        <v>1342</v>
      </c>
      <c r="D34" s="30">
        <v>118</v>
      </c>
      <c r="E34" s="30">
        <v>1460</v>
      </c>
      <c r="F34" s="222">
        <v>13</v>
      </c>
      <c r="G34" s="179">
        <v>-0.25888324873096447</v>
      </c>
      <c r="H34" s="34"/>
    </row>
    <row r="35" spans="1:8" ht="10.5" customHeight="1" x14ac:dyDescent="0.2">
      <c r="B35" s="16" t="s">
        <v>197</v>
      </c>
      <c r="C35" s="30">
        <v>1116</v>
      </c>
      <c r="D35" s="30">
        <v>66</v>
      </c>
      <c r="E35" s="30">
        <v>1182</v>
      </c>
      <c r="F35" s="222">
        <v>1</v>
      </c>
      <c r="G35" s="179">
        <v>-0.17515701325889743</v>
      </c>
      <c r="H35" s="34"/>
    </row>
    <row r="36" spans="1:8" ht="10.5" customHeight="1" x14ac:dyDescent="0.2">
      <c r="B36" s="16" t="s">
        <v>198</v>
      </c>
      <c r="C36" s="30">
        <v>11702.5</v>
      </c>
      <c r="D36" s="30">
        <v>156916.25</v>
      </c>
      <c r="E36" s="30">
        <v>168618.75</v>
      </c>
      <c r="F36" s="222"/>
      <c r="G36" s="179">
        <v>-0.14500254797417034</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12065117</v>
      </c>
      <c r="D39" s="30">
        <v>5293740</v>
      </c>
      <c r="E39" s="30">
        <v>17358857</v>
      </c>
      <c r="F39" s="222">
        <v>682102</v>
      </c>
      <c r="G39" s="179">
        <v>-8.3642307684186346E-2</v>
      </c>
      <c r="H39" s="34"/>
    </row>
    <row r="40" spans="1:8" ht="10.5" customHeight="1" x14ac:dyDescent="0.2">
      <c r="B40" s="16" t="s">
        <v>23</v>
      </c>
      <c r="C40" s="30">
        <v>175689</v>
      </c>
      <c r="D40" s="30">
        <v>622166</v>
      </c>
      <c r="E40" s="30">
        <v>797855</v>
      </c>
      <c r="F40" s="222">
        <v>342</v>
      </c>
      <c r="G40" s="179">
        <v>-0.17861985115698731</v>
      </c>
      <c r="H40" s="34"/>
    </row>
    <row r="41" spans="1:8" s="28" customFormat="1" ht="10.5" customHeight="1" x14ac:dyDescent="0.2">
      <c r="A41" s="24"/>
      <c r="B41" s="33" t="s">
        <v>193</v>
      </c>
      <c r="C41" s="30">
        <v>211117.00999999998</v>
      </c>
      <c r="D41" s="30">
        <v>1875991.77</v>
      </c>
      <c r="E41" s="30">
        <v>2087108.7799999998</v>
      </c>
      <c r="F41" s="222">
        <v>1831748.37</v>
      </c>
      <c r="G41" s="179">
        <v>-1.2179808171247086E-2</v>
      </c>
      <c r="H41" s="27"/>
    </row>
    <row r="42" spans="1:8" ht="10.5" customHeight="1" x14ac:dyDescent="0.2">
      <c r="B42" s="33" t="s">
        <v>194</v>
      </c>
      <c r="C42" s="30">
        <v>7496163.5</v>
      </c>
      <c r="D42" s="30">
        <v>4270712.5</v>
      </c>
      <c r="E42" s="30">
        <v>11766876</v>
      </c>
      <c r="F42" s="222">
        <v>2003142</v>
      </c>
      <c r="G42" s="179">
        <v>-3.8943220073989981E-2</v>
      </c>
      <c r="H42" s="34"/>
    </row>
    <row r="43" spans="1:8" ht="10.5" customHeight="1" x14ac:dyDescent="0.2">
      <c r="B43" s="33" t="s">
        <v>322</v>
      </c>
      <c r="C43" s="30">
        <v>127167</v>
      </c>
      <c r="D43" s="30">
        <v>382895</v>
      </c>
      <c r="E43" s="30">
        <v>510062</v>
      </c>
      <c r="F43" s="222">
        <v>321879</v>
      </c>
      <c r="G43" s="179">
        <v>-2.1765000896606379E-2</v>
      </c>
      <c r="H43" s="34"/>
    </row>
    <row r="44" spans="1:8" ht="10.5" customHeight="1" x14ac:dyDescent="0.2">
      <c r="B44" s="33" t="s">
        <v>324</v>
      </c>
      <c r="C44" s="30">
        <v>519</v>
      </c>
      <c r="D44" s="30">
        <v>9311</v>
      </c>
      <c r="E44" s="343">
        <v>9830</v>
      </c>
      <c r="F44" s="222">
        <v>9555</v>
      </c>
      <c r="G44" s="344">
        <v>-0.11711873540506557</v>
      </c>
      <c r="H44" s="34"/>
    </row>
    <row r="45" spans="1:8" ht="10.5" customHeight="1" x14ac:dyDescent="0.2">
      <c r="B45" s="33" t="s">
        <v>325</v>
      </c>
      <c r="C45" s="30">
        <v>5805</v>
      </c>
      <c r="D45" s="30">
        <v>509783</v>
      </c>
      <c r="E45" s="343">
        <v>515588</v>
      </c>
      <c r="F45" s="222">
        <v>508279</v>
      </c>
      <c r="G45" s="344">
        <v>-1.0544395561163489E-2</v>
      </c>
      <c r="H45" s="34"/>
    </row>
    <row r="46" spans="1:8" ht="10.5" customHeight="1" x14ac:dyDescent="0.2">
      <c r="B46" s="33" t="s">
        <v>320</v>
      </c>
      <c r="C46" s="30">
        <v>1242288</v>
      </c>
      <c r="D46" s="30">
        <v>515560</v>
      </c>
      <c r="E46" s="343">
        <v>1757848</v>
      </c>
      <c r="F46" s="222">
        <v>63234</v>
      </c>
      <c r="G46" s="344">
        <v>-6.3632174846388834E-2</v>
      </c>
      <c r="H46" s="34"/>
    </row>
    <row r="47" spans="1:8" ht="10.5" customHeight="1" x14ac:dyDescent="0.2">
      <c r="B47" s="33" t="s">
        <v>321</v>
      </c>
      <c r="C47" s="30">
        <v>3065545</v>
      </c>
      <c r="D47" s="30">
        <v>1015341</v>
      </c>
      <c r="E47" s="343">
        <v>4080886</v>
      </c>
      <c r="F47" s="222">
        <v>287677</v>
      </c>
      <c r="G47" s="344">
        <v>-2.4388809491592167E-2</v>
      </c>
      <c r="H47" s="34"/>
    </row>
    <row r="48" spans="1:8" ht="10.5" customHeight="1" x14ac:dyDescent="0.2">
      <c r="B48" s="33" t="s">
        <v>323</v>
      </c>
      <c r="C48" s="30">
        <v>3054839.5</v>
      </c>
      <c r="D48" s="30">
        <v>1837822.5</v>
      </c>
      <c r="E48" s="343">
        <v>4892662</v>
      </c>
      <c r="F48" s="222">
        <v>812518</v>
      </c>
      <c r="G48" s="344">
        <v>-4.6236922499008459E-2</v>
      </c>
      <c r="H48" s="34"/>
    </row>
    <row r="49" spans="1:8" ht="10.5" customHeight="1" x14ac:dyDescent="0.2">
      <c r="B49" s="269" t="s">
        <v>195</v>
      </c>
      <c r="C49" s="30">
        <v>7707280.5100000007</v>
      </c>
      <c r="D49" s="30">
        <v>6146704.2700000005</v>
      </c>
      <c r="E49" s="343">
        <v>13853984.780000001</v>
      </c>
      <c r="F49" s="222">
        <v>3834890.37</v>
      </c>
      <c r="G49" s="344">
        <v>-3.5004462395303304E-2</v>
      </c>
      <c r="H49" s="34"/>
    </row>
    <row r="50" spans="1:8" ht="10.5" customHeight="1" x14ac:dyDescent="0.2">
      <c r="B50" s="16" t="s">
        <v>196</v>
      </c>
      <c r="C50" s="30">
        <v>1342</v>
      </c>
      <c r="D50" s="30">
        <v>118</v>
      </c>
      <c r="E50" s="343">
        <v>1460</v>
      </c>
      <c r="F50" s="222">
        <v>13</v>
      </c>
      <c r="G50" s="344">
        <v>-0.25888324873096447</v>
      </c>
      <c r="H50" s="34"/>
    </row>
    <row r="51" spans="1:8" s="28" customFormat="1" ht="10.5" customHeight="1" x14ac:dyDescent="0.2">
      <c r="A51" s="24"/>
      <c r="B51" s="16" t="s">
        <v>197</v>
      </c>
      <c r="C51" s="30">
        <v>1116</v>
      </c>
      <c r="D51" s="30">
        <v>66</v>
      </c>
      <c r="E51" s="343">
        <v>1182</v>
      </c>
      <c r="F51" s="222">
        <v>1</v>
      </c>
      <c r="G51" s="344">
        <v>-0.17515701325889743</v>
      </c>
      <c r="H51" s="27"/>
    </row>
    <row r="52" spans="1:8" ht="10.5" customHeight="1" x14ac:dyDescent="0.2">
      <c r="B52" s="16" t="s">
        <v>198</v>
      </c>
      <c r="C52" s="30">
        <v>11702.5</v>
      </c>
      <c r="D52" s="30">
        <v>156916.25</v>
      </c>
      <c r="E52" s="343">
        <v>168618.75</v>
      </c>
      <c r="F52" s="222"/>
      <c r="G52" s="344">
        <v>-0.14500254797417034</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241020</v>
      </c>
      <c r="D55" s="30">
        <v>122680</v>
      </c>
      <c r="E55" s="30">
        <v>363700</v>
      </c>
      <c r="F55" s="222">
        <v>173</v>
      </c>
      <c r="G55" s="179">
        <v>-3.1509880623007858E-2</v>
      </c>
      <c r="H55" s="34"/>
    </row>
    <row r="56" spans="1:8" ht="10.5" customHeight="1" x14ac:dyDescent="0.2">
      <c r="B56" s="16" t="s">
        <v>23</v>
      </c>
      <c r="C56" s="30">
        <v>2339</v>
      </c>
      <c r="D56" s="30">
        <v>3920</v>
      </c>
      <c r="E56" s="30">
        <v>6259</v>
      </c>
      <c r="F56" s="222"/>
      <c r="G56" s="179">
        <v>-0.18000786060526663</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501815</v>
      </c>
      <c r="D59" s="30">
        <v>36505</v>
      </c>
      <c r="E59" s="30">
        <v>538320</v>
      </c>
      <c r="F59" s="222">
        <v>19</v>
      </c>
      <c r="G59" s="179">
        <v>-6.7412985744058296E-2</v>
      </c>
      <c r="H59" s="36"/>
    </row>
    <row r="60" spans="1:8" s="28" customFormat="1" ht="10.5" customHeight="1" x14ac:dyDescent="0.2">
      <c r="A60" s="24"/>
      <c r="B60" s="16" t="s">
        <v>23</v>
      </c>
      <c r="C60" s="30">
        <v>172</v>
      </c>
      <c r="D60" s="30">
        <v>26</v>
      </c>
      <c r="E60" s="30">
        <v>198</v>
      </c>
      <c r="F60" s="222"/>
      <c r="G60" s="179">
        <v>-9.9999999999999978E-2</v>
      </c>
      <c r="H60" s="36"/>
    </row>
    <row r="61" spans="1:8" s="28" customFormat="1" ht="10.5" customHeight="1" x14ac:dyDescent="0.2">
      <c r="A61" s="24"/>
      <c r="B61" s="16" t="s">
        <v>225</v>
      </c>
      <c r="C61" s="30">
        <v>1827616.5</v>
      </c>
      <c r="D61" s="30">
        <v>55603</v>
      </c>
      <c r="E61" s="30">
        <v>1883219.5</v>
      </c>
      <c r="F61" s="222">
        <v>97</v>
      </c>
      <c r="G61" s="179">
        <v>-1.8579169166661691E-2</v>
      </c>
      <c r="H61" s="36"/>
    </row>
    <row r="62" spans="1:8" s="28" customFormat="1" ht="10.5" customHeight="1" x14ac:dyDescent="0.2">
      <c r="A62" s="24"/>
      <c r="B62" s="16" t="s">
        <v>200</v>
      </c>
      <c r="C62" s="30">
        <v>2984</v>
      </c>
      <c r="D62" s="30">
        <v>17841</v>
      </c>
      <c r="E62" s="30">
        <v>20825</v>
      </c>
      <c r="F62" s="222">
        <v>33</v>
      </c>
      <c r="G62" s="179">
        <v>3.3191109347092684E-2</v>
      </c>
      <c r="H62" s="36"/>
    </row>
    <row r="63" spans="1:8" s="28" customFormat="1" ht="10.5" customHeight="1" x14ac:dyDescent="0.2">
      <c r="A63" s="24"/>
      <c r="B63" s="16" t="s">
        <v>201</v>
      </c>
      <c r="C63" s="30">
        <v>211360</v>
      </c>
      <c r="D63" s="30">
        <v>59750</v>
      </c>
      <c r="E63" s="30">
        <v>271110</v>
      </c>
      <c r="F63" s="222">
        <v>5788</v>
      </c>
      <c r="G63" s="179">
        <v>-5.3026466078221146E-2</v>
      </c>
      <c r="H63" s="36"/>
    </row>
    <row r="64" spans="1:8" s="28" customFormat="1" ht="10.5" customHeight="1" x14ac:dyDescent="0.2">
      <c r="A64" s="24"/>
      <c r="B64" s="16" t="s">
        <v>202</v>
      </c>
      <c r="C64" s="30">
        <v>2495476</v>
      </c>
      <c r="D64" s="30">
        <v>154059</v>
      </c>
      <c r="E64" s="30">
        <v>2649535</v>
      </c>
      <c r="F64" s="222">
        <v>1837</v>
      </c>
      <c r="G64" s="179">
        <v>-4.3920613441587708E-2</v>
      </c>
      <c r="H64" s="36"/>
    </row>
    <row r="65" spans="1:8" s="28" customFormat="1" ht="10.5" customHeight="1" x14ac:dyDescent="0.2">
      <c r="A65" s="24"/>
      <c r="B65" s="16" t="s">
        <v>203</v>
      </c>
      <c r="C65" s="30">
        <v>471932</v>
      </c>
      <c r="D65" s="30">
        <v>37394</v>
      </c>
      <c r="E65" s="30">
        <v>509326</v>
      </c>
      <c r="F65" s="222">
        <v>1</v>
      </c>
      <c r="G65" s="179">
        <v>-5.8054398141726637E-2</v>
      </c>
      <c r="H65" s="36"/>
    </row>
    <row r="66" spans="1:8" s="28" customFormat="1" ht="10.5" customHeight="1" x14ac:dyDescent="0.2">
      <c r="A66" s="24"/>
      <c r="B66" s="16" t="s">
        <v>204</v>
      </c>
      <c r="C66" s="30">
        <v>542122.51</v>
      </c>
      <c r="D66" s="30">
        <v>9258078.870000001</v>
      </c>
      <c r="E66" s="30">
        <v>9800201.3800000008</v>
      </c>
      <c r="F66" s="222"/>
      <c r="G66" s="179">
        <v>2.2345754195457257E-2</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702700</v>
      </c>
      <c r="D69" s="30">
        <v>345152</v>
      </c>
      <c r="E69" s="30">
        <v>1047852</v>
      </c>
      <c r="F69" s="222"/>
      <c r="G69" s="179">
        <v>3.5091393303356311E-2</v>
      </c>
      <c r="H69" s="36"/>
    </row>
    <row r="70" spans="1:8" s="28" customFormat="1" ht="10.5" customHeight="1" x14ac:dyDescent="0.2">
      <c r="A70" s="24"/>
      <c r="B70" s="16" t="s">
        <v>23</v>
      </c>
      <c r="C70" s="30">
        <v>1939</v>
      </c>
      <c r="D70" s="30">
        <v>8471</v>
      </c>
      <c r="E70" s="30">
        <v>10410</v>
      </c>
      <c r="F70" s="222"/>
      <c r="G70" s="179">
        <v>-5.1912568306010876E-2</v>
      </c>
      <c r="H70" s="36"/>
    </row>
    <row r="71" spans="1:8" s="28" customFormat="1" ht="10.5" customHeight="1" x14ac:dyDescent="0.2">
      <c r="A71" s="24"/>
      <c r="B71" s="33" t="s">
        <v>193</v>
      </c>
      <c r="C71" s="30">
        <v>246459.81</v>
      </c>
      <c r="D71" s="30">
        <v>216830.80000000002</v>
      </c>
      <c r="E71" s="30">
        <v>463290.61000000004</v>
      </c>
      <c r="F71" s="222"/>
      <c r="G71" s="179">
        <v>-1.3155611467879913E-3</v>
      </c>
      <c r="H71" s="36"/>
    </row>
    <row r="72" spans="1:8" ht="10.5" customHeight="1" x14ac:dyDescent="0.2">
      <c r="B72" s="33" t="s">
        <v>194</v>
      </c>
      <c r="C72" s="30">
        <v>500435</v>
      </c>
      <c r="D72" s="30">
        <v>142528.5</v>
      </c>
      <c r="E72" s="30">
        <v>642963.5</v>
      </c>
      <c r="F72" s="222"/>
      <c r="G72" s="179">
        <v>-6.0824213706025643E-2</v>
      </c>
      <c r="H72" s="34"/>
    </row>
    <row r="73" spans="1:8" ht="10.5" customHeight="1" x14ac:dyDescent="0.2">
      <c r="B73" s="33" t="s">
        <v>322</v>
      </c>
      <c r="C73" s="30">
        <v>6815.5</v>
      </c>
      <c r="D73" s="30">
        <v>5350.5</v>
      </c>
      <c r="E73" s="30">
        <v>12166</v>
      </c>
      <c r="F73" s="222"/>
      <c r="G73" s="179">
        <v>0.23657061543934543</v>
      </c>
      <c r="H73" s="34"/>
    </row>
    <row r="74" spans="1:8" ht="10.5" customHeight="1" x14ac:dyDescent="0.2">
      <c r="B74" s="33" t="s">
        <v>324</v>
      </c>
      <c r="C74" s="30">
        <v>14</v>
      </c>
      <c r="D74" s="30">
        <v>242</v>
      </c>
      <c r="E74" s="30">
        <v>256</v>
      </c>
      <c r="F74" s="222"/>
      <c r="G74" s="179">
        <v>0.12775330396475781</v>
      </c>
      <c r="H74" s="34"/>
    </row>
    <row r="75" spans="1:8" ht="10.5" customHeight="1" x14ac:dyDescent="0.2">
      <c r="B75" s="33" t="s">
        <v>325</v>
      </c>
      <c r="C75" s="30">
        <v>140</v>
      </c>
      <c r="D75" s="30">
        <v>3573</v>
      </c>
      <c r="E75" s="30">
        <v>3713</v>
      </c>
      <c r="F75" s="222"/>
      <c r="G75" s="179">
        <v>-8.0485388806339819E-2</v>
      </c>
      <c r="H75" s="34"/>
    </row>
    <row r="76" spans="1:8" ht="10.5" customHeight="1" x14ac:dyDescent="0.2">
      <c r="B76" s="33" t="s">
        <v>320</v>
      </c>
      <c r="C76" s="30">
        <v>29266.5</v>
      </c>
      <c r="D76" s="30">
        <v>9720</v>
      </c>
      <c r="E76" s="30">
        <v>38986.5</v>
      </c>
      <c r="F76" s="222"/>
      <c r="G76" s="179">
        <v>-0.11027305818318744</v>
      </c>
      <c r="H76" s="34"/>
    </row>
    <row r="77" spans="1:8" ht="10.5" customHeight="1" x14ac:dyDescent="0.2">
      <c r="B77" s="33" t="s">
        <v>321</v>
      </c>
      <c r="C77" s="30">
        <v>141590</v>
      </c>
      <c r="D77" s="30">
        <v>15511</v>
      </c>
      <c r="E77" s="30">
        <v>157101</v>
      </c>
      <c r="F77" s="222"/>
      <c r="G77" s="179">
        <v>-3.4187456197513844E-2</v>
      </c>
      <c r="H77" s="34"/>
    </row>
    <row r="78" spans="1:8" ht="10.5" customHeight="1" x14ac:dyDescent="0.2">
      <c r="B78" s="33" t="s">
        <v>323</v>
      </c>
      <c r="C78" s="30">
        <v>322609</v>
      </c>
      <c r="D78" s="30">
        <v>108132</v>
      </c>
      <c r="E78" s="30">
        <v>430741</v>
      </c>
      <c r="F78" s="222"/>
      <c r="G78" s="179">
        <v>-7.1718891427093645E-2</v>
      </c>
      <c r="H78" s="34"/>
    </row>
    <row r="79" spans="1:8" ht="10.5" customHeight="1" x14ac:dyDescent="0.2">
      <c r="B79" s="16" t="s">
        <v>195</v>
      </c>
      <c r="C79" s="30">
        <v>746894.81</v>
      </c>
      <c r="D79" s="30">
        <v>359359.3</v>
      </c>
      <c r="E79" s="30">
        <v>1106254.1100000001</v>
      </c>
      <c r="F79" s="222"/>
      <c r="G79" s="179">
        <v>-3.6787644528116337E-2</v>
      </c>
      <c r="H79" s="34"/>
    </row>
    <row r="80" spans="1:8" ht="10.5" customHeight="1" x14ac:dyDescent="0.2">
      <c r="B80" s="16" t="s">
        <v>196</v>
      </c>
      <c r="C80" s="30">
        <v>459</v>
      </c>
      <c r="D80" s="30">
        <v>30</v>
      </c>
      <c r="E80" s="30">
        <v>489</v>
      </c>
      <c r="F80" s="222"/>
      <c r="G80" s="179">
        <v>-0.39405204460966547</v>
      </c>
      <c r="H80" s="34"/>
    </row>
    <row r="81" spans="1:8" ht="10.5" customHeight="1" x14ac:dyDescent="0.2">
      <c r="B81" s="16" t="s">
        <v>197</v>
      </c>
      <c r="C81" s="30">
        <v>174</v>
      </c>
      <c r="D81" s="30">
        <v>22</v>
      </c>
      <c r="E81" s="30">
        <v>196</v>
      </c>
      <c r="F81" s="222"/>
      <c r="G81" s="179">
        <v>-0.45706371191135731</v>
      </c>
      <c r="H81" s="34"/>
    </row>
    <row r="82" spans="1:8" s="28" customFormat="1" ht="10.5" customHeight="1" x14ac:dyDescent="0.2">
      <c r="A82" s="24"/>
      <c r="B82" s="16" t="s">
        <v>198</v>
      </c>
      <c r="C82" s="30">
        <v>210</v>
      </c>
      <c r="D82" s="30">
        <v>4755</v>
      </c>
      <c r="E82" s="30">
        <v>4965</v>
      </c>
      <c r="F82" s="222"/>
      <c r="G82" s="179">
        <v>-1.9549763033175349E-2</v>
      </c>
      <c r="H82" s="36"/>
    </row>
    <row r="83" spans="1:8" s="28" customFormat="1" ht="10.5" customHeight="1" x14ac:dyDescent="0.2">
      <c r="A83" s="24"/>
      <c r="B83" s="16" t="s">
        <v>200</v>
      </c>
      <c r="C83" s="46">
        <v>507</v>
      </c>
      <c r="D83" s="46">
        <v>6394</v>
      </c>
      <c r="E83" s="46">
        <v>6901</v>
      </c>
      <c r="F83" s="222"/>
      <c r="G83" s="190">
        <v>-0.28234193011647257</v>
      </c>
      <c r="H83" s="47"/>
    </row>
    <row r="84" spans="1:8" s="28" customFormat="1" ht="10.5" customHeight="1" x14ac:dyDescent="0.2">
      <c r="A84" s="24"/>
      <c r="B84" s="16" t="s">
        <v>201</v>
      </c>
      <c r="C84" s="46">
        <v>44375</v>
      </c>
      <c r="D84" s="46">
        <v>18246</v>
      </c>
      <c r="E84" s="345">
        <v>62621</v>
      </c>
      <c r="F84" s="222"/>
      <c r="G84" s="346">
        <v>-0.12879978853350771</v>
      </c>
      <c r="H84" s="47"/>
    </row>
    <row r="85" spans="1:8" s="28" customFormat="1" ht="10.5" customHeight="1" x14ac:dyDescent="0.2">
      <c r="A85" s="24"/>
      <c r="B85" s="16" t="s">
        <v>202</v>
      </c>
      <c r="C85" s="46">
        <v>528349</v>
      </c>
      <c r="D85" s="46">
        <v>39603</v>
      </c>
      <c r="E85" s="345">
        <v>567952</v>
      </c>
      <c r="F85" s="222"/>
      <c r="G85" s="346">
        <v>-6.1636525250389096E-2</v>
      </c>
      <c r="H85" s="47"/>
    </row>
    <row r="86" spans="1:8" s="28" customFormat="1" ht="10.5" customHeight="1" x14ac:dyDescent="0.2">
      <c r="A86" s="24"/>
      <c r="B86" s="16" t="s">
        <v>203</v>
      </c>
      <c r="C86" s="46">
        <v>151412</v>
      </c>
      <c r="D86" s="46">
        <v>16219</v>
      </c>
      <c r="E86" s="345">
        <v>167631</v>
      </c>
      <c r="F86" s="222"/>
      <c r="G86" s="346">
        <v>-4.0271376635273248E-2</v>
      </c>
      <c r="H86" s="47"/>
    </row>
    <row r="87" spans="1:8" s="28" customFormat="1" ht="10.5" customHeight="1" x14ac:dyDescent="0.2">
      <c r="A87" s="24"/>
      <c r="B87" s="16" t="s">
        <v>204</v>
      </c>
      <c r="C87" s="46">
        <v>74367</v>
      </c>
      <c r="D87" s="46">
        <v>1187387.5</v>
      </c>
      <c r="E87" s="345">
        <v>1261754.5</v>
      </c>
      <c r="F87" s="222"/>
      <c r="G87" s="346">
        <v>5.8449170922888039E-2</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13510652</v>
      </c>
      <c r="D90" s="46">
        <v>5798077</v>
      </c>
      <c r="E90" s="345">
        <v>19308729</v>
      </c>
      <c r="F90" s="222">
        <v>682294</v>
      </c>
      <c r="G90" s="346">
        <v>-7.650915081363896E-2</v>
      </c>
      <c r="H90" s="47"/>
    </row>
    <row r="91" spans="1:8" ht="10.5" customHeight="1" x14ac:dyDescent="0.2">
      <c r="B91" s="16" t="s">
        <v>23</v>
      </c>
      <c r="C91" s="348">
        <v>180139</v>
      </c>
      <c r="D91" s="46">
        <v>634583</v>
      </c>
      <c r="E91" s="345">
        <v>814722</v>
      </c>
      <c r="F91" s="222">
        <v>342</v>
      </c>
      <c r="G91" s="346">
        <v>-0.17720805661932226</v>
      </c>
      <c r="H91" s="47"/>
    </row>
    <row r="92" spans="1:8" ht="10.5" customHeight="1" x14ac:dyDescent="0.2">
      <c r="B92" s="33" t="s">
        <v>193</v>
      </c>
      <c r="C92" s="348">
        <v>2355068.3199999998</v>
      </c>
      <c r="D92" s="46">
        <v>2176685.5699999998</v>
      </c>
      <c r="E92" s="46">
        <v>4531753.8900000015</v>
      </c>
      <c r="F92" s="222">
        <v>1831892.37</v>
      </c>
      <c r="G92" s="190">
        <v>-1.2591305892812432E-2</v>
      </c>
      <c r="H92" s="47"/>
    </row>
    <row r="93" spans="1:8" ht="10.5" customHeight="1" x14ac:dyDescent="0.2">
      <c r="B93" s="33" t="s">
        <v>194</v>
      </c>
      <c r="C93" s="348">
        <v>7996598.5</v>
      </c>
      <c r="D93" s="46">
        <v>4413241</v>
      </c>
      <c r="E93" s="46">
        <v>12409839.5</v>
      </c>
      <c r="F93" s="222">
        <v>2003142</v>
      </c>
      <c r="G93" s="190">
        <v>-4.0101905213516864E-2</v>
      </c>
      <c r="H93" s="47"/>
    </row>
    <row r="94" spans="1:8" ht="10.5" customHeight="1" x14ac:dyDescent="0.2">
      <c r="B94" s="33" t="s">
        <v>322</v>
      </c>
      <c r="C94" s="348">
        <v>133982.5</v>
      </c>
      <c r="D94" s="46">
        <v>388245.5</v>
      </c>
      <c r="E94" s="46">
        <v>522228</v>
      </c>
      <c r="F94" s="222">
        <v>321879</v>
      </c>
      <c r="G94" s="190">
        <v>-1.6980737846094773E-2</v>
      </c>
      <c r="H94" s="47"/>
    </row>
    <row r="95" spans="1:8" ht="10.5" customHeight="1" x14ac:dyDescent="0.2">
      <c r="B95" s="33" t="s">
        <v>324</v>
      </c>
      <c r="C95" s="348">
        <v>533</v>
      </c>
      <c r="D95" s="46">
        <v>9553</v>
      </c>
      <c r="E95" s="46">
        <v>10086</v>
      </c>
      <c r="F95" s="222">
        <v>9555</v>
      </c>
      <c r="G95" s="190">
        <v>-0.11222603644045415</v>
      </c>
      <c r="H95" s="47"/>
    </row>
    <row r="96" spans="1:8" ht="10.5" customHeight="1" x14ac:dyDescent="0.2">
      <c r="B96" s="33" t="s">
        <v>325</v>
      </c>
      <c r="C96" s="348">
        <v>5945</v>
      </c>
      <c r="D96" s="46">
        <v>513356</v>
      </c>
      <c r="E96" s="46">
        <v>519301</v>
      </c>
      <c r="F96" s="222">
        <v>508279</v>
      </c>
      <c r="G96" s="190">
        <v>-1.1082218271806221E-2</v>
      </c>
      <c r="H96" s="47"/>
    </row>
    <row r="97" spans="2:8" ht="10.5" customHeight="1" x14ac:dyDescent="0.2">
      <c r="B97" s="33" t="s">
        <v>320</v>
      </c>
      <c r="C97" s="348">
        <v>1271554.5</v>
      </c>
      <c r="D97" s="46">
        <v>525280</v>
      </c>
      <c r="E97" s="46">
        <v>1796834.5</v>
      </c>
      <c r="F97" s="222">
        <v>63234</v>
      </c>
      <c r="G97" s="190">
        <v>-6.4695996899730823E-2</v>
      </c>
      <c r="H97" s="47"/>
    </row>
    <row r="98" spans="2:8" ht="10.5" customHeight="1" x14ac:dyDescent="0.2">
      <c r="B98" s="33" t="s">
        <v>321</v>
      </c>
      <c r="C98" s="348">
        <v>3207135</v>
      </c>
      <c r="D98" s="46">
        <v>1030852</v>
      </c>
      <c r="E98" s="46">
        <v>4237987</v>
      </c>
      <c r="F98" s="222">
        <v>287677</v>
      </c>
      <c r="G98" s="190">
        <v>-2.4755589838281078E-2</v>
      </c>
      <c r="H98" s="47"/>
    </row>
    <row r="99" spans="2:8" ht="10.5" customHeight="1" x14ac:dyDescent="0.2">
      <c r="B99" s="33" t="s">
        <v>323</v>
      </c>
      <c r="C99" s="348">
        <v>3377448.5</v>
      </c>
      <c r="D99" s="46">
        <v>1945954.5</v>
      </c>
      <c r="E99" s="46">
        <v>5323403</v>
      </c>
      <c r="F99" s="222">
        <v>812518</v>
      </c>
      <c r="G99" s="190">
        <v>-4.8350690277867536E-2</v>
      </c>
      <c r="H99" s="47"/>
    </row>
    <row r="100" spans="2:8" ht="10.5" customHeight="1" x14ac:dyDescent="0.2">
      <c r="B100" s="16" t="s">
        <v>195</v>
      </c>
      <c r="C100" s="348">
        <v>10351666.82</v>
      </c>
      <c r="D100" s="46">
        <v>6589926.5700000012</v>
      </c>
      <c r="E100" s="46">
        <v>16941593.390000001</v>
      </c>
      <c r="F100" s="222">
        <v>3835034.37</v>
      </c>
      <c r="G100" s="190">
        <v>-3.2894331450646797E-2</v>
      </c>
      <c r="H100" s="47"/>
    </row>
    <row r="101" spans="2:8" ht="10.5" customHeight="1" x14ac:dyDescent="0.2">
      <c r="B101" s="16" t="s">
        <v>196</v>
      </c>
      <c r="C101" s="348">
        <v>1801</v>
      </c>
      <c r="D101" s="46">
        <v>148</v>
      </c>
      <c r="E101" s="46">
        <v>1949</v>
      </c>
      <c r="F101" s="222">
        <v>13</v>
      </c>
      <c r="G101" s="190">
        <v>-0.29816348577601726</v>
      </c>
      <c r="H101" s="47"/>
    </row>
    <row r="102" spans="2:8" ht="10.5" customHeight="1" x14ac:dyDescent="0.2">
      <c r="B102" s="16" t="s">
        <v>197</v>
      </c>
      <c r="C102" s="348">
        <v>1290</v>
      </c>
      <c r="D102" s="46">
        <v>88</v>
      </c>
      <c r="E102" s="46">
        <v>1378</v>
      </c>
      <c r="F102" s="222">
        <v>1</v>
      </c>
      <c r="G102" s="190">
        <v>-0.23188405797101452</v>
      </c>
      <c r="H102" s="47"/>
    </row>
    <row r="103" spans="2:8" ht="10.5" customHeight="1" x14ac:dyDescent="0.2">
      <c r="B103" s="16" t="s">
        <v>198</v>
      </c>
      <c r="C103" s="348">
        <v>11912.5</v>
      </c>
      <c r="D103" s="46">
        <v>161671.25</v>
      </c>
      <c r="E103" s="46">
        <v>173583.75</v>
      </c>
      <c r="F103" s="222"/>
      <c r="G103" s="190">
        <v>-0.14186187923145943</v>
      </c>
      <c r="H103" s="47"/>
    </row>
    <row r="104" spans="2:8" ht="10.5" customHeight="1" x14ac:dyDescent="0.2">
      <c r="B104" s="16" t="s">
        <v>200</v>
      </c>
      <c r="C104" s="348">
        <v>3491</v>
      </c>
      <c r="D104" s="46">
        <v>24235</v>
      </c>
      <c r="E104" s="46">
        <v>27726</v>
      </c>
      <c r="F104" s="222">
        <v>33</v>
      </c>
      <c r="G104" s="190">
        <v>-6.8722289399435699E-2</v>
      </c>
      <c r="H104" s="47"/>
    </row>
    <row r="105" spans="2:8" ht="10.5" customHeight="1" x14ac:dyDescent="0.2">
      <c r="B105" s="16" t="s">
        <v>201</v>
      </c>
      <c r="C105" s="348">
        <v>255735</v>
      </c>
      <c r="D105" s="46">
        <v>77996</v>
      </c>
      <c r="E105" s="46">
        <v>333731</v>
      </c>
      <c r="F105" s="222">
        <v>5788</v>
      </c>
      <c r="G105" s="190">
        <v>-6.8232962001284259E-2</v>
      </c>
      <c r="H105" s="47"/>
    </row>
    <row r="106" spans="2:8" ht="10.5" customHeight="1" x14ac:dyDescent="0.2">
      <c r="B106" s="16" t="s">
        <v>202</v>
      </c>
      <c r="C106" s="348">
        <v>3023825</v>
      </c>
      <c r="D106" s="46">
        <v>193662</v>
      </c>
      <c r="E106" s="46">
        <v>3217487</v>
      </c>
      <c r="F106" s="222">
        <v>1837</v>
      </c>
      <c r="G106" s="190">
        <v>-4.7096290013232567E-2</v>
      </c>
      <c r="H106" s="47"/>
    </row>
    <row r="107" spans="2:8" ht="10.5" customHeight="1" x14ac:dyDescent="0.2">
      <c r="B107" s="16" t="s">
        <v>203</v>
      </c>
      <c r="C107" s="348">
        <v>623344</v>
      </c>
      <c r="D107" s="46">
        <v>53613</v>
      </c>
      <c r="E107" s="46">
        <v>676957</v>
      </c>
      <c r="F107" s="222">
        <v>1</v>
      </c>
      <c r="G107" s="190">
        <v>-5.3712561959903926E-2</v>
      </c>
      <c r="H107" s="47"/>
    </row>
    <row r="108" spans="2:8" ht="10.5" customHeight="1" x14ac:dyDescent="0.2">
      <c r="B108" s="16" t="s">
        <v>204</v>
      </c>
      <c r="C108" s="348">
        <v>616489.51</v>
      </c>
      <c r="D108" s="46">
        <v>10445466.370000001</v>
      </c>
      <c r="E108" s="46">
        <v>11061955.880000001</v>
      </c>
      <c r="F108" s="222"/>
      <c r="G108" s="190">
        <v>2.6338871007838494E-2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MOIS D'AOUT 2024</v>
      </c>
      <c r="D112" s="262"/>
      <c r="F112" s="350"/>
      <c r="G112" s="350"/>
    </row>
    <row r="113" spans="1:8" ht="14.25" customHeight="1" x14ac:dyDescent="0.2">
      <c r="B113" s="12" t="s">
        <v>176</v>
      </c>
      <c r="C113" s="13"/>
      <c r="D113" s="13"/>
      <c r="E113" s="13"/>
      <c r="F113" s="353"/>
      <c r="G113" s="351"/>
      <c r="H113" s="15"/>
    </row>
    <row r="114" spans="1:8" ht="12" customHeight="1" x14ac:dyDescent="0.2">
      <c r="B114" s="16" t="s">
        <v>4</v>
      </c>
      <c r="C114" s="17" t="s">
        <v>1</v>
      </c>
      <c r="D114" s="17" t="s">
        <v>2</v>
      </c>
      <c r="E114" s="18" t="s">
        <v>6</v>
      </c>
      <c r="F114" s="219" t="s">
        <v>3</v>
      </c>
      <c r="G114" s="19" t="str">
        <f>Maladie_mnt!$H$5</f>
        <v>GAM</v>
      </c>
      <c r="H114" s="20"/>
    </row>
    <row r="115" spans="1:8" ht="9.75" customHeight="1" x14ac:dyDescent="0.2">
      <c r="B115" s="21"/>
      <c r="C115" s="45" t="s">
        <v>5</v>
      </c>
      <c r="D115" s="44" t="s">
        <v>5</v>
      </c>
      <c r="E115" s="44"/>
      <c r="F115" s="220" t="s">
        <v>87</v>
      </c>
      <c r="G115" s="22" t="str">
        <f>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15823896.650000188</v>
      </c>
      <c r="D119" s="238">
        <v>59194867.759999894</v>
      </c>
      <c r="E119" s="238">
        <v>75018764.410000086</v>
      </c>
      <c r="F119" s="222">
        <v>211429.84999999977</v>
      </c>
      <c r="G119" s="239">
        <v>-9.530458499729233E-2</v>
      </c>
      <c r="H119" s="20"/>
    </row>
    <row r="120" spans="1:8" ht="10.5" customHeight="1" x14ac:dyDescent="0.2">
      <c r="A120" s="2"/>
      <c r="B120" s="37" t="s">
        <v>206</v>
      </c>
      <c r="C120" s="238">
        <v>85594.409999999989</v>
      </c>
      <c r="D120" s="238">
        <v>782031.47999999975</v>
      </c>
      <c r="E120" s="238">
        <v>867625.88999999978</v>
      </c>
      <c r="F120" s="222"/>
      <c r="G120" s="239"/>
      <c r="H120" s="20"/>
    </row>
    <row r="121" spans="1:8" ht="10.5" customHeight="1" x14ac:dyDescent="0.2">
      <c r="A121" s="2"/>
      <c r="B121" s="37" t="s">
        <v>226</v>
      </c>
      <c r="C121" s="238">
        <v>1348339.92</v>
      </c>
      <c r="D121" s="238">
        <v>9921964.8900000006</v>
      </c>
      <c r="E121" s="238">
        <v>11270304.810000001</v>
      </c>
      <c r="F121" s="222"/>
      <c r="G121" s="239">
        <v>0.93599902722371686</v>
      </c>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17258984.98000019</v>
      </c>
      <c r="D126" s="238">
        <v>69901018.129999921</v>
      </c>
      <c r="E126" s="238">
        <v>87160003.110000104</v>
      </c>
      <c r="F126" s="222">
        <v>211429.84999999977</v>
      </c>
      <c r="G126" s="239">
        <v>-0.2964637877386177</v>
      </c>
      <c r="H126" s="27"/>
    </row>
    <row r="127" spans="1:8" ht="7.5" customHeight="1" x14ac:dyDescent="0.2">
      <c r="A127" s="2"/>
      <c r="B127" s="35"/>
      <c r="C127" s="238"/>
      <c r="D127" s="238"/>
      <c r="E127" s="238"/>
      <c r="F127" s="222"/>
      <c r="G127" s="239"/>
      <c r="H127" s="20"/>
    </row>
    <row r="128" spans="1:8" s="28" customFormat="1" ht="15.75" customHeight="1" x14ac:dyDescent="0.2">
      <c r="A128" s="54"/>
      <c r="B128" s="31" t="s">
        <v>132</v>
      </c>
      <c r="C128" s="238"/>
      <c r="D128" s="238"/>
      <c r="E128" s="238"/>
      <c r="F128" s="222"/>
      <c r="G128" s="239"/>
      <c r="H128" s="27"/>
    </row>
    <row r="129" spans="1:8" ht="10.5" customHeight="1" x14ac:dyDescent="0.2">
      <c r="A129" s="2"/>
      <c r="B129" s="37" t="s">
        <v>207</v>
      </c>
      <c r="C129" s="238">
        <v>16516328.310000623</v>
      </c>
      <c r="D129" s="238">
        <v>39973149.34000016</v>
      </c>
      <c r="E129" s="238">
        <v>56489477.650000781</v>
      </c>
      <c r="F129" s="222">
        <v>2034899.179999999</v>
      </c>
      <c r="G129" s="239">
        <v>0.21676027518271734</v>
      </c>
      <c r="H129" s="20"/>
    </row>
    <row r="130" spans="1:8" ht="10.5" customHeight="1" x14ac:dyDescent="0.2">
      <c r="A130" s="2"/>
      <c r="B130" s="37" t="s">
        <v>208</v>
      </c>
      <c r="C130" s="238">
        <v>213836.87000000066</v>
      </c>
      <c r="D130" s="238">
        <v>834948.91000000946</v>
      </c>
      <c r="E130" s="238">
        <v>1048785.78000001</v>
      </c>
      <c r="F130" s="222">
        <v>523329.95000000554</v>
      </c>
      <c r="G130" s="239"/>
      <c r="H130" s="20"/>
    </row>
    <row r="131" spans="1:8" ht="10.5" customHeight="1" x14ac:dyDescent="0.2">
      <c r="A131" s="2"/>
      <c r="B131" s="37" t="s">
        <v>209</v>
      </c>
      <c r="C131" s="238">
        <v>79665347.420000136</v>
      </c>
      <c r="D131" s="238">
        <v>33854829.460000113</v>
      </c>
      <c r="E131" s="238">
        <v>113520176.88000028</v>
      </c>
      <c r="F131" s="222">
        <v>2020530.3499999999</v>
      </c>
      <c r="G131" s="239">
        <v>-5.2675011785619064E-2</v>
      </c>
      <c r="H131" s="20"/>
    </row>
    <row r="132" spans="1:8" ht="10.5" hidden="1" customHeight="1" x14ac:dyDescent="0.2">
      <c r="A132" s="2"/>
      <c r="B132" s="37"/>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135</v>
      </c>
      <c r="C135" s="238">
        <v>96395533.600000769</v>
      </c>
      <c r="D135" s="238">
        <v>74663287.710000291</v>
      </c>
      <c r="E135" s="238">
        <v>171058821.31000105</v>
      </c>
      <c r="F135" s="222">
        <v>4578759.4800000042</v>
      </c>
      <c r="G135" s="239">
        <v>-6.0379600654983934E-3</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10025070.319999961</v>
      </c>
      <c r="D138" s="238">
        <v>6631154.6199999927</v>
      </c>
      <c r="E138" s="238">
        <v>16656224.939999955</v>
      </c>
      <c r="F138" s="222">
        <v>79127.100000000006</v>
      </c>
      <c r="G138" s="239">
        <v>0.14901995853826855</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10025070.319999961</v>
      </c>
      <c r="D141" s="238">
        <v>6631186.6199999927</v>
      </c>
      <c r="E141" s="238">
        <v>16656256.939999955</v>
      </c>
      <c r="F141" s="222">
        <v>79127.100000000006</v>
      </c>
      <c r="G141" s="239">
        <v>0.14901170320454638</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4655412.0099999951</v>
      </c>
      <c r="D144" s="238">
        <v>769090.21000000206</v>
      </c>
      <c r="E144" s="238">
        <v>5424502.2199999969</v>
      </c>
      <c r="F144" s="222">
        <v>675</v>
      </c>
      <c r="G144" s="239">
        <v>0.10988144013761558</v>
      </c>
      <c r="H144" s="20"/>
    </row>
    <row r="145" spans="1:8" ht="10.5" hidden="1" customHeight="1" x14ac:dyDescent="0.2">
      <c r="A145" s="2"/>
      <c r="B145" s="37"/>
      <c r="C145" s="238"/>
      <c r="D145" s="238"/>
      <c r="E145" s="238"/>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4655412.0099999951</v>
      </c>
      <c r="D147" s="55">
        <v>769090.21000000206</v>
      </c>
      <c r="E147" s="55">
        <v>5424502.2199999969</v>
      </c>
      <c r="F147" s="222">
        <v>675</v>
      </c>
      <c r="G147" s="182">
        <v>0.10988144013761558</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811016.25999999873</v>
      </c>
      <c r="D150" s="55">
        <v>69473.669999999955</v>
      </c>
      <c r="E150" s="55">
        <v>880489.92999999877</v>
      </c>
      <c r="F150" s="222">
        <v>142.85999999999999</v>
      </c>
      <c r="G150" s="182"/>
      <c r="H150" s="56"/>
    </row>
    <row r="151" spans="1:8" s="57" customFormat="1" ht="10.5" hidden="1" customHeight="1" x14ac:dyDescent="0.2">
      <c r="A151" s="6"/>
      <c r="B151" s="37" t="s">
        <v>129</v>
      </c>
      <c r="C151" s="55"/>
      <c r="D151" s="55"/>
      <c r="E151" s="55"/>
      <c r="F151" s="222"/>
      <c r="G151" s="182"/>
      <c r="H151" s="56"/>
    </row>
    <row r="152" spans="1:8" s="60" customFormat="1" ht="10.5" hidden="1" customHeight="1" x14ac:dyDescent="0.2">
      <c r="A152" s="24"/>
      <c r="B152" s="35" t="s">
        <v>143</v>
      </c>
      <c r="C152" s="55">
        <v>811016.25999999873</v>
      </c>
      <c r="D152" s="55">
        <v>69497.669999999955</v>
      </c>
      <c r="E152" s="55">
        <v>880513.92999999877</v>
      </c>
      <c r="F152" s="222">
        <v>142.85999999999999</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1047.75</v>
      </c>
      <c r="D155" s="55">
        <v>9178.1999999999989</v>
      </c>
      <c r="E155" s="55">
        <v>10225.949999999999</v>
      </c>
      <c r="F155" s="222"/>
      <c r="G155" s="182">
        <v>-9.9623869065773585E-3</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1047.75</v>
      </c>
      <c r="D157" s="55">
        <v>9178.1999999999989</v>
      </c>
      <c r="E157" s="55">
        <v>10225.949999999999</v>
      </c>
      <c r="F157" s="222"/>
      <c r="G157" s="182">
        <v>-9.9623869065773585E-3</v>
      </c>
      <c r="H157" s="56"/>
    </row>
    <row r="158" spans="1:8" s="57" customFormat="1" x14ac:dyDescent="0.2">
      <c r="A158" s="6"/>
      <c r="B158" s="35"/>
      <c r="C158" s="55"/>
      <c r="D158" s="55"/>
      <c r="E158" s="55"/>
      <c r="F158" s="222"/>
      <c r="G158" s="182"/>
      <c r="H158" s="56"/>
    </row>
    <row r="159" spans="1:8" s="63" customFormat="1" ht="12" x14ac:dyDescent="0.2">
      <c r="A159" s="61"/>
      <c r="B159" s="31" t="s">
        <v>244</v>
      </c>
      <c r="C159" s="55"/>
      <c r="D159" s="55"/>
      <c r="E159" s="55"/>
      <c r="F159" s="222"/>
      <c r="G159" s="182"/>
      <c r="H159" s="62"/>
    </row>
    <row r="160" spans="1:8" s="60" customFormat="1" ht="13.5" customHeight="1" x14ac:dyDescent="0.2">
      <c r="A160" s="24"/>
      <c r="B160" s="37" t="s">
        <v>213</v>
      </c>
      <c r="C160" s="55">
        <v>6.5</v>
      </c>
      <c r="D160" s="55">
        <v>14</v>
      </c>
      <c r="E160" s="55">
        <v>20.5</v>
      </c>
      <c r="F160" s="222"/>
      <c r="G160" s="182"/>
      <c r="H160" s="59"/>
    </row>
    <row r="161" spans="1:8" s="60" customFormat="1" ht="15" customHeight="1" x14ac:dyDescent="0.2">
      <c r="A161" s="24"/>
      <c r="B161" s="37" t="s">
        <v>205</v>
      </c>
      <c r="C161" s="55">
        <v>298647.31999999983</v>
      </c>
      <c r="D161" s="55">
        <v>960556.12000000069</v>
      </c>
      <c r="E161" s="55">
        <v>1259203.4400000006</v>
      </c>
      <c r="F161" s="222"/>
      <c r="G161" s="182">
        <v>-0.1008798422231213</v>
      </c>
      <c r="H161" s="59"/>
    </row>
    <row r="162" spans="1:8" s="57" customFormat="1" ht="10.5" customHeight="1" x14ac:dyDescent="0.2">
      <c r="A162" s="6"/>
      <c r="B162" s="37" t="s">
        <v>206</v>
      </c>
      <c r="C162" s="55">
        <v>392</v>
      </c>
      <c r="D162" s="55">
        <v>1806.7</v>
      </c>
      <c r="E162" s="55">
        <v>2198.6999999999998</v>
      </c>
      <c r="F162" s="222"/>
      <c r="G162" s="182"/>
      <c r="H162" s="56"/>
    </row>
    <row r="163" spans="1:8" s="57" customFormat="1" ht="10.5" customHeight="1" x14ac:dyDescent="0.2">
      <c r="A163" s="6"/>
      <c r="B163" s="37" t="s">
        <v>226</v>
      </c>
      <c r="C163" s="55">
        <v>28686.699999999997</v>
      </c>
      <c r="D163" s="55">
        <v>172260.09999999998</v>
      </c>
      <c r="E163" s="55">
        <v>200946.8</v>
      </c>
      <c r="F163" s="222"/>
      <c r="G163" s="182"/>
      <c r="H163" s="56"/>
    </row>
    <row r="164" spans="1:8" s="57" customFormat="1" ht="10.5" customHeight="1" x14ac:dyDescent="0.2">
      <c r="A164" s="6"/>
      <c r="B164" s="37" t="s">
        <v>207</v>
      </c>
      <c r="C164" s="55">
        <v>33558.709999999977</v>
      </c>
      <c r="D164" s="55">
        <v>77641.279999999999</v>
      </c>
      <c r="E164" s="55">
        <v>111199.98999999998</v>
      </c>
      <c r="F164" s="222"/>
      <c r="G164" s="182">
        <v>0.3870082715343337</v>
      </c>
      <c r="H164" s="56"/>
    </row>
    <row r="165" spans="1:8" s="57" customFormat="1" ht="10.5" customHeight="1" x14ac:dyDescent="0.2">
      <c r="A165" s="6"/>
      <c r="B165" s="37" t="s">
        <v>208</v>
      </c>
      <c r="C165" s="55">
        <v>2101.8999999999996</v>
      </c>
      <c r="D165" s="55">
        <v>14816.219999999998</v>
      </c>
      <c r="E165" s="55">
        <v>16918.120000000003</v>
      </c>
      <c r="F165" s="222"/>
      <c r="G165" s="182">
        <v>-0.52080780614918365</v>
      </c>
      <c r="H165" s="56"/>
    </row>
    <row r="166" spans="1:8" s="57" customFormat="1" ht="10.5" customHeight="1" x14ac:dyDescent="0.2">
      <c r="A166" s="6"/>
      <c r="B166" s="37" t="s">
        <v>209</v>
      </c>
      <c r="C166" s="55">
        <v>168436.71000000002</v>
      </c>
      <c r="D166" s="55">
        <v>95477.96</v>
      </c>
      <c r="E166" s="55">
        <v>263914.67</v>
      </c>
      <c r="F166" s="222"/>
      <c r="G166" s="182">
        <v>0.16097039764831034</v>
      </c>
      <c r="H166" s="56"/>
    </row>
    <row r="167" spans="1:8" s="57" customFormat="1" ht="10.5" customHeight="1" x14ac:dyDescent="0.2">
      <c r="A167" s="6"/>
      <c r="B167" s="37" t="s">
        <v>210</v>
      </c>
      <c r="C167" s="55">
        <v>21764.000000000004</v>
      </c>
      <c r="D167" s="55">
        <v>14634.7</v>
      </c>
      <c r="E167" s="55">
        <v>36398.700000000004</v>
      </c>
      <c r="F167" s="222"/>
      <c r="G167" s="182">
        <v>0.19236401159648198</v>
      </c>
      <c r="H167" s="56"/>
    </row>
    <row r="168" spans="1:8" s="57" customFormat="1" ht="10.5" customHeight="1" x14ac:dyDescent="0.2">
      <c r="A168" s="6"/>
      <c r="B168" s="37" t="s">
        <v>211</v>
      </c>
      <c r="C168" s="55">
        <v>1582067.4800000002</v>
      </c>
      <c r="D168" s="55">
        <v>163562.45000000007</v>
      </c>
      <c r="E168" s="55">
        <v>1745629.9300000002</v>
      </c>
      <c r="F168" s="222"/>
      <c r="G168" s="182">
        <v>-0.11318900250886699</v>
      </c>
      <c r="H168" s="56"/>
    </row>
    <row r="169" spans="1:8" s="57" customFormat="1" ht="10.5" customHeight="1" x14ac:dyDescent="0.2">
      <c r="A169" s="6"/>
      <c r="B169" s="37" t="s">
        <v>212</v>
      </c>
      <c r="C169" s="55">
        <v>2296.77</v>
      </c>
      <c r="D169" s="55">
        <v>398.6</v>
      </c>
      <c r="E169" s="55">
        <v>2695.37</v>
      </c>
      <c r="F169" s="222"/>
      <c r="G169" s="182"/>
      <c r="H169" s="56"/>
    </row>
    <row r="170" spans="1:8" s="57" customFormat="1" ht="10.5" customHeight="1" x14ac:dyDescent="0.2">
      <c r="A170" s="6"/>
      <c r="B170" s="35" t="s">
        <v>234</v>
      </c>
      <c r="C170" s="55">
        <v>2138631.09</v>
      </c>
      <c r="D170" s="55">
        <v>1501718.1300000008</v>
      </c>
      <c r="E170" s="55">
        <v>3640349.2200000007</v>
      </c>
      <c r="F170" s="222"/>
      <c r="G170" s="182">
        <v>-0.15835053343365524</v>
      </c>
      <c r="H170" s="56"/>
    </row>
    <row r="171" spans="1:8" s="57" customFormat="1" ht="9" x14ac:dyDescent="0.15">
      <c r="A171" s="6"/>
      <c r="B171" s="264"/>
      <c r="C171" s="55"/>
      <c r="D171" s="55"/>
      <c r="E171" s="55"/>
      <c r="F171" s="222"/>
      <c r="G171" s="182"/>
      <c r="H171" s="56"/>
    </row>
    <row r="172" spans="1:8" s="57" customFormat="1" x14ac:dyDescent="0.2">
      <c r="A172" s="6"/>
      <c r="B172" s="35" t="s">
        <v>233</v>
      </c>
      <c r="C172" s="55">
        <v>131384323.01000093</v>
      </c>
      <c r="D172" s="55">
        <v>153554268.6700002</v>
      </c>
      <c r="E172" s="55">
        <v>284938591.68000114</v>
      </c>
      <c r="F172" s="222">
        <v>4870134.2900000047</v>
      </c>
      <c r="G172" s="182">
        <v>-0.10899318781146872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285085.1999999992</v>
      </c>
      <c r="D176" s="55">
        <v>219878.24999999974</v>
      </c>
      <c r="E176" s="55">
        <v>504963.44999999891</v>
      </c>
      <c r="F176" s="222">
        <v>42747.749999999985</v>
      </c>
      <c r="G176" s="182">
        <v>-4.6807552918796125E-2</v>
      </c>
      <c r="H176" s="59"/>
    </row>
    <row r="177" spans="1:8" s="60" customFormat="1" ht="10.5" customHeight="1" x14ac:dyDescent="0.2">
      <c r="A177" s="24"/>
      <c r="B177" s="37" t="s">
        <v>214</v>
      </c>
      <c r="C177" s="55">
        <v>691093636</v>
      </c>
      <c r="D177" s="55">
        <v>504719782.5</v>
      </c>
      <c r="E177" s="55">
        <v>1195813418.5</v>
      </c>
      <c r="F177" s="222">
        <v>84926401.5</v>
      </c>
      <c r="G177" s="182">
        <v>-4.2021789352189143E-2</v>
      </c>
      <c r="H177" s="59"/>
    </row>
    <row r="178" spans="1:8" s="60" customFormat="1" ht="10.5" customHeight="1" x14ac:dyDescent="0.2">
      <c r="A178" s="24"/>
      <c r="B178" s="37" t="s">
        <v>215</v>
      </c>
      <c r="C178" s="55">
        <v>186482.60000000003</v>
      </c>
      <c r="D178" s="55">
        <v>47497.2</v>
      </c>
      <c r="E178" s="55">
        <v>233979.80000000005</v>
      </c>
      <c r="F178" s="222">
        <v>8699.1</v>
      </c>
      <c r="G178" s="182">
        <v>-5.3822915758908074E-2</v>
      </c>
      <c r="H178" s="59"/>
    </row>
    <row r="179" spans="1:8" s="60" customFormat="1" ht="10.5" customHeight="1" x14ac:dyDescent="0.2">
      <c r="A179" s="24"/>
      <c r="B179" s="37" t="s">
        <v>216</v>
      </c>
      <c r="C179" s="55">
        <v>194975.35</v>
      </c>
      <c r="D179" s="55">
        <v>144305.60000000001</v>
      </c>
      <c r="E179" s="55">
        <v>339280.94999999995</v>
      </c>
      <c r="F179" s="222">
        <v>15470.1</v>
      </c>
      <c r="G179" s="182">
        <v>-0.12283889676358772</v>
      </c>
      <c r="H179" s="59"/>
    </row>
    <row r="180" spans="1:8" s="60" customFormat="1" ht="10.5" customHeight="1" x14ac:dyDescent="0.2">
      <c r="A180" s="24"/>
      <c r="B180" s="37" t="s">
        <v>217</v>
      </c>
      <c r="C180" s="55">
        <v>1159147.9100000081</v>
      </c>
      <c r="D180" s="55">
        <v>939099.59000000113</v>
      </c>
      <c r="E180" s="55">
        <v>2098247.5000000093</v>
      </c>
      <c r="F180" s="222">
        <v>115630.20999999999</v>
      </c>
      <c r="G180" s="182">
        <v>-0.1052414644336962</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692919327.06000006</v>
      </c>
      <c r="D186" s="166">
        <v>506070563.13999999</v>
      </c>
      <c r="E186" s="166">
        <v>1198989890.2</v>
      </c>
      <c r="F186" s="342">
        <v>85108948.659999996</v>
      </c>
      <c r="G186" s="194">
        <v>-4.2169552184015635E-2</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c r="E189" s="55"/>
      <c r="F189" s="222"/>
      <c r="G189" s="185"/>
      <c r="H189" s="69"/>
    </row>
    <row r="190" spans="1:8" ht="10.5" hidden="1" customHeight="1" x14ac:dyDescent="0.2">
      <c r="A190" s="2"/>
      <c r="B190" s="82" t="s">
        <v>81</v>
      </c>
      <c r="C190" s="55"/>
      <c r="D190" s="55"/>
      <c r="E190" s="55"/>
      <c r="F190" s="222"/>
      <c r="G190" s="185"/>
      <c r="H190" s="69"/>
    </row>
    <row r="191" spans="1:8" ht="10.5" hidden="1" customHeight="1" x14ac:dyDescent="0.2">
      <c r="A191" s="2"/>
      <c r="B191" s="82"/>
      <c r="C191" s="55"/>
      <c r="D191" s="55"/>
      <c r="E191" s="55"/>
      <c r="F191" s="222"/>
      <c r="G191" s="185"/>
      <c r="H191" s="69"/>
    </row>
    <row r="192" spans="1:8" s="28" customFormat="1" ht="27.75" customHeight="1" x14ac:dyDescent="0.2">
      <c r="A192" s="54"/>
      <c r="B192" s="367" t="s">
        <v>165</v>
      </c>
      <c r="C192" s="401"/>
      <c r="D192" s="400">
        <v>31279494.672408186</v>
      </c>
      <c r="E192" s="400">
        <v>31279494.672408186</v>
      </c>
      <c r="F192" s="227"/>
      <c r="G192" s="355">
        <v>-3.1348908798277231E-2</v>
      </c>
      <c r="H192" s="70"/>
    </row>
    <row r="193" spans="1:8" ht="10.5" customHeight="1" x14ac:dyDescent="0.2">
      <c r="A193" s="2"/>
      <c r="B193" s="84"/>
      <c r="C193" s="166"/>
      <c r="D193" s="166"/>
      <c r="E193" s="166"/>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tabColor indexed="45"/>
  </sheetPr>
  <dimension ref="A1:L661"/>
  <sheetViews>
    <sheetView showZeros="0" view="pageBreakPreview" topLeftCell="B513" zoomScale="114" zoomScaleNormal="100" zoomScaleSheetLayoutView="114" workbookViewId="0">
      <selection activeCell="K523" sqref="K523"/>
    </sheetView>
  </sheetViews>
  <sheetFormatPr baseColWidth="10" defaultRowHeight="11.25" x14ac:dyDescent="0.2"/>
  <cols>
    <col min="1" max="1" width="4" style="6" customWidth="1"/>
    <col min="2" max="2" width="68.140625" style="5" customWidth="1"/>
    <col min="3" max="3" width="15" style="3" bestFit="1" customWidth="1"/>
    <col min="4" max="4" width="12.140625" style="3" customWidth="1"/>
    <col min="5" max="5" width="15" style="3" customWidth="1"/>
    <col min="6" max="6" width="14.85546875" style="3" bestFit="1" customWidth="1"/>
    <col min="7" max="7" width="13.140625" style="3" bestFit="1"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
        <v>500</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300</v>
      </c>
      <c r="I5" s="20"/>
    </row>
    <row r="6" spans="1:9" ht="9" customHeight="1" x14ac:dyDescent="0.2">
      <c r="B6" s="21"/>
      <c r="C6" s="45" t="s">
        <v>5</v>
      </c>
      <c r="D6" s="44" t="s">
        <v>5</v>
      </c>
      <c r="E6" s="45"/>
      <c r="F6" s="220" t="s">
        <v>241</v>
      </c>
      <c r="G6" s="220" t="s">
        <v>239</v>
      </c>
      <c r="H6" s="22" t="s">
        <v>301</v>
      </c>
      <c r="I6" s="23"/>
    </row>
    <row r="7" spans="1:9" s="28" customFormat="1" ht="14.25" customHeight="1" x14ac:dyDescent="0.2">
      <c r="A7" s="24"/>
      <c r="B7" s="25" t="s">
        <v>285</v>
      </c>
      <c r="C7" s="287"/>
      <c r="D7" s="287"/>
      <c r="E7" s="287"/>
      <c r="F7" s="288"/>
      <c r="G7" s="288"/>
      <c r="H7" s="181"/>
      <c r="I7" s="27"/>
    </row>
    <row r="8" spans="1:9" s="28" customFormat="1" ht="11.25" customHeight="1" x14ac:dyDescent="0.2">
      <c r="A8" s="24"/>
      <c r="B8" s="31" t="s">
        <v>88</v>
      </c>
      <c r="C8" s="291"/>
      <c r="D8" s="291"/>
      <c r="E8" s="291"/>
      <c r="F8" s="292"/>
      <c r="G8" s="292"/>
      <c r="H8" s="178"/>
      <c r="I8" s="27"/>
    </row>
    <row r="9" spans="1:9" ht="10.5" customHeight="1" x14ac:dyDescent="0.2">
      <c r="B9" s="16" t="s">
        <v>22</v>
      </c>
      <c r="C9" s="289">
        <v>1902218170.7899597</v>
      </c>
      <c r="D9" s="289">
        <v>1074739970.7722254</v>
      </c>
      <c r="E9" s="289">
        <v>2976958141.5621848</v>
      </c>
      <c r="F9" s="290">
        <v>82307127.900000066</v>
      </c>
      <c r="G9" s="290">
        <v>19486380.866250001</v>
      </c>
      <c r="H9" s="179">
        <v>7.7647983716436109E-2</v>
      </c>
      <c r="I9" s="20"/>
    </row>
    <row r="10" spans="1:9" ht="10.5" customHeight="1" x14ac:dyDescent="0.2">
      <c r="B10" s="16" t="s">
        <v>387</v>
      </c>
      <c r="C10" s="289">
        <v>88900.165848000819</v>
      </c>
      <c r="D10" s="289">
        <v>1558465.0856320031</v>
      </c>
      <c r="E10" s="289">
        <v>1647365.2514800038</v>
      </c>
      <c r="F10" s="290">
        <v>46921.482400000081</v>
      </c>
      <c r="G10" s="290">
        <v>1649.9547999999982</v>
      </c>
      <c r="H10" s="179">
        <v>-0.43226096278299553</v>
      </c>
      <c r="I10" s="20"/>
    </row>
    <row r="11" spans="1:9" ht="10.5" customHeight="1" x14ac:dyDescent="0.2">
      <c r="B11" s="16" t="s">
        <v>100</v>
      </c>
      <c r="C11" s="289">
        <v>58444504.510000817</v>
      </c>
      <c r="D11" s="289">
        <v>282669680.09246975</v>
      </c>
      <c r="E11" s="289">
        <v>341114184.60247064</v>
      </c>
      <c r="F11" s="290">
        <v>153836.79999999999</v>
      </c>
      <c r="G11" s="290">
        <v>1126423.9800000002</v>
      </c>
      <c r="H11" s="179">
        <v>-4.0941592704372365E-2</v>
      </c>
      <c r="I11" s="20"/>
    </row>
    <row r="12" spans="1:9" ht="10.5" customHeight="1" x14ac:dyDescent="0.2">
      <c r="B12" s="16" t="s">
        <v>388</v>
      </c>
      <c r="C12" s="289">
        <v>119589.90415199875</v>
      </c>
      <c r="D12" s="289">
        <v>2096471.7943679998</v>
      </c>
      <c r="E12" s="289">
        <v>2216061.6985199987</v>
      </c>
      <c r="F12" s="290">
        <v>63119.517600000014</v>
      </c>
      <c r="G12" s="290">
        <v>2219.5452000000005</v>
      </c>
      <c r="H12" s="179">
        <v>-0.43226096278299353</v>
      </c>
      <c r="I12" s="20"/>
    </row>
    <row r="13" spans="1:9" ht="10.5" customHeight="1" x14ac:dyDescent="0.2">
      <c r="B13" s="16" t="s">
        <v>340</v>
      </c>
      <c r="C13" s="289">
        <v>151357055.56000218</v>
      </c>
      <c r="D13" s="289">
        <v>135618211.72</v>
      </c>
      <c r="E13" s="289">
        <v>286975267.28000218</v>
      </c>
      <c r="F13" s="290">
        <v>23467971.079999931</v>
      </c>
      <c r="G13" s="290">
        <v>1562582.3500000006</v>
      </c>
      <c r="H13" s="179">
        <v>2.9717115031343333E-2</v>
      </c>
      <c r="I13" s="20"/>
    </row>
    <row r="14" spans="1:9" ht="10.5" customHeight="1" x14ac:dyDescent="0.2">
      <c r="B14" s="340" t="s">
        <v>90</v>
      </c>
      <c r="C14" s="289">
        <v>150817430.11000219</v>
      </c>
      <c r="D14" s="289">
        <v>132423374.08999999</v>
      </c>
      <c r="E14" s="289">
        <v>283240804.20000219</v>
      </c>
      <c r="F14" s="290">
        <v>20381747.049999926</v>
      </c>
      <c r="G14" s="290">
        <v>1548513.5700000005</v>
      </c>
      <c r="H14" s="179">
        <v>3.1943162898736999E-2</v>
      </c>
      <c r="I14" s="20"/>
    </row>
    <row r="15" spans="1:9" ht="10.5" customHeight="1" x14ac:dyDescent="0.2">
      <c r="B15" s="33" t="s">
        <v>304</v>
      </c>
      <c r="C15" s="289">
        <v>11389504.840000002</v>
      </c>
      <c r="D15" s="289">
        <v>4774455.8900000108</v>
      </c>
      <c r="E15" s="289">
        <v>16163960.730000013</v>
      </c>
      <c r="F15" s="290">
        <v>1448827.9400000027</v>
      </c>
      <c r="G15" s="290">
        <v>100804.75</v>
      </c>
      <c r="H15" s="179">
        <v>4.466242667636644E-2</v>
      </c>
      <c r="I15" s="20"/>
    </row>
    <row r="16" spans="1:9" ht="10.5" customHeight="1" x14ac:dyDescent="0.2">
      <c r="B16" s="33" t="s">
        <v>305</v>
      </c>
      <c r="C16" s="289">
        <v>1274.8000000000002</v>
      </c>
      <c r="D16" s="289">
        <v>188.96</v>
      </c>
      <c r="E16" s="289">
        <v>1463.7600000000002</v>
      </c>
      <c r="F16" s="290">
        <v>177.44</v>
      </c>
      <c r="G16" s="290"/>
      <c r="H16" s="179">
        <v>-4.3450416598594832E-2</v>
      </c>
      <c r="I16" s="20"/>
    </row>
    <row r="17" spans="2:9" ht="10.5" customHeight="1" x14ac:dyDescent="0.2">
      <c r="B17" s="33" t="s">
        <v>306</v>
      </c>
      <c r="C17" s="289">
        <v>5351.3199999999988</v>
      </c>
      <c r="D17" s="289">
        <v>175991.63000000038</v>
      </c>
      <c r="E17" s="289">
        <v>181342.95000000039</v>
      </c>
      <c r="F17" s="290">
        <v>154724.18000000037</v>
      </c>
      <c r="G17" s="290">
        <v>564.65000000000009</v>
      </c>
      <c r="H17" s="179">
        <v>9.6532735722434371E-2</v>
      </c>
      <c r="I17" s="20"/>
    </row>
    <row r="18" spans="2:9" ht="10.5" customHeight="1" x14ac:dyDescent="0.2">
      <c r="B18" s="33" t="s">
        <v>307</v>
      </c>
      <c r="C18" s="289">
        <v>53798100.990001991</v>
      </c>
      <c r="D18" s="289">
        <v>46433440.959999785</v>
      </c>
      <c r="E18" s="289">
        <v>100231541.95000178</v>
      </c>
      <c r="F18" s="290">
        <v>3147349.0800000029</v>
      </c>
      <c r="G18" s="290">
        <v>533455.17999999924</v>
      </c>
      <c r="H18" s="179">
        <v>-0.10047389476911539</v>
      </c>
      <c r="I18" s="20"/>
    </row>
    <row r="19" spans="2:9" ht="10.5" customHeight="1" x14ac:dyDescent="0.2">
      <c r="B19" s="33" t="s">
        <v>308</v>
      </c>
      <c r="C19" s="289">
        <v>2759067.5100000389</v>
      </c>
      <c r="D19" s="289">
        <v>283649.08999999985</v>
      </c>
      <c r="E19" s="289">
        <v>3042716.6000000387</v>
      </c>
      <c r="F19" s="290">
        <v>57354.08000000006</v>
      </c>
      <c r="G19" s="290">
        <v>17602.350000000002</v>
      </c>
      <c r="H19" s="179">
        <v>0.24274304531569602</v>
      </c>
      <c r="I19" s="20"/>
    </row>
    <row r="20" spans="2:9" ht="10.5" customHeight="1" x14ac:dyDescent="0.2">
      <c r="B20" s="33" t="s">
        <v>309</v>
      </c>
      <c r="C20" s="289">
        <v>82864130.65000017</v>
      </c>
      <c r="D20" s="289">
        <v>80755647.560000181</v>
      </c>
      <c r="E20" s="289">
        <v>163619778.21000037</v>
      </c>
      <c r="F20" s="290">
        <v>15573314.32999992</v>
      </c>
      <c r="G20" s="290">
        <v>896086.64000000129</v>
      </c>
      <c r="H20" s="179">
        <v>0.12873914107909923</v>
      </c>
      <c r="I20" s="20"/>
    </row>
    <row r="21" spans="2:9" ht="10.5" customHeight="1" x14ac:dyDescent="0.2">
      <c r="B21" s="33" t="s">
        <v>89</v>
      </c>
      <c r="C21" s="289">
        <v>539625.45000000345</v>
      </c>
      <c r="D21" s="289">
        <v>3194837.6300000036</v>
      </c>
      <c r="E21" s="289">
        <v>3734463.0800000066</v>
      </c>
      <c r="F21" s="290">
        <v>3086224.030000004</v>
      </c>
      <c r="G21" s="290">
        <v>14068.780000000002</v>
      </c>
      <c r="H21" s="179">
        <v>-0.11506580935217636</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430229617.07273018</v>
      </c>
      <c r="E24" s="289">
        <v>430229617.07273018</v>
      </c>
      <c r="F24" s="290"/>
      <c r="G24" s="290"/>
      <c r="H24" s="179">
        <v>6.4506539743192537E-2</v>
      </c>
      <c r="I24" s="20"/>
    </row>
    <row r="25" spans="2:9" ht="10.5" customHeight="1" x14ac:dyDescent="0.2">
      <c r="B25" s="16" t="s">
        <v>96</v>
      </c>
      <c r="C25" s="289"/>
      <c r="D25" s="289"/>
      <c r="E25" s="289"/>
      <c r="F25" s="290"/>
      <c r="G25" s="290"/>
      <c r="H25" s="179"/>
      <c r="I25" s="20"/>
    </row>
    <row r="26" spans="2:9" ht="10.5" customHeight="1" x14ac:dyDescent="0.2">
      <c r="B26" s="16" t="s">
        <v>91</v>
      </c>
      <c r="C26" s="289">
        <v>9507532.6699999981</v>
      </c>
      <c r="D26" s="289">
        <v>5230576.17</v>
      </c>
      <c r="E26" s="289">
        <v>14738108.839999998</v>
      </c>
      <c r="F26" s="290">
        <v>441580.58999999997</v>
      </c>
      <c r="G26" s="290">
        <v>106633.63</v>
      </c>
      <c r="H26" s="179">
        <v>6.7211391405599397E-3</v>
      </c>
      <c r="I26" s="34"/>
    </row>
    <row r="27" spans="2:9" ht="10.5" customHeight="1" x14ac:dyDescent="0.2">
      <c r="B27" s="16" t="s">
        <v>252</v>
      </c>
      <c r="C27" s="289"/>
      <c r="D27" s="289"/>
      <c r="E27" s="289"/>
      <c r="F27" s="290"/>
      <c r="G27" s="290"/>
      <c r="H27" s="179"/>
      <c r="I27" s="34"/>
    </row>
    <row r="28" spans="2:9" ht="10.5" customHeight="1" x14ac:dyDescent="0.2">
      <c r="B28" s="16" t="s">
        <v>95</v>
      </c>
      <c r="C28" s="289">
        <v>247112.36000000092</v>
      </c>
      <c r="D28" s="289">
        <v>916605.61000000301</v>
      </c>
      <c r="E28" s="289">
        <v>1163717.9700000039</v>
      </c>
      <c r="F28" s="290">
        <v>1162589.1700000039</v>
      </c>
      <c r="G28" s="290">
        <v>3807.6800000000012</v>
      </c>
      <c r="H28" s="179">
        <v>-0.11150998931522638</v>
      </c>
      <c r="I28" s="34"/>
    </row>
    <row r="29" spans="2:9" ht="10.5" customHeight="1" x14ac:dyDescent="0.2">
      <c r="B29" s="16" t="s">
        <v>381</v>
      </c>
      <c r="C29" s="289">
        <v>47240120.349999651</v>
      </c>
      <c r="D29" s="289">
        <v>27160224.726331018</v>
      </c>
      <c r="E29" s="289">
        <v>74400345.076330662</v>
      </c>
      <c r="F29" s="290">
        <v>5973</v>
      </c>
      <c r="G29" s="290">
        <v>564496.77</v>
      </c>
      <c r="H29" s="179">
        <v>5.2762329523375229E-2</v>
      </c>
      <c r="I29" s="34"/>
    </row>
    <row r="30" spans="2:9" ht="10.5" customHeight="1" x14ac:dyDescent="0.2">
      <c r="B30" s="16" t="s">
        <v>441</v>
      </c>
      <c r="C30" s="289"/>
      <c r="D30" s="289">
        <v>503469972.61903238</v>
      </c>
      <c r="E30" s="289">
        <v>503469972.61903238</v>
      </c>
      <c r="F30" s="290"/>
      <c r="G30" s="290"/>
      <c r="H30" s="179">
        <v>6.0944065308860207E-2</v>
      </c>
      <c r="I30" s="34"/>
    </row>
    <row r="31" spans="2:9" ht="10.5" customHeight="1" x14ac:dyDescent="0.2">
      <c r="B31" s="16" t="s">
        <v>346</v>
      </c>
      <c r="C31" s="289"/>
      <c r="D31" s="289">
        <v>82225</v>
      </c>
      <c r="E31" s="289">
        <v>82225</v>
      </c>
      <c r="F31" s="290"/>
      <c r="G31" s="290"/>
      <c r="H31" s="179">
        <v>0.27496433666191145</v>
      </c>
      <c r="I31" s="34"/>
    </row>
    <row r="32" spans="2:9" ht="10.5" customHeight="1" x14ac:dyDescent="0.2">
      <c r="B32" s="16" t="s">
        <v>312</v>
      </c>
      <c r="C32" s="289"/>
      <c r="D32" s="289"/>
      <c r="E32" s="289"/>
      <c r="F32" s="290"/>
      <c r="G32" s="290"/>
      <c r="H32" s="179"/>
      <c r="I32" s="34"/>
    </row>
    <row r="33" spans="1:11" ht="10.5" customHeight="1" x14ac:dyDescent="0.2">
      <c r="B33" s="16" t="s">
        <v>313</v>
      </c>
      <c r="C33" s="289"/>
      <c r="D33" s="289"/>
      <c r="E33" s="289"/>
      <c r="F33" s="290"/>
      <c r="G33" s="290"/>
      <c r="H33" s="179"/>
      <c r="I33" s="34"/>
    </row>
    <row r="34" spans="1:11" ht="10.5" customHeight="1" x14ac:dyDescent="0.2">
      <c r="B34" s="16" t="s">
        <v>489</v>
      </c>
      <c r="C34" s="289"/>
      <c r="D34" s="289">
        <v>25207879.703400016</v>
      </c>
      <c r="E34" s="289">
        <v>25207879.703400016</v>
      </c>
      <c r="F34" s="290"/>
      <c r="G34" s="290"/>
      <c r="H34" s="179"/>
      <c r="I34" s="34"/>
    </row>
    <row r="35" spans="1:11" ht="10.5" customHeight="1" x14ac:dyDescent="0.2">
      <c r="B35" s="16" t="s">
        <v>487</v>
      </c>
      <c r="C35" s="289"/>
      <c r="D35" s="289">
        <v>20340976.127499994</v>
      </c>
      <c r="E35" s="289">
        <v>20340976.127499994</v>
      </c>
      <c r="F35" s="290"/>
      <c r="G35" s="290"/>
      <c r="H35" s="179">
        <v>0.30040644058385402</v>
      </c>
      <c r="I35" s="34"/>
    </row>
    <row r="36" spans="1:11" ht="10.5" customHeight="1" x14ac:dyDescent="0.2">
      <c r="B36" s="16" t="s">
        <v>420</v>
      </c>
      <c r="C36" s="289"/>
      <c r="D36" s="289">
        <v>32172163.117314007</v>
      </c>
      <c r="E36" s="289">
        <v>32172163.117314007</v>
      </c>
      <c r="F36" s="290"/>
      <c r="G36" s="290"/>
      <c r="H36" s="179">
        <v>0.13105404068309801</v>
      </c>
      <c r="I36" s="34"/>
    </row>
    <row r="37" spans="1:11" ht="10.5" customHeight="1" x14ac:dyDescent="0.2">
      <c r="B37" s="574" t="s">
        <v>448</v>
      </c>
      <c r="C37" s="289"/>
      <c r="D37" s="289">
        <v>34061.56</v>
      </c>
      <c r="E37" s="289">
        <v>34061.56</v>
      </c>
      <c r="F37" s="290"/>
      <c r="G37" s="290"/>
      <c r="H37" s="179">
        <v>-0.57172401479659707</v>
      </c>
      <c r="I37" s="34"/>
    </row>
    <row r="38" spans="1:11" ht="10.5" hidden="1" customHeight="1" x14ac:dyDescent="0.2">
      <c r="B38" s="574"/>
      <c r="C38" s="289"/>
      <c r="D38" s="289"/>
      <c r="E38" s="289"/>
      <c r="F38" s="290"/>
      <c r="G38" s="290"/>
      <c r="H38" s="179"/>
      <c r="I38" s="34"/>
    </row>
    <row r="39" spans="1:11" ht="10.5" customHeight="1" x14ac:dyDescent="0.2">
      <c r="B39" s="16" t="s">
        <v>99</v>
      </c>
      <c r="C39" s="289">
        <v>1187177.03</v>
      </c>
      <c r="D39" s="289">
        <v>2210971.8578889966</v>
      </c>
      <c r="E39" s="289">
        <v>3398148.8878889969</v>
      </c>
      <c r="F39" s="290">
        <v>1199532.5805019999</v>
      </c>
      <c r="G39" s="290">
        <v>13096.884173000002</v>
      </c>
      <c r="H39" s="179">
        <v>-1.1540839950319515E-2</v>
      </c>
      <c r="I39" s="34"/>
    </row>
    <row r="40" spans="1:11" ht="10.5" customHeight="1" x14ac:dyDescent="0.2">
      <c r="B40" s="16" t="s">
        <v>283</v>
      </c>
      <c r="C40" s="289"/>
      <c r="D40" s="289">
        <v>-3057565.07</v>
      </c>
      <c r="E40" s="289">
        <v>-3057565.07</v>
      </c>
      <c r="F40" s="290">
        <v>-288</v>
      </c>
      <c r="G40" s="290">
        <v>-23856</v>
      </c>
      <c r="H40" s="179">
        <v>0.28557782245284624</v>
      </c>
      <c r="I40" s="34"/>
    </row>
    <row r="41" spans="1:11" s="28" customFormat="1" ht="10.5" customHeight="1" x14ac:dyDescent="0.2">
      <c r="A41" s="24"/>
      <c r="B41" s="16" t="s">
        <v>279</v>
      </c>
      <c r="C41" s="289">
        <v>191.87</v>
      </c>
      <c r="D41" s="289">
        <v>-150753450.80000001</v>
      </c>
      <c r="E41" s="289">
        <v>-150753258.93000001</v>
      </c>
      <c r="F41" s="290">
        <v>-55445</v>
      </c>
      <c r="G41" s="290">
        <v>-1112356</v>
      </c>
      <c r="H41" s="179">
        <v>0.37480841950406707</v>
      </c>
      <c r="I41" s="36"/>
      <c r="J41" s="5"/>
    </row>
    <row r="42" spans="1:11" s="28" customFormat="1" ht="10.5" customHeight="1" x14ac:dyDescent="0.2">
      <c r="A42" s="24"/>
      <c r="B42" s="35" t="s">
        <v>101</v>
      </c>
      <c r="C42" s="291">
        <v>2170410355.2099619</v>
      </c>
      <c r="D42" s="291">
        <v>2389927057.1588917</v>
      </c>
      <c r="E42" s="291">
        <v>4560337412.3688545</v>
      </c>
      <c r="F42" s="292">
        <v>108792919.120502</v>
      </c>
      <c r="G42" s="292">
        <v>21731079.660422999</v>
      </c>
      <c r="H42" s="178">
        <v>5.9408899760644118E-2</v>
      </c>
      <c r="I42" s="36"/>
      <c r="K42" s="209" t="b">
        <f>IF(ABS(E42-SUM(E9:E13,E22:E41))&lt;0.001,TRUE,FALSE)</f>
        <v>1</v>
      </c>
    </row>
    <row r="43" spans="1:11" s="28" customFormat="1" ht="10.5" customHeight="1" x14ac:dyDescent="0.2">
      <c r="A43" s="24"/>
      <c r="B43" s="35"/>
      <c r="C43" s="291"/>
      <c r="D43" s="291"/>
      <c r="E43" s="291"/>
      <c r="F43" s="292"/>
      <c r="G43" s="292"/>
      <c r="H43" s="291"/>
      <c r="I43" s="36"/>
      <c r="K43" s="209"/>
    </row>
    <row r="44" spans="1:11" s="28" customFormat="1" ht="13.5" customHeight="1" x14ac:dyDescent="0.2">
      <c r="A44" s="24"/>
      <c r="B44" s="31" t="s">
        <v>102</v>
      </c>
      <c r="C44" s="291"/>
      <c r="D44" s="291"/>
      <c r="E44" s="291"/>
      <c r="F44" s="292"/>
      <c r="G44" s="292"/>
      <c r="H44" s="178"/>
      <c r="I44" s="36"/>
    </row>
    <row r="45" spans="1:11" ht="10.5" customHeight="1" x14ac:dyDescent="0.2">
      <c r="B45" s="16" t="s">
        <v>104</v>
      </c>
      <c r="C45" s="289">
        <v>1945152243.3899856</v>
      </c>
      <c r="D45" s="289">
        <v>4179179670.1900105</v>
      </c>
      <c r="E45" s="289">
        <v>6124331913.5799961</v>
      </c>
      <c r="F45" s="290">
        <v>2165512769.5300059</v>
      </c>
      <c r="G45" s="290">
        <v>36813985.899999991</v>
      </c>
      <c r="H45" s="179">
        <v>4.6506357395437847E-2</v>
      </c>
      <c r="I45" s="20"/>
    </row>
    <row r="46" spans="1:11" ht="10.5" customHeight="1" x14ac:dyDescent="0.2">
      <c r="B46" s="33" t="s">
        <v>106</v>
      </c>
      <c r="C46" s="289">
        <v>1942522303.2399852</v>
      </c>
      <c r="D46" s="289">
        <v>4151522691.3300099</v>
      </c>
      <c r="E46" s="289">
        <v>6094044994.5699949</v>
      </c>
      <c r="F46" s="290">
        <v>2138922952.2100058</v>
      </c>
      <c r="G46" s="290">
        <v>36640148.61999999</v>
      </c>
      <c r="H46" s="179">
        <v>4.6712538543233428E-2</v>
      </c>
      <c r="I46" s="34"/>
    </row>
    <row r="47" spans="1:11" ht="10.5" customHeight="1" x14ac:dyDescent="0.2">
      <c r="B47" s="33" t="s">
        <v>304</v>
      </c>
      <c r="C47" s="289">
        <v>46323701.569999665</v>
      </c>
      <c r="D47" s="289">
        <v>1054511580.2000018</v>
      </c>
      <c r="E47" s="289">
        <v>1100835281.7700014</v>
      </c>
      <c r="F47" s="290">
        <v>892612161.27000177</v>
      </c>
      <c r="G47" s="290">
        <v>6953842.4399999958</v>
      </c>
      <c r="H47" s="179">
        <v>3.8807933522194027E-2</v>
      </c>
      <c r="I47" s="34"/>
    </row>
    <row r="48" spans="1:11" ht="10.5" customHeight="1" x14ac:dyDescent="0.2">
      <c r="B48" s="33" t="s">
        <v>305</v>
      </c>
      <c r="C48" s="289">
        <v>214208.13000000006</v>
      </c>
      <c r="D48" s="289">
        <v>317675.09000000037</v>
      </c>
      <c r="E48" s="289">
        <v>531883.22000000044</v>
      </c>
      <c r="F48" s="290">
        <v>480817.49000000046</v>
      </c>
      <c r="G48" s="290">
        <v>1258.24</v>
      </c>
      <c r="H48" s="179">
        <v>-0.11836027806457849</v>
      </c>
      <c r="I48" s="34"/>
    </row>
    <row r="49" spans="2:9" ht="10.5" customHeight="1" x14ac:dyDescent="0.2">
      <c r="B49" s="33" t="s">
        <v>306</v>
      </c>
      <c r="C49" s="289">
        <v>3010219.4499999778</v>
      </c>
      <c r="D49" s="289">
        <v>468444418.51000506</v>
      </c>
      <c r="E49" s="289">
        <v>471454637.96000504</v>
      </c>
      <c r="F49" s="290">
        <v>461281455.01000506</v>
      </c>
      <c r="G49" s="290">
        <v>2899833.830000001</v>
      </c>
      <c r="H49" s="179">
        <v>3.0530234593681538E-2</v>
      </c>
      <c r="I49" s="34"/>
    </row>
    <row r="50" spans="2:9" ht="10.5" customHeight="1" x14ac:dyDescent="0.2">
      <c r="B50" s="33" t="s">
        <v>307</v>
      </c>
      <c r="C50" s="289">
        <v>472222720.55000347</v>
      </c>
      <c r="D50" s="289">
        <v>373032226.23000026</v>
      </c>
      <c r="E50" s="289">
        <v>845254946.78000367</v>
      </c>
      <c r="F50" s="290">
        <v>42484925.609999977</v>
      </c>
      <c r="G50" s="290">
        <v>5567866.9399999874</v>
      </c>
      <c r="H50" s="179">
        <v>4.9653256103020738E-2</v>
      </c>
      <c r="I50" s="34"/>
    </row>
    <row r="51" spans="2:9" ht="10.5" customHeight="1" x14ac:dyDescent="0.2">
      <c r="B51" s="33" t="s">
        <v>308</v>
      </c>
      <c r="C51" s="289">
        <v>681339631.86997974</v>
      </c>
      <c r="D51" s="289">
        <v>607435932.39999914</v>
      </c>
      <c r="E51" s="289">
        <v>1288775564.2699788</v>
      </c>
      <c r="F51" s="290">
        <v>185785223.22999883</v>
      </c>
      <c r="G51" s="290">
        <v>7379272.2300000098</v>
      </c>
      <c r="H51" s="179">
        <v>4.1096987633128856E-2</v>
      </c>
      <c r="I51" s="34"/>
    </row>
    <row r="52" spans="2:9" ht="10.5" customHeight="1" x14ac:dyDescent="0.2">
      <c r="B52" s="33" t="s">
        <v>309</v>
      </c>
      <c r="C52" s="289">
        <v>739411821.67000282</v>
      </c>
      <c r="D52" s="289">
        <v>1647780858.9000037</v>
      </c>
      <c r="E52" s="289">
        <v>2387192680.5700068</v>
      </c>
      <c r="F52" s="290">
        <v>556278369.59999979</v>
      </c>
      <c r="G52" s="290">
        <v>13838074.939999998</v>
      </c>
      <c r="H52" s="179">
        <v>5.576244009013509E-2</v>
      </c>
      <c r="I52" s="34"/>
    </row>
    <row r="53" spans="2:9" ht="10.5" customHeight="1" x14ac:dyDescent="0.2">
      <c r="B53" s="33" t="s">
        <v>105</v>
      </c>
      <c r="C53" s="289">
        <v>2629940.1500000064</v>
      </c>
      <c r="D53" s="289">
        <v>27656978.860000141</v>
      </c>
      <c r="E53" s="289">
        <v>30286919.010000147</v>
      </c>
      <c r="F53" s="290">
        <v>26589817.320000146</v>
      </c>
      <c r="G53" s="290">
        <v>173837.28000000009</v>
      </c>
      <c r="H53" s="179">
        <v>6.6099928026905896E-3</v>
      </c>
      <c r="I53" s="34"/>
    </row>
    <row r="54" spans="2:9" ht="10.5" customHeight="1" x14ac:dyDescent="0.2">
      <c r="B54" s="16" t="s">
        <v>22</v>
      </c>
      <c r="C54" s="289">
        <v>988960141.99001634</v>
      </c>
      <c r="D54" s="289">
        <v>622963647.63336146</v>
      </c>
      <c r="E54" s="289">
        <v>1611923789.6233778</v>
      </c>
      <c r="F54" s="290">
        <v>136050480.58999994</v>
      </c>
      <c r="G54" s="290">
        <v>7423901.4969999967</v>
      </c>
      <c r="H54" s="179">
        <v>4.804138050768425E-2</v>
      </c>
      <c r="I54" s="34"/>
    </row>
    <row r="55" spans="2:9" ht="10.5" customHeight="1" x14ac:dyDescent="0.2">
      <c r="B55" s="16" t="s">
        <v>387</v>
      </c>
      <c r="C55" s="289">
        <v>774905.0131200098</v>
      </c>
      <c r="D55" s="289">
        <v>7371544.2383009847</v>
      </c>
      <c r="E55" s="289">
        <v>8146449.2514209934</v>
      </c>
      <c r="F55" s="290">
        <v>528569.57384999911</v>
      </c>
      <c r="G55" s="290">
        <v>11566.030079999995</v>
      </c>
      <c r="H55" s="179">
        <v>-0.25995366824970345</v>
      </c>
      <c r="I55" s="34"/>
    </row>
    <row r="56" spans="2:9" ht="10.5" customHeight="1" x14ac:dyDescent="0.2">
      <c r="B56" s="16" t="s">
        <v>107</v>
      </c>
      <c r="C56" s="289"/>
      <c r="D56" s="289">
        <v>1178813890.810003</v>
      </c>
      <c r="E56" s="289">
        <v>1178813890.810003</v>
      </c>
      <c r="F56" s="290">
        <v>1170085107.870003</v>
      </c>
      <c r="G56" s="290">
        <v>6276722.4499999918</v>
      </c>
      <c r="H56" s="179">
        <v>0.12936924688339912</v>
      </c>
      <c r="I56" s="34"/>
    </row>
    <row r="57" spans="2:9" ht="10.5" customHeight="1" x14ac:dyDescent="0.2">
      <c r="B57" s="33" t="s">
        <v>110</v>
      </c>
      <c r="C57" s="289"/>
      <c r="D57" s="289">
        <v>357237292.02999848</v>
      </c>
      <c r="E57" s="289">
        <v>357237292.02999848</v>
      </c>
      <c r="F57" s="290">
        <v>357237292.02999848</v>
      </c>
      <c r="G57" s="290">
        <v>1899886.1899999958</v>
      </c>
      <c r="H57" s="179">
        <v>0.12994152559803762</v>
      </c>
      <c r="I57" s="34"/>
    </row>
    <row r="58" spans="2:9" ht="10.5" customHeight="1" x14ac:dyDescent="0.2">
      <c r="B58" s="33" t="s">
        <v>109</v>
      </c>
      <c r="C58" s="289"/>
      <c r="D58" s="289">
        <v>627414708.39000452</v>
      </c>
      <c r="E58" s="289">
        <v>627414708.39000452</v>
      </c>
      <c r="F58" s="290">
        <v>627414708.39000452</v>
      </c>
      <c r="G58" s="290">
        <v>3335586.2599999961</v>
      </c>
      <c r="H58" s="179">
        <v>0.13183668695379258</v>
      </c>
      <c r="I58" s="34"/>
    </row>
    <row r="59" spans="2:9" ht="10.5" customHeight="1" x14ac:dyDescent="0.2">
      <c r="B59" s="33" t="s">
        <v>112</v>
      </c>
      <c r="C59" s="289"/>
      <c r="D59" s="289">
        <v>191492807.44999999</v>
      </c>
      <c r="E59" s="289">
        <v>191492807.44999999</v>
      </c>
      <c r="F59" s="290">
        <v>185432607.44999999</v>
      </c>
      <c r="G59" s="290">
        <v>1030750</v>
      </c>
      <c r="H59" s="179">
        <v>0.12015776044397608</v>
      </c>
      <c r="I59" s="34"/>
    </row>
    <row r="60" spans="2:9" ht="10.5" customHeight="1" x14ac:dyDescent="0.2">
      <c r="B60" s="33" t="s">
        <v>111</v>
      </c>
      <c r="C60" s="289"/>
      <c r="D60" s="289">
        <v>2669082.9400000004</v>
      </c>
      <c r="E60" s="289">
        <v>2669082.9400000004</v>
      </c>
      <c r="F60" s="290">
        <v>500</v>
      </c>
      <c r="G60" s="290">
        <v>10500</v>
      </c>
      <c r="H60" s="179">
        <v>0.14048124685140939</v>
      </c>
      <c r="I60" s="20"/>
    </row>
    <row r="61" spans="2:9" ht="10.5" customHeight="1" x14ac:dyDescent="0.2">
      <c r="B61" s="16" t="s">
        <v>103</v>
      </c>
      <c r="C61" s="289"/>
      <c r="D61" s="289"/>
      <c r="E61" s="289"/>
      <c r="F61" s="290"/>
      <c r="G61" s="290"/>
      <c r="H61" s="179"/>
      <c r="I61" s="20"/>
    </row>
    <row r="62" spans="2:9" ht="10.5" customHeight="1" x14ac:dyDescent="0.2">
      <c r="B62" s="16" t="s">
        <v>96</v>
      </c>
      <c r="C62" s="289"/>
      <c r="D62" s="289">
        <v>138.52500000000001</v>
      </c>
      <c r="E62" s="289">
        <v>138.52500000000001</v>
      </c>
      <c r="F62" s="290"/>
      <c r="G62" s="290"/>
      <c r="H62" s="179"/>
      <c r="I62" s="34"/>
    </row>
    <row r="63" spans="2:9" ht="10.5" customHeight="1" x14ac:dyDescent="0.2">
      <c r="B63" s="16" t="s">
        <v>95</v>
      </c>
      <c r="C63" s="289">
        <v>2648012.9100000057</v>
      </c>
      <c r="D63" s="289">
        <v>23837332.800000012</v>
      </c>
      <c r="E63" s="289">
        <v>26485345.710000016</v>
      </c>
      <c r="F63" s="290">
        <v>25618243.130000014</v>
      </c>
      <c r="G63" s="290">
        <v>69367.520000000019</v>
      </c>
      <c r="H63" s="179">
        <v>-4.8581081506518742E-2</v>
      </c>
      <c r="I63" s="34"/>
    </row>
    <row r="64" spans="2:9" ht="10.5" customHeight="1" x14ac:dyDescent="0.2">
      <c r="B64" s="16" t="s">
        <v>381</v>
      </c>
      <c r="C64" s="289">
        <v>19869827.23999989</v>
      </c>
      <c r="D64" s="289">
        <v>22700853.545000218</v>
      </c>
      <c r="E64" s="289">
        <v>42570680.785000108</v>
      </c>
      <c r="F64" s="290">
        <v>192246.87999999998</v>
      </c>
      <c r="G64" s="290">
        <v>139224.25</v>
      </c>
      <c r="H64" s="179">
        <v>0.29340362815858589</v>
      </c>
      <c r="I64" s="34"/>
    </row>
    <row r="65" spans="1:10" ht="10.5" customHeight="1" x14ac:dyDescent="0.2">
      <c r="B65" s="16" t="s">
        <v>418</v>
      </c>
      <c r="C65" s="289"/>
      <c r="D65" s="289">
        <v>663768.45736399991</v>
      </c>
      <c r="E65" s="289">
        <v>663768.45736399991</v>
      </c>
      <c r="F65" s="290"/>
      <c r="G65" s="290">
        <v>25032</v>
      </c>
      <c r="H65" s="179">
        <v>-0.2157873024333733</v>
      </c>
      <c r="I65" s="34"/>
    </row>
    <row r="66" spans="1:10" ht="10.5" customHeight="1" x14ac:dyDescent="0.2">
      <c r="B66" s="16" t="s">
        <v>441</v>
      </c>
      <c r="C66" s="289"/>
      <c r="D66" s="289">
        <v>129684614.22381604</v>
      </c>
      <c r="E66" s="289">
        <v>129684614.22381604</v>
      </c>
      <c r="F66" s="290"/>
      <c r="G66" s="290"/>
      <c r="H66" s="179">
        <v>0.16280631526862899</v>
      </c>
      <c r="I66" s="34"/>
    </row>
    <row r="67" spans="1:10" ht="10.5" customHeight="1" x14ac:dyDescent="0.2">
      <c r="B67" s="16" t="s">
        <v>346</v>
      </c>
      <c r="C67" s="289"/>
      <c r="D67" s="289">
        <v>759</v>
      </c>
      <c r="E67" s="289">
        <v>759</v>
      </c>
      <c r="F67" s="290"/>
      <c r="G67" s="290"/>
      <c r="H67" s="179">
        <v>6.4516129032258007E-2</v>
      </c>
      <c r="I67" s="34"/>
    </row>
    <row r="68" spans="1:10" ht="10.5" customHeight="1" x14ac:dyDescent="0.2">
      <c r="B68" s="16" t="s">
        <v>312</v>
      </c>
      <c r="C68" s="289"/>
      <c r="D68" s="289"/>
      <c r="E68" s="289"/>
      <c r="F68" s="290"/>
      <c r="G68" s="290"/>
      <c r="H68" s="179"/>
      <c r="I68" s="34"/>
    </row>
    <row r="69" spans="1:10" ht="10.5" customHeight="1" x14ac:dyDescent="0.2">
      <c r="B69" s="16" t="s">
        <v>313</v>
      </c>
      <c r="C69" s="289"/>
      <c r="D69" s="289"/>
      <c r="E69" s="289"/>
      <c r="F69" s="290"/>
      <c r="G69" s="290"/>
      <c r="H69" s="179"/>
      <c r="I69" s="34"/>
    </row>
    <row r="70" spans="1:10" ht="10.5" customHeight="1" x14ac:dyDescent="0.2">
      <c r="B70" s="16" t="s">
        <v>94</v>
      </c>
      <c r="C70" s="289">
        <v>207593.95999999985</v>
      </c>
      <c r="D70" s="289">
        <v>4699158.5499999989</v>
      </c>
      <c r="E70" s="289">
        <v>4906752.5099999988</v>
      </c>
      <c r="F70" s="290"/>
      <c r="G70" s="290">
        <v>17205.38</v>
      </c>
      <c r="H70" s="179">
        <v>-5.6116865404869154E-2</v>
      </c>
      <c r="I70" s="34"/>
    </row>
    <row r="71" spans="1:10" ht="10.5" customHeight="1" x14ac:dyDescent="0.2">
      <c r="B71" s="16" t="s">
        <v>92</v>
      </c>
      <c r="C71" s="289">
        <v>895068.77</v>
      </c>
      <c r="D71" s="289">
        <v>129590.07</v>
      </c>
      <c r="E71" s="289">
        <v>1024658.8400000001</v>
      </c>
      <c r="F71" s="290">
        <v>6737.670000000001</v>
      </c>
      <c r="G71" s="290">
        <v>3087.2599999999993</v>
      </c>
      <c r="H71" s="179">
        <v>-0.33700369939879404</v>
      </c>
      <c r="I71" s="34"/>
    </row>
    <row r="72" spans="1:10" ht="10.5" customHeight="1" x14ac:dyDescent="0.2">
      <c r="B72" s="16" t="s">
        <v>93</v>
      </c>
      <c r="C72" s="289">
        <v>1670507.01</v>
      </c>
      <c r="D72" s="289">
        <v>291045.36000000004</v>
      </c>
      <c r="E72" s="289">
        <v>1961552.37</v>
      </c>
      <c r="F72" s="290">
        <v>56007.729999999996</v>
      </c>
      <c r="G72" s="290">
        <v>6342.0300000000007</v>
      </c>
      <c r="H72" s="179">
        <v>-0.23758610713207551</v>
      </c>
      <c r="I72" s="34"/>
    </row>
    <row r="73" spans="1:10" ht="10.5" customHeight="1" x14ac:dyDescent="0.2">
      <c r="B73" s="16" t="s">
        <v>91</v>
      </c>
      <c r="C73" s="289">
        <v>1195148.6100000001</v>
      </c>
      <c r="D73" s="289">
        <v>901801.7699999999</v>
      </c>
      <c r="E73" s="289">
        <v>2096950.38</v>
      </c>
      <c r="F73" s="290">
        <v>90570.810000000012</v>
      </c>
      <c r="G73" s="290">
        <v>9605.5</v>
      </c>
      <c r="H73" s="179">
        <v>-4.5434318338690827E-2</v>
      </c>
      <c r="I73" s="34"/>
    </row>
    <row r="74" spans="1:10" s="28" customFormat="1" ht="10.5" customHeight="1" x14ac:dyDescent="0.2">
      <c r="A74" s="24"/>
      <c r="B74" s="16" t="s">
        <v>100</v>
      </c>
      <c r="C74" s="289">
        <v>528084.92999999993</v>
      </c>
      <c r="D74" s="289">
        <v>1410476.1536749997</v>
      </c>
      <c r="E74" s="289">
        <v>1938561.0836749997</v>
      </c>
      <c r="F74" s="290">
        <v>27167.389999999956</v>
      </c>
      <c r="G74" s="290">
        <v>7294.03</v>
      </c>
      <c r="H74" s="179">
        <v>-7.0828328753997805E-2</v>
      </c>
      <c r="I74" s="27"/>
      <c r="J74" s="5"/>
    </row>
    <row r="75" spans="1:10" s="28" customFormat="1" ht="10.5" customHeight="1" x14ac:dyDescent="0.2">
      <c r="A75" s="24"/>
      <c r="B75" s="16" t="s">
        <v>388</v>
      </c>
      <c r="C75" s="289">
        <v>8064.5868799999871</v>
      </c>
      <c r="D75" s="289">
        <v>76717.091698999895</v>
      </c>
      <c r="E75" s="289">
        <v>84781.678578999883</v>
      </c>
      <c r="F75" s="290">
        <v>5500.9261499999984</v>
      </c>
      <c r="G75" s="290">
        <v>120.36992000000012</v>
      </c>
      <c r="H75" s="179">
        <v>-0.25995366824970156</v>
      </c>
      <c r="I75" s="27"/>
      <c r="J75" s="5"/>
    </row>
    <row r="76" spans="1:10" ht="10.5" customHeight="1" x14ac:dyDescent="0.2">
      <c r="B76" s="16" t="s">
        <v>97</v>
      </c>
      <c r="C76" s="289"/>
      <c r="D76" s="289">
        <v>97.5</v>
      </c>
      <c r="E76" s="289">
        <v>97.5</v>
      </c>
      <c r="F76" s="290"/>
      <c r="G76" s="290"/>
      <c r="H76" s="179"/>
      <c r="I76" s="20"/>
    </row>
    <row r="77" spans="1:10" ht="10.5" customHeight="1" x14ac:dyDescent="0.2">
      <c r="B77" s="16" t="s">
        <v>380</v>
      </c>
      <c r="C77" s="289"/>
      <c r="D77" s="289"/>
      <c r="E77" s="289"/>
      <c r="F77" s="290"/>
      <c r="G77" s="290"/>
      <c r="H77" s="179"/>
      <c r="I77" s="20"/>
    </row>
    <row r="78" spans="1:10" ht="10.5" customHeight="1" x14ac:dyDescent="0.2">
      <c r="B78" s="16" t="s">
        <v>419</v>
      </c>
      <c r="C78" s="289"/>
      <c r="D78" s="289">
        <v>4105701.9642499979</v>
      </c>
      <c r="E78" s="289">
        <v>4105701.9642499979</v>
      </c>
      <c r="F78" s="290"/>
      <c r="G78" s="290"/>
      <c r="H78" s="179">
        <v>0.11019231700294241</v>
      </c>
      <c r="I78" s="20"/>
    </row>
    <row r="79" spans="1:10" ht="10.5" customHeight="1" x14ac:dyDescent="0.2">
      <c r="B79" s="16" t="s">
        <v>303</v>
      </c>
      <c r="C79" s="289"/>
      <c r="D79" s="289"/>
      <c r="E79" s="289"/>
      <c r="F79" s="290"/>
      <c r="G79" s="290"/>
      <c r="H79" s="179"/>
      <c r="I79" s="34"/>
    </row>
    <row r="80" spans="1:10" ht="10.5" customHeight="1" x14ac:dyDescent="0.2">
      <c r="B80" s="268" t="s">
        <v>255</v>
      </c>
      <c r="C80" s="289"/>
      <c r="D80" s="289">
        <v>46200</v>
      </c>
      <c r="E80" s="289">
        <v>46200</v>
      </c>
      <c r="F80" s="290">
        <v>46200</v>
      </c>
      <c r="G80" s="290"/>
      <c r="H80" s="179">
        <v>0.43925233644859807</v>
      </c>
      <c r="I80" s="34"/>
    </row>
    <row r="81" spans="1:11" ht="10.5" customHeight="1" x14ac:dyDescent="0.2">
      <c r="B81" s="16" t="s">
        <v>489</v>
      </c>
      <c r="C81" s="289"/>
      <c r="D81" s="289">
        <v>2306391.0466500013</v>
      </c>
      <c r="E81" s="289">
        <v>2306391.0466500013</v>
      </c>
      <c r="F81" s="290"/>
      <c r="G81" s="290"/>
      <c r="H81" s="179">
        <v>-0.28321829459751791</v>
      </c>
      <c r="I81" s="34"/>
    </row>
    <row r="82" spans="1:11" ht="10.5" customHeight="1" x14ac:dyDescent="0.2">
      <c r="B82" s="268" t="s">
        <v>487</v>
      </c>
      <c r="C82" s="289"/>
      <c r="D82" s="289">
        <v>118022.12599999997</v>
      </c>
      <c r="E82" s="289">
        <v>118022.12599999997</v>
      </c>
      <c r="F82" s="290"/>
      <c r="G82" s="290"/>
      <c r="H82" s="179">
        <v>-6.9980580895015798E-2</v>
      </c>
      <c r="I82" s="34"/>
    </row>
    <row r="83" spans="1:11" ht="10.5" customHeight="1" x14ac:dyDescent="0.2">
      <c r="B83" s="16" t="s">
        <v>420</v>
      </c>
      <c r="C83" s="289"/>
      <c r="D83" s="289">
        <v>9368008.2075769976</v>
      </c>
      <c r="E83" s="289">
        <v>9368008.2075769976</v>
      </c>
      <c r="F83" s="290"/>
      <c r="G83" s="290"/>
      <c r="H83" s="179">
        <v>0.30454412218032978</v>
      </c>
      <c r="I83" s="34"/>
    </row>
    <row r="84" spans="1:11" ht="10.5" customHeight="1" x14ac:dyDescent="0.2">
      <c r="B84" s="574" t="s">
        <v>447</v>
      </c>
      <c r="C84" s="289"/>
      <c r="D84" s="289">
        <v>53490</v>
      </c>
      <c r="E84" s="289">
        <v>53490</v>
      </c>
      <c r="F84" s="290"/>
      <c r="G84" s="290"/>
      <c r="H84" s="179">
        <v>-0.80191676726979166</v>
      </c>
      <c r="I84" s="34"/>
    </row>
    <row r="85" spans="1:11" ht="10.5" hidden="1" customHeight="1" x14ac:dyDescent="0.2">
      <c r="B85" s="574"/>
      <c r="C85" s="289"/>
      <c r="D85" s="289"/>
      <c r="E85" s="289"/>
      <c r="F85" s="290"/>
      <c r="G85" s="290"/>
      <c r="H85" s="179"/>
      <c r="I85" s="34"/>
    </row>
    <row r="86" spans="1:11" ht="10.5" customHeight="1" x14ac:dyDescent="0.2">
      <c r="B86" s="16" t="s">
        <v>99</v>
      </c>
      <c r="C86" s="289">
        <v>2554752.2700000498</v>
      </c>
      <c r="D86" s="289">
        <v>2294636.5232969983</v>
      </c>
      <c r="E86" s="289">
        <v>4849388.7932970487</v>
      </c>
      <c r="F86" s="290">
        <v>378696.96725800005</v>
      </c>
      <c r="G86" s="290">
        <v>17777.224955999998</v>
      </c>
      <c r="H86" s="179">
        <v>4.2259315209153936E-2</v>
      </c>
      <c r="I86" s="34"/>
    </row>
    <row r="87" spans="1:11" ht="10.5" customHeight="1" x14ac:dyDescent="0.2">
      <c r="B87" s="16" t="s">
        <v>283</v>
      </c>
      <c r="C87" s="289"/>
      <c r="D87" s="289">
        <v>-18294978</v>
      </c>
      <c r="E87" s="289">
        <v>-18294978</v>
      </c>
      <c r="F87" s="290">
        <v>-164808</v>
      </c>
      <c r="G87" s="290">
        <v>-131280</v>
      </c>
      <c r="H87" s="179">
        <v>9.8598344155996331E-2</v>
      </c>
      <c r="I87" s="34"/>
    </row>
    <row r="88" spans="1:11" ht="10.5" customHeight="1" x14ac:dyDescent="0.2">
      <c r="B88" s="16" t="s">
        <v>279</v>
      </c>
      <c r="C88" s="289">
        <v>72.900000000000006</v>
      </c>
      <c r="D88" s="289">
        <v>-143532899</v>
      </c>
      <c r="E88" s="289">
        <v>-143532826.09999999</v>
      </c>
      <c r="F88" s="290">
        <v>-563022</v>
      </c>
      <c r="G88" s="290">
        <v>-834250</v>
      </c>
      <c r="H88" s="179">
        <v>0.39105277469581989</v>
      </c>
      <c r="I88" s="20"/>
    </row>
    <row r="89" spans="1:11" s="28" customFormat="1" ht="15.75" customHeight="1" x14ac:dyDescent="0.2">
      <c r="A89" s="24"/>
      <c r="B89" s="35" t="s">
        <v>108</v>
      </c>
      <c r="C89" s="291">
        <v>2964464423.5800009</v>
      </c>
      <c r="D89" s="291">
        <v>6029189678.7860031</v>
      </c>
      <c r="E89" s="291">
        <v>8993654102.3660049</v>
      </c>
      <c r="F89" s="292">
        <v>3497870469.0672655</v>
      </c>
      <c r="G89" s="292">
        <v>49855701.441955984</v>
      </c>
      <c r="H89" s="178">
        <v>5.4210449437376296E-2</v>
      </c>
      <c r="I89" s="36"/>
      <c r="J89" s="5"/>
      <c r="K89" s="209" t="b">
        <f>IF(ABS(E89-SUM(E45,E54:E56,E61:E88))&lt;0.001,TRUE,FALSE)</f>
        <v>1</v>
      </c>
    </row>
    <row r="90" spans="1:11" s="28" customFormat="1" ht="15.75" customHeight="1" x14ac:dyDescent="0.2">
      <c r="A90" s="24"/>
      <c r="B90" s="35"/>
      <c r="C90" s="291"/>
      <c r="D90" s="291"/>
      <c r="E90" s="291"/>
      <c r="F90" s="292"/>
      <c r="G90" s="292"/>
      <c r="H90" s="178"/>
      <c r="I90" s="36"/>
      <c r="J90" s="5"/>
      <c r="K90" s="209"/>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2891178312.7799759</v>
      </c>
      <c r="D92" s="289">
        <v>1697703618.4055865</v>
      </c>
      <c r="E92" s="289">
        <v>4588881931.1855631</v>
      </c>
      <c r="F92" s="290">
        <v>218357608.49000004</v>
      </c>
      <c r="G92" s="290">
        <v>26910282.363249995</v>
      </c>
      <c r="H92" s="179">
        <v>6.7059436327261412E-2</v>
      </c>
      <c r="I92" s="36"/>
    </row>
    <row r="93" spans="1:11" ht="10.5" customHeight="1" x14ac:dyDescent="0.2">
      <c r="B93" s="16" t="s">
        <v>387</v>
      </c>
      <c r="C93" s="289">
        <v>863805.17896801059</v>
      </c>
      <c r="D93" s="289">
        <v>8930009.3239329886</v>
      </c>
      <c r="E93" s="289">
        <v>9793814.502900999</v>
      </c>
      <c r="F93" s="290">
        <v>575491.05624999932</v>
      </c>
      <c r="G93" s="290">
        <v>13215.984879999995</v>
      </c>
      <c r="H93" s="179">
        <v>-0.29589785017772896</v>
      </c>
      <c r="I93" s="34"/>
    </row>
    <row r="94" spans="1:11" ht="10.5" customHeight="1" x14ac:dyDescent="0.2">
      <c r="B94" s="16" t="s">
        <v>104</v>
      </c>
      <c r="C94" s="289">
        <v>2096509298.9499876</v>
      </c>
      <c r="D94" s="289">
        <v>4314797881.9100103</v>
      </c>
      <c r="E94" s="289">
        <v>6411307180.8599977</v>
      </c>
      <c r="F94" s="290">
        <v>2188980740.6100059</v>
      </c>
      <c r="G94" s="290">
        <v>38376568.249999993</v>
      </c>
      <c r="H94" s="179">
        <v>4.5743161398039689E-2</v>
      </c>
      <c r="I94" s="34"/>
    </row>
    <row r="95" spans="1:11" ht="10.5" customHeight="1" x14ac:dyDescent="0.2">
      <c r="B95" s="33" t="s">
        <v>106</v>
      </c>
      <c r="C95" s="289">
        <v>2093339733.3499877</v>
      </c>
      <c r="D95" s="289">
        <v>4283946065.4200101</v>
      </c>
      <c r="E95" s="289">
        <v>6377285798.7699976</v>
      </c>
      <c r="F95" s="290">
        <v>2159304699.260006</v>
      </c>
      <c r="G95" s="290">
        <v>38188662.18999999</v>
      </c>
      <c r="H95" s="179">
        <v>4.6047605758224863E-2</v>
      </c>
      <c r="I95" s="34"/>
    </row>
    <row r="96" spans="1:11" s="28" customFormat="1" ht="10.5" customHeight="1" x14ac:dyDescent="0.2">
      <c r="A96" s="24"/>
      <c r="B96" s="33" t="s">
        <v>304</v>
      </c>
      <c r="C96" s="289">
        <v>57713206.409999669</v>
      </c>
      <c r="D96" s="289">
        <v>1059286036.0900018</v>
      </c>
      <c r="E96" s="289">
        <v>1116999242.5000014</v>
      </c>
      <c r="F96" s="290">
        <v>894060989.21000183</v>
      </c>
      <c r="G96" s="290">
        <v>7054647.1899999939</v>
      </c>
      <c r="H96" s="179">
        <v>3.8892185230456455E-2</v>
      </c>
      <c r="I96" s="27"/>
      <c r="J96" s="5"/>
    </row>
    <row r="97" spans="1:10" s="28" customFormat="1" ht="10.5" customHeight="1" x14ac:dyDescent="0.2">
      <c r="A97" s="24"/>
      <c r="B97" s="33" t="s">
        <v>305</v>
      </c>
      <c r="C97" s="289">
        <v>215482.93000000005</v>
      </c>
      <c r="D97" s="289">
        <v>317864.05000000034</v>
      </c>
      <c r="E97" s="289">
        <v>533346.98000000045</v>
      </c>
      <c r="F97" s="290">
        <v>480994.93000000046</v>
      </c>
      <c r="G97" s="290">
        <v>1258.24</v>
      </c>
      <c r="H97" s="179">
        <v>-0.11817074890254509</v>
      </c>
      <c r="I97" s="27"/>
      <c r="J97" s="5"/>
    </row>
    <row r="98" spans="1:10" s="28" customFormat="1" ht="10.5" customHeight="1" x14ac:dyDescent="0.2">
      <c r="A98" s="24"/>
      <c r="B98" s="33" t="s">
        <v>306</v>
      </c>
      <c r="C98" s="289">
        <v>3015570.7699999777</v>
      </c>
      <c r="D98" s="289">
        <v>468620410.14000511</v>
      </c>
      <c r="E98" s="289">
        <v>471635980.91000509</v>
      </c>
      <c r="F98" s="290">
        <v>461436179.19000512</v>
      </c>
      <c r="G98" s="290">
        <v>2900398.4800000009</v>
      </c>
      <c r="H98" s="179">
        <v>3.0554085414374432E-2</v>
      </c>
      <c r="I98" s="27"/>
      <c r="J98" s="5"/>
    </row>
    <row r="99" spans="1:10" s="28" customFormat="1" ht="10.5" customHeight="1" x14ac:dyDescent="0.2">
      <c r="A99" s="24"/>
      <c r="B99" s="33" t="s">
        <v>307</v>
      </c>
      <c r="C99" s="289">
        <v>526020821.54000539</v>
      </c>
      <c r="D99" s="289">
        <v>419465667.19000006</v>
      </c>
      <c r="E99" s="289">
        <v>945486488.73000562</v>
      </c>
      <c r="F99" s="290">
        <v>45632274.689999975</v>
      </c>
      <c r="G99" s="290">
        <v>6101322.1199999861</v>
      </c>
      <c r="H99" s="179">
        <v>3.1404900058743523E-2</v>
      </c>
      <c r="I99" s="27"/>
      <c r="J99" s="5"/>
    </row>
    <row r="100" spans="1:10" s="28" customFormat="1" ht="10.5" customHeight="1" x14ac:dyDescent="0.2">
      <c r="A100" s="24"/>
      <c r="B100" s="33" t="s">
        <v>308</v>
      </c>
      <c r="C100" s="289">
        <v>684098699.37997973</v>
      </c>
      <c r="D100" s="289">
        <v>607719581.48999918</v>
      </c>
      <c r="E100" s="289">
        <v>1291818280.8699789</v>
      </c>
      <c r="F100" s="290">
        <v>185842577.30999884</v>
      </c>
      <c r="G100" s="290">
        <v>7396874.5800000103</v>
      </c>
      <c r="H100" s="179">
        <v>4.1495026675317348E-2</v>
      </c>
      <c r="I100" s="27"/>
      <c r="J100" s="5"/>
    </row>
    <row r="101" spans="1:10" s="28" customFormat="1" ht="10.5" customHeight="1" x14ac:dyDescent="0.2">
      <c r="A101" s="24"/>
      <c r="B101" s="33" t="s">
        <v>309</v>
      </c>
      <c r="C101" s="289">
        <v>822275952.32000291</v>
      </c>
      <c r="D101" s="289">
        <v>1728536506.4600039</v>
      </c>
      <c r="E101" s="289">
        <v>2550812458.7800069</v>
      </c>
      <c r="F101" s="290">
        <v>571851683.92999971</v>
      </c>
      <c r="G101" s="290">
        <v>14734161.579999998</v>
      </c>
      <c r="H101" s="179">
        <v>6.0159060186373958E-2</v>
      </c>
      <c r="I101" s="27"/>
      <c r="J101" s="5"/>
    </row>
    <row r="102" spans="1:10" s="28" customFormat="1" ht="10.5" customHeight="1" x14ac:dyDescent="0.2">
      <c r="A102" s="24"/>
      <c r="B102" s="33" t="s">
        <v>105</v>
      </c>
      <c r="C102" s="289">
        <v>3169565.6000000094</v>
      </c>
      <c r="D102" s="289">
        <v>30851816.49000014</v>
      </c>
      <c r="E102" s="289">
        <v>34021382.090000153</v>
      </c>
      <c r="F102" s="290">
        <v>29676041.350000151</v>
      </c>
      <c r="G102" s="290">
        <v>187906.06000000008</v>
      </c>
      <c r="H102" s="179">
        <v>-8.3566693789695057E-3</v>
      </c>
      <c r="I102" s="27"/>
      <c r="J102" s="5"/>
    </row>
    <row r="103" spans="1:10" ht="10.5" customHeight="1" x14ac:dyDescent="0.2">
      <c r="B103" s="16" t="s">
        <v>100</v>
      </c>
      <c r="C103" s="289">
        <v>58972589.440000825</v>
      </c>
      <c r="D103" s="289">
        <v>284080156.24614477</v>
      </c>
      <c r="E103" s="289">
        <v>343052745.68614554</v>
      </c>
      <c r="F103" s="290">
        <v>181004.18999999997</v>
      </c>
      <c r="G103" s="290">
        <v>1133718.0100000002</v>
      </c>
      <c r="H103" s="179">
        <v>-4.1115880607185185E-2</v>
      </c>
      <c r="I103" s="34"/>
    </row>
    <row r="104" spans="1:10" ht="10.5" customHeight="1" x14ac:dyDescent="0.2">
      <c r="B104" s="16" t="s">
        <v>388</v>
      </c>
      <c r="C104" s="289">
        <v>127654.49103199872</v>
      </c>
      <c r="D104" s="289">
        <v>2173188.8860669998</v>
      </c>
      <c r="E104" s="289">
        <v>2300843.3770989985</v>
      </c>
      <c r="F104" s="290">
        <v>68620.443750000006</v>
      </c>
      <c r="G104" s="290">
        <v>2339.9151200000006</v>
      </c>
      <c r="H104" s="179">
        <v>-0.42734791995278421</v>
      </c>
      <c r="I104" s="34"/>
    </row>
    <row r="105" spans="1:10" ht="10.5" customHeight="1" x14ac:dyDescent="0.2">
      <c r="B105" s="16" t="s">
        <v>107</v>
      </c>
      <c r="C105" s="289"/>
      <c r="D105" s="289">
        <v>1178813890.810003</v>
      </c>
      <c r="E105" s="289">
        <v>1178813890.810003</v>
      </c>
      <c r="F105" s="290">
        <v>1170085107.870003</v>
      </c>
      <c r="G105" s="290">
        <v>6276722.4499999918</v>
      </c>
      <c r="H105" s="179">
        <v>0.12936924688339912</v>
      </c>
      <c r="I105" s="34"/>
    </row>
    <row r="106" spans="1:10" ht="10.5" customHeight="1" x14ac:dyDescent="0.2">
      <c r="B106" s="33" t="s">
        <v>110</v>
      </c>
      <c r="C106" s="289"/>
      <c r="D106" s="289">
        <v>357237292.02999848</v>
      </c>
      <c r="E106" s="289">
        <v>357237292.02999848</v>
      </c>
      <c r="F106" s="290">
        <v>357237292.02999848</v>
      </c>
      <c r="G106" s="290">
        <v>1899886.1899999958</v>
      </c>
      <c r="H106" s="179">
        <v>0.12994152559803762</v>
      </c>
      <c r="I106" s="34"/>
    </row>
    <row r="107" spans="1:10" s="28" customFormat="1" ht="10.5" customHeight="1" x14ac:dyDescent="0.2">
      <c r="A107" s="24"/>
      <c r="B107" s="33" t="s">
        <v>109</v>
      </c>
      <c r="C107" s="289"/>
      <c r="D107" s="289">
        <v>627414708.39000452</v>
      </c>
      <c r="E107" s="289">
        <v>627414708.39000452</v>
      </c>
      <c r="F107" s="290">
        <v>627414708.39000452</v>
      </c>
      <c r="G107" s="290">
        <v>3335586.2599999961</v>
      </c>
      <c r="H107" s="179">
        <v>0.13183668695379258</v>
      </c>
      <c r="I107" s="27"/>
      <c r="J107" s="5"/>
    </row>
    <row r="108" spans="1:10" ht="10.5" customHeight="1" x14ac:dyDescent="0.2">
      <c r="B108" s="33" t="s">
        <v>112</v>
      </c>
      <c r="C108" s="289"/>
      <c r="D108" s="289">
        <v>191492807.44999999</v>
      </c>
      <c r="E108" s="289">
        <v>191492807.44999999</v>
      </c>
      <c r="F108" s="290">
        <v>185432607.44999999</v>
      </c>
      <c r="G108" s="290">
        <v>1030750</v>
      </c>
      <c r="H108" s="179">
        <v>0.12015776044397608</v>
      </c>
      <c r="I108" s="34"/>
    </row>
    <row r="109" spans="1:10" ht="10.5" customHeight="1" x14ac:dyDescent="0.2">
      <c r="B109" s="33" t="s">
        <v>111</v>
      </c>
      <c r="C109" s="289"/>
      <c r="D109" s="289">
        <v>2669082.9400000004</v>
      </c>
      <c r="E109" s="289">
        <v>2669082.9400000004</v>
      </c>
      <c r="F109" s="290">
        <v>500</v>
      </c>
      <c r="G109" s="290">
        <v>10500</v>
      </c>
      <c r="H109" s="179">
        <v>0.14048124685140939</v>
      </c>
      <c r="I109" s="34"/>
    </row>
    <row r="110" spans="1:10" ht="10.5" customHeight="1" x14ac:dyDescent="0.2">
      <c r="B110" s="16" t="s">
        <v>97</v>
      </c>
      <c r="C110" s="289"/>
      <c r="D110" s="289">
        <v>97.5</v>
      </c>
      <c r="E110" s="289">
        <v>97.5</v>
      </c>
      <c r="F110" s="290"/>
      <c r="G110" s="290"/>
      <c r="H110" s="179"/>
      <c r="I110" s="20"/>
    </row>
    <row r="111" spans="1:10" ht="10.5" customHeight="1" x14ac:dyDescent="0.2">
      <c r="B111" s="16" t="s">
        <v>380</v>
      </c>
      <c r="C111" s="289"/>
      <c r="D111" s="289"/>
      <c r="E111" s="289"/>
      <c r="F111" s="290"/>
      <c r="G111" s="290"/>
      <c r="H111" s="179"/>
      <c r="I111" s="20"/>
    </row>
    <row r="112" spans="1:10" ht="10.5" customHeight="1" x14ac:dyDescent="0.2">
      <c r="B112" s="16" t="s">
        <v>419</v>
      </c>
      <c r="C112" s="289"/>
      <c r="D112" s="289">
        <v>434335319.03698015</v>
      </c>
      <c r="E112" s="289">
        <v>434335319.03698015</v>
      </c>
      <c r="F112" s="290"/>
      <c r="G112" s="290"/>
      <c r="H112" s="179">
        <v>6.4920789612394669E-2</v>
      </c>
      <c r="I112" s="20"/>
    </row>
    <row r="113" spans="1:10" ht="10.5" customHeight="1" x14ac:dyDescent="0.2">
      <c r="B113" s="16" t="s">
        <v>103</v>
      </c>
      <c r="C113" s="289"/>
      <c r="D113" s="289"/>
      <c r="E113" s="289"/>
      <c r="F113" s="290"/>
      <c r="G113" s="290"/>
      <c r="H113" s="179"/>
      <c r="I113" s="34"/>
    </row>
    <row r="114" spans="1:10" ht="10.5" customHeight="1" x14ac:dyDescent="0.2">
      <c r="B114" s="16" t="s">
        <v>96</v>
      </c>
      <c r="C114" s="289"/>
      <c r="D114" s="289">
        <v>138.52500000000001</v>
      </c>
      <c r="E114" s="289">
        <v>138.52500000000001</v>
      </c>
      <c r="F114" s="290"/>
      <c r="G114" s="290"/>
      <c r="H114" s="179"/>
      <c r="I114" s="34"/>
    </row>
    <row r="115" spans="1:10" s="40" customFormat="1" ht="10.5" customHeight="1" x14ac:dyDescent="0.25">
      <c r="A115" s="38"/>
      <c r="B115" s="16" t="s">
        <v>95</v>
      </c>
      <c r="C115" s="289">
        <v>2895125.2700000065</v>
      </c>
      <c r="D115" s="289">
        <v>24753938.410000011</v>
      </c>
      <c r="E115" s="289">
        <v>27649063.680000018</v>
      </c>
      <c r="F115" s="290">
        <v>26780832.300000019</v>
      </c>
      <c r="G115" s="290">
        <v>73175.200000000012</v>
      </c>
      <c r="H115" s="285">
        <v>-5.1408851129407851E-2</v>
      </c>
      <c r="I115" s="39"/>
      <c r="J115" s="5"/>
    </row>
    <row r="116" spans="1:10" s="40" customFormat="1" ht="10.5" customHeight="1" x14ac:dyDescent="0.25">
      <c r="A116" s="38"/>
      <c r="B116" s="16" t="s">
        <v>381</v>
      </c>
      <c r="C116" s="289">
        <v>67109947.589999542</v>
      </c>
      <c r="D116" s="289">
        <v>49861078.271331228</v>
      </c>
      <c r="E116" s="289">
        <v>116971025.86133076</v>
      </c>
      <c r="F116" s="290">
        <v>198219.87999999998</v>
      </c>
      <c r="G116" s="290">
        <v>703721.02</v>
      </c>
      <c r="H116" s="285">
        <v>0.12922488802415644</v>
      </c>
      <c r="I116" s="39"/>
      <c r="J116" s="5"/>
    </row>
    <row r="117" spans="1:10" s="40" customFormat="1" ht="10.5" customHeight="1" x14ac:dyDescent="0.25">
      <c r="A117" s="38"/>
      <c r="B117" s="16" t="s">
        <v>418</v>
      </c>
      <c r="C117" s="289"/>
      <c r="D117" s="289">
        <v>663768.45736399991</v>
      </c>
      <c r="E117" s="289">
        <v>663768.45736399991</v>
      </c>
      <c r="F117" s="290"/>
      <c r="G117" s="290">
        <v>25032</v>
      </c>
      <c r="H117" s="285">
        <v>-0.2157873024333733</v>
      </c>
      <c r="I117" s="39"/>
      <c r="J117" s="5"/>
    </row>
    <row r="118" spans="1:10" ht="10.5" customHeight="1" x14ac:dyDescent="0.2">
      <c r="B118" s="16" t="s">
        <v>441</v>
      </c>
      <c r="C118" s="289"/>
      <c r="D118" s="289">
        <v>633154586.84284842</v>
      </c>
      <c r="E118" s="289">
        <v>633154586.84284842</v>
      </c>
      <c r="F118" s="290"/>
      <c r="G118" s="290"/>
      <c r="H118" s="179">
        <v>8.0327921574420369E-2</v>
      </c>
      <c r="I118" s="34"/>
    </row>
    <row r="119" spans="1:10" ht="10.5" customHeight="1" x14ac:dyDescent="0.2">
      <c r="B119" s="16" t="s">
        <v>346</v>
      </c>
      <c r="C119" s="289"/>
      <c r="D119" s="289">
        <v>82984</v>
      </c>
      <c r="E119" s="289">
        <v>82984</v>
      </c>
      <c r="F119" s="290"/>
      <c r="G119" s="290"/>
      <c r="H119" s="179">
        <v>0.27266313932980601</v>
      </c>
      <c r="I119" s="34"/>
    </row>
    <row r="120" spans="1:10" ht="10.5" customHeight="1" x14ac:dyDescent="0.2">
      <c r="B120" s="16" t="s">
        <v>312</v>
      </c>
      <c r="C120" s="289"/>
      <c r="D120" s="289"/>
      <c r="E120" s="289"/>
      <c r="F120" s="290"/>
      <c r="G120" s="290"/>
      <c r="H120" s="179"/>
      <c r="I120" s="34"/>
    </row>
    <row r="121" spans="1:10" ht="10.5" customHeight="1" x14ac:dyDescent="0.2">
      <c r="B121" s="16" t="s">
        <v>313</v>
      </c>
      <c r="C121" s="289"/>
      <c r="D121" s="289"/>
      <c r="E121" s="289"/>
      <c r="F121" s="290"/>
      <c r="G121" s="290"/>
      <c r="H121" s="179"/>
      <c r="I121" s="34"/>
    </row>
    <row r="122" spans="1:10" ht="10.5" hidden="1" customHeight="1" x14ac:dyDescent="0.2">
      <c r="B122" s="16"/>
      <c r="C122" s="289"/>
      <c r="D122" s="289"/>
      <c r="E122" s="289"/>
      <c r="F122" s="290"/>
      <c r="G122" s="290"/>
      <c r="H122" s="179"/>
      <c r="I122" s="34"/>
    </row>
    <row r="123" spans="1:10" ht="10.5" customHeight="1" x14ac:dyDescent="0.2">
      <c r="B123" s="16" t="s">
        <v>91</v>
      </c>
      <c r="C123" s="289">
        <v>10702681.279999997</v>
      </c>
      <c r="D123" s="289">
        <v>6132377.9400000004</v>
      </c>
      <c r="E123" s="289">
        <v>16835059.219999999</v>
      </c>
      <c r="F123" s="290">
        <v>532151.4</v>
      </c>
      <c r="G123" s="290">
        <v>116239.13</v>
      </c>
      <c r="H123" s="179">
        <v>-8.3905939937678475E-5</v>
      </c>
      <c r="I123" s="34"/>
    </row>
    <row r="124" spans="1:10" s="28" customFormat="1" ht="10.5" customHeight="1" x14ac:dyDescent="0.2">
      <c r="A124" s="24"/>
      <c r="B124" s="16" t="s">
        <v>94</v>
      </c>
      <c r="C124" s="289">
        <v>207593.95999999985</v>
      </c>
      <c r="D124" s="289">
        <v>4699158.5499999989</v>
      </c>
      <c r="E124" s="289">
        <v>4906752.5099999988</v>
      </c>
      <c r="F124" s="290"/>
      <c r="G124" s="290">
        <v>17205.38</v>
      </c>
      <c r="H124" s="179">
        <v>-5.6116865404869154E-2</v>
      </c>
      <c r="I124" s="27"/>
      <c r="J124" s="5"/>
    </row>
    <row r="125" spans="1:10" ht="10.5" customHeight="1" x14ac:dyDescent="0.2">
      <c r="B125" s="16" t="s">
        <v>92</v>
      </c>
      <c r="C125" s="289">
        <v>895068.77</v>
      </c>
      <c r="D125" s="289">
        <v>129590.07</v>
      </c>
      <c r="E125" s="289">
        <v>1024658.8400000001</v>
      </c>
      <c r="F125" s="290">
        <v>6737.670000000001</v>
      </c>
      <c r="G125" s="290">
        <v>3087.2599999999993</v>
      </c>
      <c r="H125" s="179">
        <v>-0.33700369939879404</v>
      </c>
      <c r="I125" s="34"/>
    </row>
    <row r="126" spans="1:10" ht="10.5" customHeight="1" x14ac:dyDescent="0.2">
      <c r="B126" s="16" t="s">
        <v>93</v>
      </c>
      <c r="C126" s="289">
        <v>1670507.01</v>
      </c>
      <c r="D126" s="289">
        <v>291045.36000000004</v>
      </c>
      <c r="E126" s="289">
        <v>1961552.37</v>
      </c>
      <c r="F126" s="290">
        <v>56007.729999999996</v>
      </c>
      <c r="G126" s="290">
        <v>6342.0300000000007</v>
      </c>
      <c r="H126" s="179">
        <v>-0.23758610713207551</v>
      </c>
      <c r="I126" s="34"/>
    </row>
    <row r="127" spans="1:10" ht="10.5" customHeight="1" x14ac:dyDescent="0.2">
      <c r="B127" s="16" t="s">
        <v>252</v>
      </c>
      <c r="C127" s="289"/>
      <c r="D127" s="289"/>
      <c r="E127" s="289"/>
      <c r="F127" s="290"/>
      <c r="G127" s="290"/>
      <c r="H127" s="179"/>
      <c r="I127" s="34"/>
    </row>
    <row r="128" spans="1:10" ht="10.5" customHeight="1" x14ac:dyDescent="0.2">
      <c r="B128" s="16" t="s">
        <v>303</v>
      </c>
      <c r="C128" s="289"/>
      <c r="D128" s="289"/>
      <c r="E128" s="289"/>
      <c r="F128" s="290"/>
      <c r="G128" s="290"/>
      <c r="H128" s="179"/>
      <c r="I128" s="34"/>
    </row>
    <row r="129" spans="1:11" ht="10.5" customHeight="1" x14ac:dyDescent="0.2">
      <c r="B129" s="268" t="s">
        <v>255</v>
      </c>
      <c r="C129" s="289"/>
      <c r="D129" s="289">
        <v>46200</v>
      </c>
      <c r="E129" s="289">
        <v>46200</v>
      </c>
      <c r="F129" s="290">
        <v>46200</v>
      </c>
      <c r="G129" s="290"/>
      <c r="H129" s="179">
        <v>0.43925233644859807</v>
      </c>
      <c r="I129" s="34"/>
    </row>
    <row r="130" spans="1:11" ht="10.5" customHeight="1" x14ac:dyDescent="0.2">
      <c r="B130" s="16" t="s">
        <v>489</v>
      </c>
      <c r="C130" s="289"/>
      <c r="D130" s="289">
        <v>27514270.750050016</v>
      </c>
      <c r="E130" s="289">
        <v>27514270.750050016</v>
      </c>
      <c r="F130" s="290"/>
      <c r="G130" s="290"/>
      <c r="H130" s="179"/>
      <c r="I130" s="34"/>
    </row>
    <row r="131" spans="1:11" ht="10.5" customHeight="1" x14ac:dyDescent="0.2">
      <c r="B131" s="268" t="s">
        <v>487</v>
      </c>
      <c r="C131" s="289"/>
      <c r="D131" s="289">
        <v>20458998.253499992</v>
      </c>
      <c r="E131" s="289">
        <v>20458998.253499992</v>
      </c>
      <c r="F131" s="290"/>
      <c r="G131" s="290"/>
      <c r="H131" s="179">
        <v>0.2974256922789591</v>
      </c>
      <c r="I131" s="34"/>
    </row>
    <row r="132" spans="1:11" ht="10.5" customHeight="1" x14ac:dyDescent="0.2">
      <c r="B132" s="16" t="s">
        <v>420</v>
      </c>
      <c r="C132" s="289"/>
      <c r="D132" s="289">
        <v>41540171.324891001</v>
      </c>
      <c r="E132" s="289">
        <v>41540171.324891001</v>
      </c>
      <c r="F132" s="290"/>
      <c r="G132" s="290"/>
      <c r="H132" s="179">
        <v>0.16602459936887293</v>
      </c>
      <c r="I132" s="34"/>
    </row>
    <row r="133" spans="1:11" ht="10.5" customHeight="1" x14ac:dyDescent="0.2">
      <c r="B133" s="574" t="s">
        <v>449</v>
      </c>
      <c r="C133" s="289"/>
      <c r="D133" s="289">
        <v>87551.56</v>
      </c>
      <c r="E133" s="289">
        <v>87551.56</v>
      </c>
      <c r="F133" s="290"/>
      <c r="G133" s="290"/>
      <c r="H133" s="179">
        <v>-0.74954484054400572</v>
      </c>
      <c r="I133" s="34"/>
    </row>
    <row r="134" spans="1:11" ht="10.5" customHeight="1" x14ac:dyDescent="0.2">
      <c r="B134" s="16" t="s">
        <v>99</v>
      </c>
      <c r="C134" s="289">
        <v>3741929.3000000501</v>
      </c>
      <c r="D134" s="289">
        <v>4505608.3811859954</v>
      </c>
      <c r="E134" s="289">
        <v>8247537.6811860455</v>
      </c>
      <c r="F134" s="290">
        <v>1578229.54776</v>
      </c>
      <c r="G134" s="290">
        <v>30874.109129</v>
      </c>
      <c r="H134" s="179">
        <v>1.9398748680440336E-2</v>
      </c>
      <c r="I134" s="34"/>
    </row>
    <row r="135" spans="1:11" ht="10.5" customHeight="1" x14ac:dyDescent="0.2">
      <c r="B135" s="16" t="s">
        <v>283</v>
      </c>
      <c r="C135" s="289"/>
      <c r="D135" s="289">
        <v>-21352543.07</v>
      </c>
      <c r="E135" s="289">
        <v>-21352543.07</v>
      </c>
      <c r="F135" s="290">
        <v>-165096</v>
      </c>
      <c r="G135" s="290">
        <v>-155136</v>
      </c>
      <c r="H135" s="179">
        <v>0.12196524291364175</v>
      </c>
      <c r="I135" s="34"/>
    </row>
    <row r="136" spans="1:11" ht="10.5" customHeight="1" x14ac:dyDescent="0.2">
      <c r="B136" s="16" t="s">
        <v>279</v>
      </c>
      <c r="C136" s="289">
        <v>264.77</v>
      </c>
      <c r="D136" s="289">
        <v>-294286349.80000001</v>
      </c>
      <c r="E136" s="289">
        <v>-294286085.03000003</v>
      </c>
      <c r="F136" s="290">
        <v>-618467</v>
      </c>
      <c r="G136" s="290">
        <v>-1946606</v>
      </c>
      <c r="H136" s="179">
        <v>0.38268364876548877</v>
      </c>
      <c r="I136" s="34"/>
    </row>
    <row r="137" spans="1:11" s="28" customFormat="1" ht="10.5" customHeight="1" x14ac:dyDescent="0.2">
      <c r="A137" s="24"/>
      <c r="B137" s="29" t="s">
        <v>113</v>
      </c>
      <c r="C137" s="291">
        <v>5134874778.7899647</v>
      </c>
      <c r="D137" s="291">
        <v>8419116735.9448967</v>
      </c>
      <c r="E137" s="291">
        <v>13553991514.734861</v>
      </c>
      <c r="F137" s="292">
        <v>3606663388.1877685</v>
      </c>
      <c r="G137" s="292">
        <v>71586781.102378994</v>
      </c>
      <c r="H137" s="178">
        <v>5.5953800963267852E-2</v>
      </c>
      <c r="I137" s="36"/>
      <c r="J137" s="5"/>
      <c r="K137" s="209" t="b">
        <f>IF(ABS(E137-SUM(E92:E94,E103:E105,E110:E136))&lt;0.001,TRUE,FALSE)</f>
        <v>1</v>
      </c>
    </row>
    <row r="138" spans="1:11" s="28" customFormat="1" ht="10.5" customHeight="1" x14ac:dyDescent="0.2">
      <c r="A138" s="24"/>
      <c r="B138" s="273"/>
      <c r="C138" s="291"/>
      <c r="D138" s="291"/>
      <c r="E138" s="291"/>
      <c r="F138" s="292"/>
      <c r="G138" s="292"/>
      <c r="H138" s="178"/>
      <c r="I138" s="36"/>
      <c r="J138" s="5"/>
      <c r="K138" s="209"/>
    </row>
    <row r="139" spans="1:11" s="28" customFormat="1" ht="10.5" customHeight="1" x14ac:dyDescent="0.2">
      <c r="A139" s="24"/>
      <c r="B139" s="74" t="s">
        <v>122</v>
      </c>
      <c r="C139" s="291"/>
      <c r="D139" s="291"/>
      <c r="E139" s="291"/>
      <c r="F139" s="292"/>
      <c r="G139" s="292"/>
      <c r="H139" s="178"/>
      <c r="I139" s="36"/>
    </row>
    <row r="140" spans="1:11" ht="18" customHeight="1" x14ac:dyDescent="0.2">
      <c r="B140" s="16" t="s">
        <v>386</v>
      </c>
      <c r="C140" s="289">
        <v>22670760.61999983</v>
      </c>
      <c r="D140" s="289">
        <v>2160510.8100000019</v>
      </c>
      <c r="E140" s="289">
        <v>24831271.429999828</v>
      </c>
      <c r="F140" s="290">
        <v>1638.31</v>
      </c>
      <c r="G140" s="290">
        <v>162711.57000000007</v>
      </c>
      <c r="H140" s="179">
        <v>9.2062010936892147E-2</v>
      </c>
      <c r="I140" s="34"/>
    </row>
    <row r="141" spans="1:11" ht="10.5" customHeight="1" x14ac:dyDescent="0.2">
      <c r="B141" s="16" t="s">
        <v>100</v>
      </c>
      <c r="C141" s="289">
        <v>515668.75000000029</v>
      </c>
      <c r="D141" s="289">
        <v>248362.09000000011</v>
      </c>
      <c r="E141" s="289">
        <v>764030.84000000032</v>
      </c>
      <c r="F141" s="290"/>
      <c r="G141" s="290">
        <v>4952.97</v>
      </c>
      <c r="H141" s="179">
        <v>0.21361272874604254</v>
      </c>
      <c r="I141" s="34"/>
    </row>
    <row r="142" spans="1:11" ht="10.5" customHeight="1" x14ac:dyDescent="0.2">
      <c r="B142" s="16" t="s">
        <v>177</v>
      </c>
      <c r="C142" s="289">
        <v>2020915.2200000179</v>
      </c>
      <c r="D142" s="289">
        <v>8436.2999999999865</v>
      </c>
      <c r="E142" s="289">
        <v>2029351.5200000179</v>
      </c>
      <c r="F142" s="290">
        <v>1363.68</v>
      </c>
      <c r="G142" s="290">
        <v>13911.329999999996</v>
      </c>
      <c r="H142" s="179">
        <v>0.45667046904979336</v>
      </c>
      <c r="I142" s="34"/>
    </row>
    <row r="143" spans="1:11" ht="10.5" customHeight="1" x14ac:dyDescent="0.2">
      <c r="B143" s="16" t="s">
        <v>22</v>
      </c>
      <c r="C143" s="289">
        <v>45449178.060001642</v>
      </c>
      <c r="D143" s="289">
        <v>8857508.2880501449</v>
      </c>
      <c r="E143" s="289">
        <v>54306686.348051786</v>
      </c>
      <c r="F143" s="290">
        <v>3455.8</v>
      </c>
      <c r="G143" s="290">
        <v>333871.76050000038</v>
      </c>
      <c r="H143" s="179">
        <v>0.19787588445881577</v>
      </c>
      <c r="I143" s="34"/>
    </row>
    <row r="144" spans="1:11" ht="10.5" customHeight="1" x14ac:dyDescent="0.2">
      <c r="B144" s="16" t="s">
        <v>381</v>
      </c>
      <c r="C144" s="289">
        <v>1242777.0599999982</v>
      </c>
      <c r="D144" s="289">
        <v>153050.82500000007</v>
      </c>
      <c r="E144" s="289">
        <v>1395827.8849999984</v>
      </c>
      <c r="F144" s="290"/>
      <c r="G144" s="290">
        <v>9377.9025000000001</v>
      </c>
      <c r="H144" s="179">
        <v>0.4492705931936658</v>
      </c>
      <c r="I144" s="34"/>
    </row>
    <row r="145" spans="2:11" ht="10.5" customHeight="1" x14ac:dyDescent="0.2">
      <c r="B145" s="37" t="s">
        <v>312</v>
      </c>
      <c r="C145" s="289"/>
      <c r="D145" s="289">
        <v>2749511.5600900007</v>
      </c>
      <c r="E145" s="289">
        <v>2749511.5600900007</v>
      </c>
      <c r="F145" s="290"/>
      <c r="G145" s="290"/>
      <c r="H145" s="179">
        <v>-0.14027081549944598</v>
      </c>
      <c r="I145" s="34"/>
    </row>
    <row r="146" spans="2:11" ht="10.5" customHeight="1" x14ac:dyDescent="0.2">
      <c r="B146" s="16" t="s">
        <v>385</v>
      </c>
      <c r="C146" s="289">
        <v>27361797.570000079</v>
      </c>
      <c r="D146" s="289">
        <v>932210.49000000046</v>
      </c>
      <c r="E146" s="289">
        <v>28294008.060000081</v>
      </c>
      <c r="F146" s="290">
        <v>11089.79</v>
      </c>
      <c r="G146" s="290">
        <v>183186.43000000005</v>
      </c>
      <c r="H146" s="179">
        <v>0.17341305916484484</v>
      </c>
      <c r="I146" s="34"/>
    </row>
    <row r="147" spans="2:11" ht="10.5" customHeight="1" x14ac:dyDescent="0.2">
      <c r="B147" s="16" t="s">
        <v>382</v>
      </c>
      <c r="C147" s="289"/>
      <c r="D147" s="289">
        <v>796</v>
      </c>
      <c r="E147" s="289">
        <v>796</v>
      </c>
      <c r="F147" s="290"/>
      <c r="G147" s="290">
        <v>25</v>
      </c>
      <c r="H147" s="179">
        <v>-0.24190476190476196</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364</v>
      </c>
      <c r="D150" s="289">
        <v>3562934.4074459882</v>
      </c>
      <c r="E150" s="289">
        <v>3563298.4074459882</v>
      </c>
      <c r="F150" s="290">
        <v>3099.6945999999998</v>
      </c>
      <c r="G150" s="290">
        <v>7977.8315460000049</v>
      </c>
      <c r="H150" s="179">
        <v>8.8814440939026795E-2</v>
      </c>
      <c r="I150" s="34"/>
    </row>
    <row r="151" spans="2:11" ht="10.5" customHeight="1" x14ac:dyDescent="0.2">
      <c r="B151" s="41" t="s">
        <v>120</v>
      </c>
      <c r="C151" s="293">
        <v>99261461.280001566</v>
      </c>
      <c r="D151" s="293">
        <v>18673320.770586137</v>
      </c>
      <c r="E151" s="293">
        <v>117934782.0505877</v>
      </c>
      <c r="F151" s="294">
        <v>20647.274600000001</v>
      </c>
      <c r="G151" s="294">
        <v>716014.79454600043</v>
      </c>
      <c r="H151" s="286">
        <v>0.16027310084297652</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282</v>
      </c>
      <c r="C156" s="208"/>
      <c r="D156" s="208"/>
      <c r="E156" s="208"/>
      <c r="F156" s="208"/>
      <c r="G156" s="208"/>
      <c r="H156" s="205"/>
      <c r="I156" s="34"/>
    </row>
    <row r="157" spans="2:11" ht="10.5" customHeight="1" x14ac:dyDescent="0.2">
      <c r="B157" s="265"/>
      <c r="C157" s="208"/>
      <c r="D157" s="208"/>
      <c r="E157" s="208"/>
      <c r="F157" s="208"/>
      <c r="G157" s="208"/>
      <c r="H157" s="205"/>
      <c r="I157" s="34"/>
    </row>
    <row r="158" spans="2:11" ht="14.25" customHeight="1" x14ac:dyDescent="0.25">
      <c r="B158" s="7" t="s">
        <v>288</v>
      </c>
      <c r="C158" s="8"/>
      <c r="D158" s="8"/>
      <c r="E158" s="8"/>
      <c r="F158" s="8"/>
      <c r="G158" s="8"/>
      <c r="H158" s="8"/>
      <c r="I158" s="8"/>
    </row>
    <row r="159" spans="2:11" ht="12" customHeight="1" x14ac:dyDescent="0.2">
      <c r="B159" s="9"/>
      <c r="C159" s="10" t="str">
        <f>C3</f>
        <v>PERIODE DU 1.1 AU 31.8.2024</v>
      </c>
      <c r="D159" s="11"/>
    </row>
    <row r="160" spans="2:11" ht="14.25" customHeight="1" x14ac:dyDescent="0.2">
      <c r="B160" s="12" t="str">
        <f>B4</f>
        <v xml:space="preserve">             I - ASSURANCE MALADIE : DÉPENSES en milliers d'euros</v>
      </c>
      <c r="C160" s="13"/>
      <c r="D160" s="13"/>
      <c r="E160" s="13"/>
      <c r="F160" s="13"/>
      <c r="G160" s="13"/>
      <c r="H160" s="14"/>
      <c r="I160" s="15"/>
    </row>
    <row r="161" spans="1:10" ht="12" customHeight="1" x14ac:dyDescent="0.2">
      <c r="B161" s="16" t="s">
        <v>4</v>
      </c>
      <c r="C161" s="386" t="s">
        <v>1</v>
      </c>
      <c r="D161" s="17" t="s">
        <v>2</v>
      </c>
      <c r="E161" s="386" t="s">
        <v>6</v>
      </c>
      <c r="F161" s="219" t="s">
        <v>3</v>
      </c>
      <c r="G161" s="219" t="s">
        <v>237</v>
      </c>
      <c r="H161" s="19" t="str">
        <f>$H$5</f>
        <v>PCAP</v>
      </c>
      <c r="I161" s="20"/>
    </row>
    <row r="162" spans="1:10" ht="9.75" customHeight="1" x14ac:dyDescent="0.2">
      <c r="B162" s="21"/>
      <c r="C162" s="45" t="s">
        <v>5</v>
      </c>
      <c r="D162" s="44" t="s">
        <v>5</v>
      </c>
      <c r="E162" s="45"/>
      <c r="F162" s="220" t="s">
        <v>241</v>
      </c>
      <c r="G162" s="220" t="s">
        <v>239</v>
      </c>
      <c r="H162" s="22" t="str">
        <f>$H$6</f>
        <v>en %</v>
      </c>
      <c r="I162" s="23"/>
    </row>
    <row r="163" spans="1:10" s="28" customFormat="1" ht="13.5" customHeight="1" x14ac:dyDescent="0.2">
      <c r="A163" s="24"/>
      <c r="B163" s="31" t="s">
        <v>121</v>
      </c>
      <c r="C163" s="30"/>
      <c r="D163" s="30"/>
      <c r="E163" s="30"/>
      <c r="F163" s="222"/>
      <c r="G163" s="222"/>
      <c r="H163" s="178"/>
      <c r="I163" s="36"/>
    </row>
    <row r="164" spans="1:10" s="28" customFormat="1" ht="10.5" customHeight="1" x14ac:dyDescent="0.2">
      <c r="A164" s="24"/>
      <c r="B164" s="16" t="s">
        <v>116</v>
      </c>
      <c r="C164" s="289">
        <v>817156412.07000208</v>
      </c>
      <c r="D164" s="289">
        <v>83905290.520000204</v>
      </c>
      <c r="E164" s="289">
        <v>901061702.59000242</v>
      </c>
      <c r="F164" s="290">
        <v>1344029.4399999995</v>
      </c>
      <c r="G164" s="290">
        <v>7429330.9300000127</v>
      </c>
      <c r="H164" s="179">
        <v>-8.3699975330081111E-2</v>
      </c>
      <c r="I164" s="36"/>
      <c r="J164" s="5"/>
    </row>
    <row r="165" spans="1:10" s="28" customFormat="1" ht="10.5" customHeight="1" x14ac:dyDescent="0.2">
      <c r="A165" s="24"/>
      <c r="B165" s="16" t="s">
        <v>117</v>
      </c>
      <c r="C165" s="289">
        <v>481614532.68000066</v>
      </c>
      <c r="D165" s="289">
        <v>62854421.170000002</v>
      </c>
      <c r="E165" s="289">
        <v>544468953.85000062</v>
      </c>
      <c r="F165" s="290">
        <v>20996.160000000003</v>
      </c>
      <c r="G165" s="290">
        <v>3900256.2799999993</v>
      </c>
      <c r="H165" s="179">
        <v>-0.12987355366196685</v>
      </c>
      <c r="I165" s="36"/>
      <c r="J165" s="5"/>
    </row>
    <row r="166" spans="1:10" s="28" customFormat="1" ht="10.5" customHeight="1" x14ac:dyDescent="0.2">
      <c r="A166" s="24"/>
      <c r="B166" s="16" t="s">
        <v>118</v>
      </c>
      <c r="C166" s="289">
        <v>13549172.799999928</v>
      </c>
      <c r="D166" s="289">
        <v>299557720.97999996</v>
      </c>
      <c r="E166" s="289">
        <v>313106893.77999991</v>
      </c>
      <c r="F166" s="290"/>
      <c r="G166" s="290">
        <v>1691842.6799999997</v>
      </c>
      <c r="H166" s="179">
        <v>3.8501992387497186E-2</v>
      </c>
      <c r="I166" s="36"/>
      <c r="J166" s="5"/>
    </row>
    <row r="167" spans="1:10" s="28" customFormat="1" ht="10.5" customHeight="1" x14ac:dyDescent="0.2">
      <c r="A167" s="24"/>
      <c r="B167" s="16" t="s">
        <v>166</v>
      </c>
      <c r="C167" s="289">
        <v>137429775.41000244</v>
      </c>
      <c r="D167" s="289">
        <v>11113649.070000216</v>
      </c>
      <c r="E167" s="289">
        <v>148543424.48000264</v>
      </c>
      <c r="F167" s="290">
        <v>20131.53999999999</v>
      </c>
      <c r="G167" s="290">
        <v>1143416.2999999996</v>
      </c>
      <c r="H167" s="179">
        <v>-7.583591806381329E-2</v>
      </c>
      <c r="I167" s="36"/>
      <c r="J167" s="5"/>
    </row>
    <row r="168" spans="1:10" s="28" customFormat="1" ht="10.5" customHeight="1" x14ac:dyDescent="0.2">
      <c r="A168" s="24"/>
      <c r="B168" s="16" t="s">
        <v>22</v>
      </c>
      <c r="C168" s="289">
        <v>93924517.049996763</v>
      </c>
      <c r="D168" s="289">
        <v>10625838.380000005</v>
      </c>
      <c r="E168" s="289">
        <v>104550355.42999676</v>
      </c>
      <c r="F168" s="290">
        <v>4105.6000000000004</v>
      </c>
      <c r="G168" s="290">
        <v>728091.1899999982</v>
      </c>
      <c r="H168" s="179">
        <v>-0.11245984799724951</v>
      </c>
      <c r="I168" s="36"/>
      <c r="J168" s="5"/>
    </row>
    <row r="169" spans="1:10" s="28" customFormat="1" ht="10.5" customHeight="1" x14ac:dyDescent="0.2">
      <c r="A169" s="24"/>
      <c r="B169" s="16" t="s">
        <v>115</v>
      </c>
      <c r="C169" s="289">
        <v>79099947.439999118</v>
      </c>
      <c r="D169" s="289">
        <v>70724421.340000838</v>
      </c>
      <c r="E169" s="289">
        <v>149824368.77999994</v>
      </c>
      <c r="F169" s="290">
        <v>9904354.8599999864</v>
      </c>
      <c r="G169" s="290">
        <v>929166.69999999937</v>
      </c>
      <c r="H169" s="179">
        <v>-4.4399846694097578E-3</v>
      </c>
      <c r="I169" s="36"/>
      <c r="J169" s="5"/>
    </row>
    <row r="170" spans="1:10" s="28" customFormat="1" ht="10.5" customHeight="1" x14ac:dyDescent="0.2">
      <c r="A170" s="24"/>
      <c r="B170" s="16" t="s">
        <v>114</v>
      </c>
      <c r="C170" s="289">
        <v>957062.48999999289</v>
      </c>
      <c r="D170" s="289">
        <v>51517601.749999456</v>
      </c>
      <c r="E170" s="289">
        <v>52474664.239999443</v>
      </c>
      <c r="F170" s="290">
        <v>8395.630000000001</v>
      </c>
      <c r="G170" s="290">
        <v>332679.8399999988</v>
      </c>
      <c r="H170" s="179">
        <v>9.9367093886439051E-2</v>
      </c>
      <c r="I170" s="36"/>
      <c r="J170" s="5"/>
    </row>
    <row r="171" spans="1:10" s="28" customFormat="1" ht="10.5" customHeight="1" x14ac:dyDescent="0.2">
      <c r="A171" s="24"/>
      <c r="B171" s="16" t="s">
        <v>100</v>
      </c>
      <c r="C171" s="289">
        <v>26550.409999999905</v>
      </c>
      <c r="D171" s="289">
        <v>28582.32</v>
      </c>
      <c r="E171" s="289">
        <v>55132.729999999909</v>
      </c>
      <c r="F171" s="290"/>
      <c r="G171" s="290">
        <v>185</v>
      </c>
      <c r="H171" s="179">
        <v>0.42104224021254688</v>
      </c>
      <c r="I171" s="36"/>
      <c r="J171" s="5"/>
    </row>
    <row r="172" spans="1:10" s="28" customFormat="1" ht="10.5" customHeight="1" x14ac:dyDescent="0.2">
      <c r="A172" s="24"/>
      <c r="B172" s="16" t="s">
        <v>283</v>
      </c>
      <c r="C172" s="289"/>
      <c r="D172" s="289">
        <v>-87672</v>
      </c>
      <c r="E172" s="289">
        <v>-87672</v>
      </c>
      <c r="F172" s="290"/>
      <c r="G172" s="290">
        <v>-432</v>
      </c>
      <c r="H172" s="179">
        <v>0.21281540504648078</v>
      </c>
      <c r="I172" s="36"/>
      <c r="J172" s="5"/>
    </row>
    <row r="173" spans="1:10" s="28" customFormat="1" ht="12.75" customHeight="1" x14ac:dyDescent="0.2">
      <c r="A173" s="24"/>
      <c r="B173" s="16" t="s">
        <v>416</v>
      </c>
      <c r="C173" s="289"/>
      <c r="D173" s="289"/>
      <c r="E173" s="289"/>
      <c r="F173" s="290"/>
      <c r="G173" s="290"/>
      <c r="H173" s="179"/>
      <c r="I173" s="36"/>
      <c r="J173" s="5"/>
    </row>
    <row r="174" spans="1:10" s="28" customFormat="1" ht="12.75" customHeight="1" x14ac:dyDescent="0.2">
      <c r="A174" s="24"/>
      <c r="B174" s="16" t="s">
        <v>412</v>
      </c>
      <c r="C174" s="289"/>
      <c r="D174" s="289">
        <v>1602684.0485400003</v>
      </c>
      <c r="E174" s="289">
        <v>1602684.0485400003</v>
      </c>
      <c r="F174" s="290"/>
      <c r="G174" s="290"/>
      <c r="H174" s="179">
        <v>4.8750352507130446E-2</v>
      </c>
      <c r="I174" s="36"/>
      <c r="J174" s="5"/>
    </row>
    <row r="175" spans="1:10" s="28" customFormat="1" ht="12.75" customHeight="1" x14ac:dyDescent="0.2">
      <c r="A175" s="24"/>
      <c r="B175" s="16" t="s">
        <v>374</v>
      </c>
      <c r="C175" s="289">
        <v>1245824.3199999987</v>
      </c>
      <c r="D175" s="289">
        <v>835572.52250000206</v>
      </c>
      <c r="E175" s="289">
        <v>2081396.8425000007</v>
      </c>
      <c r="F175" s="290"/>
      <c r="G175" s="290">
        <v>7212</v>
      </c>
      <c r="H175" s="179">
        <v>-9.2844549881262228E-2</v>
      </c>
      <c r="I175" s="36"/>
      <c r="J175" s="5"/>
    </row>
    <row r="176" spans="1:10" s="28" customFormat="1" ht="12.75" customHeight="1" x14ac:dyDescent="0.2">
      <c r="A176" s="24"/>
      <c r="B176" s="574" t="s">
        <v>451</v>
      </c>
      <c r="C176" s="289"/>
      <c r="D176" s="289">
        <v>8089.7800000000007</v>
      </c>
      <c r="E176" s="289">
        <v>8089.7800000000007</v>
      </c>
      <c r="F176" s="290"/>
      <c r="G176" s="290"/>
      <c r="H176" s="179">
        <v>-0.87046716829846704</v>
      </c>
      <c r="I176" s="36"/>
      <c r="J176" s="5"/>
    </row>
    <row r="177" spans="1:11" s="28" customFormat="1" ht="12.75" hidden="1" customHeight="1" x14ac:dyDescent="0.2">
      <c r="A177" s="24"/>
      <c r="B177" s="574"/>
      <c r="C177" s="289"/>
      <c r="D177" s="289"/>
      <c r="E177" s="289"/>
      <c r="F177" s="290"/>
      <c r="G177" s="290"/>
      <c r="H177" s="179"/>
      <c r="I177" s="36"/>
      <c r="J177" s="5"/>
    </row>
    <row r="178" spans="1:11" s="28" customFormat="1" ht="12" customHeight="1" x14ac:dyDescent="0.2">
      <c r="A178" s="24"/>
      <c r="B178" s="269" t="s">
        <v>99</v>
      </c>
      <c r="C178" s="289"/>
      <c r="D178" s="289">
        <v>343917.56</v>
      </c>
      <c r="E178" s="289">
        <v>343917.56</v>
      </c>
      <c r="F178" s="290"/>
      <c r="G178" s="290">
        <v>198</v>
      </c>
      <c r="H178" s="179">
        <v>0.31948503654142368</v>
      </c>
      <c r="I178" s="36"/>
    </row>
    <row r="179" spans="1:11" s="28" customFormat="1" ht="14.25" customHeight="1" x14ac:dyDescent="0.2">
      <c r="A179" s="24"/>
      <c r="B179" s="35" t="s">
        <v>119</v>
      </c>
      <c r="C179" s="291">
        <v>1625003794.6700008</v>
      </c>
      <c r="D179" s="291">
        <v>593030117.44104075</v>
      </c>
      <c r="E179" s="291">
        <v>2218033912.1110415</v>
      </c>
      <c r="F179" s="292">
        <v>11302013.229999987</v>
      </c>
      <c r="G179" s="292">
        <v>16161946.920000007</v>
      </c>
      <c r="H179" s="178">
        <v>-7.2523127741588533E-2</v>
      </c>
      <c r="I179" s="36"/>
      <c r="K179" s="209" t="b">
        <f>IF(ABS(E179-SUM(E164:E178))&lt;0.001,TRUE,FALSE)</f>
        <v>1</v>
      </c>
    </row>
    <row r="180" spans="1:11" s="28" customFormat="1" ht="14.25" customHeight="1" x14ac:dyDescent="0.2">
      <c r="A180" s="24"/>
      <c r="B180" s="35"/>
      <c r="C180" s="291"/>
      <c r="D180" s="291"/>
      <c r="E180" s="291"/>
      <c r="F180" s="292"/>
      <c r="G180" s="292"/>
      <c r="H180" s="178"/>
      <c r="I180" s="36"/>
      <c r="K180" s="209"/>
    </row>
    <row r="181" spans="1:11" s="28" customFormat="1" ht="14.25" customHeight="1" x14ac:dyDescent="0.2">
      <c r="A181" s="24"/>
      <c r="B181" s="31" t="s">
        <v>243</v>
      </c>
      <c r="C181" s="291"/>
      <c r="D181" s="291"/>
      <c r="E181" s="291"/>
      <c r="F181" s="292"/>
      <c r="G181" s="292"/>
      <c r="H181" s="178"/>
      <c r="I181" s="36"/>
    </row>
    <row r="182" spans="1:11" s="28" customFormat="1" ht="10.5" customHeight="1" x14ac:dyDescent="0.2">
      <c r="A182" s="24"/>
      <c r="B182" s="16" t="s">
        <v>22</v>
      </c>
      <c r="C182" s="289">
        <v>153281620.04000115</v>
      </c>
      <c r="D182" s="289">
        <v>104701442.72309996</v>
      </c>
      <c r="E182" s="289">
        <v>257983062.7631011</v>
      </c>
      <c r="F182" s="290"/>
      <c r="G182" s="290">
        <v>910224.87574999989</v>
      </c>
      <c r="H182" s="179">
        <v>0.16974632168284698</v>
      </c>
      <c r="I182" s="36"/>
      <c r="J182" s="5"/>
    </row>
    <row r="183" spans="1:11" s="28" customFormat="1" ht="10.5" customHeight="1" x14ac:dyDescent="0.2">
      <c r="A183" s="24"/>
      <c r="B183" s="16" t="s">
        <v>387</v>
      </c>
      <c r="C183" s="289">
        <v>64031.280549999952</v>
      </c>
      <c r="D183" s="289">
        <v>470345.62817999849</v>
      </c>
      <c r="E183" s="289">
        <v>534376.90872999839</v>
      </c>
      <c r="F183" s="290"/>
      <c r="G183" s="290">
        <v>1525.1325000000004</v>
      </c>
      <c r="H183" s="179">
        <v>4.2612768706139503E-2</v>
      </c>
      <c r="I183" s="36"/>
      <c r="J183" s="5"/>
    </row>
    <row r="184" spans="1:11" s="28" customFormat="1" ht="10.5" customHeight="1" x14ac:dyDescent="0.2">
      <c r="A184" s="24"/>
      <c r="B184" s="16" t="s">
        <v>104</v>
      </c>
      <c r="C184" s="289">
        <v>137471364.46999925</v>
      </c>
      <c r="D184" s="289">
        <v>89311320.379999891</v>
      </c>
      <c r="E184" s="289">
        <v>226782684.84999916</v>
      </c>
      <c r="F184" s="290"/>
      <c r="G184" s="290">
        <v>1043333.27</v>
      </c>
      <c r="H184" s="179">
        <v>5.4556443910775521E-2</v>
      </c>
      <c r="I184" s="36"/>
      <c r="J184" s="5"/>
    </row>
    <row r="185" spans="1:11" s="28" customFormat="1" ht="10.5" customHeight="1" x14ac:dyDescent="0.2">
      <c r="A185" s="24"/>
      <c r="B185" s="33" t="s">
        <v>106</v>
      </c>
      <c r="C185" s="289">
        <v>111371989.31999975</v>
      </c>
      <c r="D185" s="289">
        <v>82726781.60999994</v>
      </c>
      <c r="E185" s="289">
        <v>194098770.92999968</v>
      </c>
      <c r="F185" s="290"/>
      <c r="G185" s="290">
        <v>965095.32</v>
      </c>
      <c r="H185" s="179">
        <v>7.383346205298813E-2</v>
      </c>
      <c r="I185" s="36"/>
      <c r="J185" s="5"/>
    </row>
    <row r="186" spans="1:11" s="28" customFormat="1" ht="10.5" customHeight="1" x14ac:dyDescent="0.2">
      <c r="A186" s="24"/>
      <c r="B186" s="33" t="s">
        <v>304</v>
      </c>
      <c r="C186" s="289">
        <v>2626858.429999995</v>
      </c>
      <c r="D186" s="289">
        <v>7038897.3600000022</v>
      </c>
      <c r="E186" s="289">
        <v>9665755.7899999991</v>
      </c>
      <c r="F186" s="290"/>
      <c r="G186" s="290">
        <v>117091.55000000005</v>
      </c>
      <c r="H186" s="179">
        <v>0.23885590010288227</v>
      </c>
      <c r="I186" s="36"/>
      <c r="J186" s="5"/>
    </row>
    <row r="187" spans="1:11" s="28" customFormat="1" ht="10.5" customHeight="1" x14ac:dyDescent="0.2">
      <c r="A187" s="24"/>
      <c r="B187" s="33" t="s">
        <v>305</v>
      </c>
      <c r="C187" s="289">
        <v>4829.7999999999984</v>
      </c>
      <c r="D187" s="289">
        <v>9398.4599999999991</v>
      </c>
      <c r="E187" s="289">
        <v>14228.259999999998</v>
      </c>
      <c r="F187" s="290"/>
      <c r="G187" s="290"/>
      <c r="H187" s="179">
        <v>9.4911923071299809E-2</v>
      </c>
      <c r="I187" s="36"/>
      <c r="J187" s="5"/>
    </row>
    <row r="188" spans="1:11" s="28" customFormat="1" ht="10.5" customHeight="1" x14ac:dyDescent="0.2">
      <c r="A188" s="24"/>
      <c r="B188" s="33" t="s">
        <v>306</v>
      </c>
      <c r="C188" s="289">
        <v>30538.99000000002</v>
      </c>
      <c r="D188" s="289">
        <v>2045518.35</v>
      </c>
      <c r="E188" s="289">
        <v>2076057.3399999999</v>
      </c>
      <c r="F188" s="290"/>
      <c r="G188" s="290">
        <v>22373.670000000002</v>
      </c>
      <c r="H188" s="179">
        <v>-0.33112880421302338</v>
      </c>
      <c r="I188" s="36"/>
      <c r="J188" s="5"/>
    </row>
    <row r="189" spans="1:11" s="28" customFormat="1" ht="10.5" customHeight="1" x14ac:dyDescent="0.2">
      <c r="A189" s="24"/>
      <c r="B189" s="33" t="s">
        <v>307</v>
      </c>
      <c r="C189" s="289">
        <v>14064171.310000023</v>
      </c>
      <c r="D189" s="289">
        <v>7400060.7600000035</v>
      </c>
      <c r="E189" s="289">
        <v>21464232.070000026</v>
      </c>
      <c r="F189" s="290"/>
      <c r="G189" s="290">
        <v>97211.62999999999</v>
      </c>
      <c r="H189" s="179">
        <v>6.2420915116279119E-2</v>
      </c>
      <c r="I189" s="36"/>
      <c r="J189" s="5"/>
    </row>
    <row r="190" spans="1:11" s="28" customFormat="1" ht="10.5" customHeight="1" x14ac:dyDescent="0.2">
      <c r="A190" s="24"/>
      <c r="B190" s="33" t="s">
        <v>308</v>
      </c>
      <c r="C190" s="289">
        <v>18802736.98000022</v>
      </c>
      <c r="D190" s="289">
        <v>7939190.2500000075</v>
      </c>
      <c r="E190" s="289">
        <v>26741927.230000228</v>
      </c>
      <c r="F190" s="290"/>
      <c r="G190" s="290">
        <v>129566.57</v>
      </c>
      <c r="H190" s="179">
        <v>4.5608312182825683E-2</v>
      </c>
      <c r="I190" s="36"/>
      <c r="J190" s="5"/>
    </row>
    <row r="191" spans="1:11" s="28" customFormat="1" ht="10.5" customHeight="1" x14ac:dyDescent="0.2">
      <c r="A191" s="24"/>
      <c r="B191" s="33" t="s">
        <v>309</v>
      </c>
      <c r="C191" s="289">
        <v>75842853.809999511</v>
      </c>
      <c r="D191" s="289">
        <v>58293716.42999991</v>
      </c>
      <c r="E191" s="289">
        <v>134136570.23999941</v>
      </c>
      <c r="F191" s="290"/>
      <c r="G191" s="290">
        <v>598851.89999999991</v>
      </c>
      <c r="H191" s="179">
        <v>8.1262116208896451E-2</v>
      </c>
      <c r="I191" s="36"/>
      <c r="J191" s="5"/>
    </row>
    <row r="192" spans="1:11" ht="10.5" customHeight="1" x14ac:dyDescent="0.2">
      <c r="B192" s="33" t="s">
        <v>105</v>
      </c>
      <c r="C192" s="289">
        <v>26099375.149999503</v>
      </c>
      <c r="D192" s="289">
        <v>6584538.7699999781</v>
      </c>
      <c r="E192" s="289">
        <v>32683913.91999948</v>
      </c>
      <c r="F192" s="290"/>
      <c r="G192" s="290">
        <v>78237.950000000143</v>
      </c>
      <c r="H192" s="179">
        <v>-4.7037424188589028E-2</v>
      </c>
      <c r="I192" s="34"/>
    </row>
    <row r="193" spans="1:10" ht="10.5" customHeight="1" x14ac:dyDescent="0.2">
      <c r="B193" s="16" t="s">
        <v>116</v>
      </c>
      <c r="C193" s="289">
        <v>157386050.72000095</v>
      </c>
      <c r="D193" s="289">
        <v>19102436.249999866</v>
      </c>
      <c r="E193" s="289">
        <v>176488486.9700008</v>
      </c>
      <c r="F193" s="290"/>
      <c r="G193" s="290">
        <v>507975.13000000006</v>
      </c>
      <c r="H193" s="179">
        <v>-5.9300605935673767E-2</v>
      </c>
      <c r="I193" s="34"/>
    </row>
    <row r="194" spans="1:10" ht="10.5" customHeight="1" x14ac:dyDescent="0.2">
      <c r="B194" s="16" t="s">
        <v>117</v>
      </c>
      <c r="C194" s="289">
        <v>106200166.61</v>
      </c>
      <c r="D194" s="289">
        <v>19492028.590000004</v>
      </c>
      <c r="E194" s="289">
        <v>125692195.20000002</v>
      </c>
      <c r="F194" s="290"/>
      <c r="G194" s="290">
        <v>338815.03999999986</v>
      </c>
      <c r="H194" s="179">
        <v>-0.10052856378045871</v>
      </c>
      <c r="I194" s="34"/>
    </row>
    <row r="195" spans="1:10" ht="10.5" customHeight="1" x14ac:dyDescent="0.2">
      <c r="B195" s="16" t="s">
        <v>118</v>
      </c>
      <c r="C195" s="289">
        <v>1585630.9700000086</v>
      </c>
      <c r="D195" s="289">
        <v>33796270.030000001</v>
      </c>
      <c r="E195" s="289">
        <v>35381901.000000007</v>
      </c>
      <c r="F195" s="290"/>
      <c r="G195" s="290">
        <v>32803.729999999996</v>
      </c>
      <c r="H195" s="179">
        <v>9.970115666435686E-2</v>
      </c>
      <c r="I195" s="34"/>
    </row>
    <row r="196" spans="1:10" s="28" customFormat="1" ht="10.5" customHeight="1" x14ac:dyDescent="0.2">
      <c r="A196" s="24"/>
      <c r="B196" s="16" t="s">
        <v>115</v>
      </c>
      <c r="C196" s="289">
        <v>14823095.320000084</v>
      </c>
      <c r="D196" s="289">
        <v>19779336.600000001</v>
      </c>
      <c r="E196" s="289">
        <v>34602431.920000084</v>
      </c>
      <c r="F196" s="290"/>
      <c r="G196" s="290">
        <v>75319.459999999977</v>
      </c>
      <c r="H196" s="179">
        <v>-3.3825866658349746E-2</v>
      </c>
      <c r="I196" s="36"/>
      <c r="J196" s="5"/>
    </row>
    <row r="197" spans="1:10" s="28" customFormat="1" ht="10.5" customHeight="1" x14ac:dyDescent="0.2">
      <c r="A197" s="24"/>
      <c r="B197" s="16" t="s">
        <v>114</v>
      </c>
      <c r="C197" s="289">
        <v>112091.5199999999</v>
      </c>
      <c r="D197" s="289">
        <v>15234100.050000207</v>
      </c>
      <c r="E197" s="289">
        <v>15346191.570000207</v>
      </c>
      <c r="F197" s="290"/>
      <c r="G197" s="290">
        <v>38368.819999999971</v>
      </c>
      <c r="H197" s="179">
        <v>-2.7183308966200692E-2</v>
      </c>
      <c r="I197" s="36"/>
      <c r="J197" s="5"/>
    </row>
    <row r="198" spans="1:10" s="28" customFormat="1" ht="10.5" customHeight="1" x14ac:dyDescent="0.2">
      <c r="A198" s="24"/>
      <c r="B198" s="16" t="s">
        <v>95</v>
      </c>
      <c r="C198" s="289">
        <v>1069161.3999999964</v>
      </c>
      <c r="D198" s="289">
        <v>6000874.1699999971</v>
      </c>
      <c r="E198" s="289">
        <v>7070035.5699999938</v>
      </c>
      <c r="F198" s="290"/>
      <c r="G198" s="290">
        <v>25576.200000000004</v>
      </c>
      <c r="H198" s="179">
        <v>4.6929211331270926E-2</v>
      </c>
      <c r="I198" s="36"/>
      <c r="J198" s="5"/>
    </row>
    <row r="199" spans="1:10" ht="10.5" customHeight="1" x14ac:dyDescent="0.2">
      <c r="B199" s="16" t="s">
        <v>381</v>
      </c>
      <c r="C199" s="289">
        <v>74449222.559999928</v>
      </c>
      <c r="D199" s="289">
        <v>11775842.798570992</v>
      </c>
      <c r="E199" s="289">
        <v>86225065.358570918</v>
      </c>
      <c r="F199" s="290"/>
      <c r="G199" s="290">
        <v>578123.88</v>
      </c>
      <c r="H199" s="179">
        <v>0.5009132684086044</v>
      </c>
      <c r="I199" s="20"/>
    </row>
    <row r="200" spans="1:10" ht="10.5" customHeight="1" x14ac:dyDescent="0.2">
      <c r="B200" s="16" t="s">
        <v>418</v>
      </c>
      <c r="C200" s="289"/>
      <c r="D200" s="289">
        <v>142575.82709200002</v>
      </c>
      <c r="E200" s="289">
        <v>142575.82709200002</v>
      </c>
      <c r="F200" s="290"/>
      <c r="G200" s="290"/>
      <c r="H200" s="179">
        <v>0.11664627557737339</v>
      </c>
      <c r="I200" s="34"/>
    </row>
    <row r="201" spans="1:10" ht="10.5" customHeight="1" x14ac:dyDescent="0.2">
      <c r="B201" s="16" t="s">
        <v>441</v>
      </c>
      <c r="C201" s="289"/>
      <c r="D201" s="289">
        <v>9898483.6521139964</v>
      </c>
      <c r="E201" s="289">
        <v>9898483.6521139964</v>
      </c>
      <c r="F201" s="290"/>
      <c r="G201" s="290"/>
      <c r="H201" s="179">
        <v>0.27972054821713277</v>
      </c>
      <c r="I201" s="34"/>
    </row>
    <row r="202" spans="1:10" ht="10.5" customHeight="1" x14ac:dyDescent="0.2">
      <c r="B202" s="16" t="s">
        <v>346</v>
      </c>
      <c r="C202" s="289"/>
      <c r="D202" s="289"/>
      <c r="E202" s="289"/>
      <c r="F202" s="290"/>
      <c r="G202" s="290"/>
      <c r="H202" s="179"/>
      <c r="I202" s="20"/>
    </row>
    <row r="203" spans="1:10" ht="10.5" customHeight="1" x14ac:dyDescent="0.2">
      <c r="B203" s="16" t="s">
        <v>350</v>
      </c>
      <c r="C203" s="289"/>
      <c r="D203" s="289">
        <v>106051595.69674391</v>
      </c>
      <c r="E203" s="289">
        <v>106051595.69674391</v>
      </c>
      <c r="F203" s="290"/>
      <c r="G203" s="290"/>
      <c r="H203" s="179">
        <v>4.5293680182512563E-2</v>
      </c>
      <c r="I203" s="20"/>
    </row>
    <row r="204" spans="1:10" ht="10.5" customHeight="1" x14ac:dyDescent="0.2">
      <c r="B204" s="16" t="s">
        <v>313</v>
      </c>
      <c r="C204" s="289"/>
      <c r="D204" s="289"/>
      <c r="E204" s="289"/>
      <c r="F204" s="290"/>
      <c r="G204" s="290"/>
      <c r="H204" s="179"/>
      <c r="I204" s="20"/>
    </row>
    <row r="205" spans="1:10" ht="10.5" customHeight="1" x14ac:dyDescent="0.2">
      <c r="B205" s="16" t="s">
        <v>351</v>
      </c>
      <c r="C205" s="289"/>
      <c r="D205" s="289"/>
      <c r="E205" s="289"/>
      <c r="F205" s="290"/>
      <c r="G205" s="290"/>
      <c r="H205" s="179"/>
      <c r="I205" s="20"/>
    </row>
    <row r="206" spans="1:10" ht="10.5" customHeight="1" x14ac:dyDescent="0.2">
      <c r="B206" s="269" t="s">
        <v>412</v>
      </c>
      <c r="C206" s="289"/>
      <c r="D206" s="289">
        <v>5662.6157149999999</v>
      </c>
      <c r="E206" s="289">
        <v>5662.6157149999999</v>
      </c>
      <c r="F206" s="290"/>
      <c r="G206" s="290"/>
      <c r="H206" s="179"/>
      <c r="I206" s="34"/>
    </row>
    <row r="207" spans="1:10" ht="10.5" customHeight="1" x14ac:dyDescent="0.2">
      <c r="B207" s="16" t="s">
        <v>100</v>
      </c>
      <c r="C207" s="289">
        <v>512444.03000000067</v>
      </c>
      <c r="D207" s="289">
        <v>3253290.0630000001</v>
      </c>
      <c r="E207" s="289">
        <v>3765734.0930000008</v>
      </c>
      <c r="F207" s="290"/>
      <c r="G207" s="290">
        <v>14554.46</v>
      </c>
      <c r="H207" s="179">
        <v>0.14586439384714867</v>
      </c>
      <c r="I207" s="34"/>
    </row>
    <row r="208" spans="1:10" ht="10.5" customHeight="1" x14ac:dyDescent="0.2">
      <c r="B208" s="16" t="s">
        <v>388</v>
      </c>
      <c r="C208" s="289">
        <v>31241.219450000011</v>
      </c>
      <c r="D208" s="289">
        <v>308669.57182000036</v>
      </c>
      <c r="E208" s="289">
        <v>339910.79127000034</v>
      </c>
      <c r="F208" s="290"/>
      <c r="G208" s="290">
        <v>824.3675000000004</v>
      </c>
      <c r="H208" s="179">
        <v>-0.10736254997790673</v>
      </c>
      <c r="I208" s="34"/>
    </row>
    <row r="209" spans="1:10" ht="10.5" customHeight="1" x14ac:dyDescent="0.2">
      <c r="B209" s="16" t="s">
        <v>94</v>
      </c>
      <c r="C209" s="289">
        <v>5387.9000000000015</v>
      </c>
      <c r="D209" s="289">
        <v>179998</v>
      </c>
      <c r="E209" s="289">
        <v>185385.9</v>
      </c>
      <c r="F209" s="290"/>
      <c r="G209" s="290"/>
      <c r="H209" s="179">
        <v>-0.26089712464323322</v>
      </c>
      <c r="I209" s="34"/>
    </row>
    <row r="210" spans="1:10" ht="10.5" customHeight="1" x14ac:dyDescent="0.2">
      <c r="B210" s="16" t="s">
        <v>92</v>
      </c>
      <c r="C210" s="289">
        <v>167414.28999999983</v>
      </c>
      <c r="D210" s="289">
        <v>24303.520000000011</v>
      </c>
      <c r="E210" s="289">
        <v>191717.80999999985</v>
      </c>
      <c r="F210" s="290"/>
      <c r="G210" s="290">
        <v>221.02</v>
      </c>
      <c r="H210" s="179">
        <v>-0.16435300691644039</v>
      </c>
      <c r="I210" s="34"/>
    </row>
    <row r="211" spans="1:10" s="28" customFormat="1" ht="10.5" customHeight="1" x14ac:dyDescent="0.2">
      <c r="A211" s="24"/>
      <c r="B211" s="16" t="s">
        <v>93</v>
      </c>
      <c r="C211" s="289">
        <v>183876.46999999997</v>
      </c>
      <c r="D211" s="289">
        <v>30108.75</v>
      </c>
      <c r="E211" s="289">
        <v>213985.21999999997</v>
      </c>
      <c r="F211" s="290"/>
      <c r="G211" s="290"/>
      <c r="H211" s="179">
        <v>-0.12889889448820224</v>
      </c>
      <c r="I211" s="27"/>
      <c r="J211" s="5"/>
    </row>
    <row r="212" spans="1:10" ht="10.5" customHeight="1" x14ac:dyDescent="0.2">
      <c r="B212" s="16" t="s">
        <v>303</v>
      </c>
      <c r="C212" s="289"/>
      <c r="D212" s="289"/>
      <c r="E212" s="289"/>
      <c r="F212" s="290"/>
      <c r="G212" s="290"/>
      <c r="H212" s="179"/>
      <c r="I212" s="34"/>
    </row>
    <row r="213" spans="1:10" ht="10.5" customHeight="1" x14ac:dyDescent="0.2">
      <c r="B213" s="16" t="s">
        <v>123</v>
      </c>
      <c r="C213" s="289">
        <v>883277.13000000035</v>
      </c>
      <c r="D213" s="289">
        <v>86508.519999999931</v>
      </c>
      <c r="E213" s="289">
        <v>969785.65000000026</v>
      </c>
      <c r="F213" s="290"/>
      <c r="G213" s="290">
        <v>1883.3399999999997</v>
      </c>
      <c r="H213" s="179">
        <v>0.17350669366118776</v>
      </c>
      <c r="I213" s="34"/>
    </row>
    <row r="214" spans="1:10" ht="10.5" customHeight="1" x14ac:dyDescent="0.2">
      <c r="B214" s="16" t="s">
        <v>107</v>
      </c>
      <c r="C214" s="289"/>
      <c r="D214" s="289">
        <v>1000</v>
      </c>
      <c r="E214" s="289">
        <v>1000</v>
      </c>
      <c r="F214" s="290"/>
      <c r="G214" s="290"/>
      <c r="H214" s="179">
        <v>0</v>
      </c>
      <c r="I214" s="20"/>
    </row>
    <row r="215" spans="1:10" ht="10.5" customHeight="1" x14ac:dyDescent="0.2">
      <c r="B215" s="33" t="s">
        <v>110</v>
      </c>
      <c r="C215" s="289"/>
      <c r="D215" s="289"/>
      <c r="E215" s="289"/>
      <c r="F215" s="290"/>
      <c r="G215" s="290"/>
      <c r="H215" s="179"/>
      <c r="I215" s="34"/>
    </row>
    <row r="216" spans="1:10" ht="10.5" customHeight="1" x14ac:dyDescent="0.2">
      <c r="B216" s="33" t="s">
        <v>109</v>
      </c>
      <c r="C216" s="289"/>
      <c r="D216" s="289"/>
      <c r="E216" s="289"/>
      <c r="F216" s="290"/>
      <c r="G216" s="290"/>
      <c r="H216" s="179"/>
      <c r="I216" s="34"/>
    </row>
    <row r="217" spans="1:10" ht="10.5" customHeight="1" x14ac:dyDescent="0.2">
      <c r="B217" s="33" t="s">
        <v>111</v>
      </c>
      <c r="C217" s="289"/>
      <c r="D217" s="289">
        <v>1000</v>
      </c>
      <c r="E217" s="289">
        <v>1000</v>
      </c>
      <c r="F217" s="290"/>
      <c r="G217" s="290"/>
      <c r="H217" s="179">
        <v>0</v>
      </c>
      <c r="I217" s="34"/>
    </row>
    <row r="218" spans="1:10" ht="10.5" customHeight="1" x14ac:dyDescent="0.2">
      <c r="B218" s="33" t="s">
        <v>112</v>
      </c>
      <c r="C218" s="289"/>
      <c r="D218" s="289"/>
      <c r="E218" s="289"/>
      <c r="F218" s="290"/>
      <c r="G218" s="290"/>
      <c r="H218" s="179"/>
      <c r="I218" s="34"/>
    </row>
    <row r="219" spans="1:10" s="28" customFormat="1" ht="10.5" customHeight="1" x14ac:dyDescent="0.2">
      <c r="A219" s="24"/>
      <c r="B219" s="16" t="s">
        <v>256</v>
      </c>
      <c r="C219" s="289">
        <v>57010.430000000037</v>
      </c>
      <c r="D219" s="289">
        <v>1110.73</v>
      </c>
      <c r="E219" s="289">
        <v>58121.16000000004</v>
      </c>
      <c r="F219" s="290"/>
      <c r="G219" s="290">
        <v>145.74</v>
      </c>
      <c r="H219" s="179"/>
      <c r="I219" s="47"/>
      <c r="J219" s="5"/>
    </row>
    <row r="220" spans="1:10" s="28" customFormat="1" ht="10.5" customHeight="1" x14ac:dyDescent="0.2">
      <c r="A220" s="24"/>
      <c r="B220" s="16" t="s">
        <v>96</v>
      </c>
      <c r="C220" s="289"/>
      <c r="D220" s="289"/>
      <c r="E220" s="289"/>
      <c r="F220" s="290"/>
      <c r="G220" s="290"/>
      <c r="H220" s="179"/>
      <c r="I220" s="47"/>
      <c r="J220" s="5"/>
    </row>
    <row r="221" spans="1:10" s="28" customFormat="1" ht="10.5" customHeight="1" x14ac:dyDescent="0.2">
      <c r="A221" s="24"/>
      <c r="B221" s="16" t="s">
        <v>103</v>
      </c>
      <c r="C221" s="295"/>
      <c r="D221" s="295"/>
      <c r="E221" s="295"/>
      <c r="F221" s="296"/>
      <c r="G221" s="296"/>
      <c r="H221" s="190"/>
      <c r="I221" s="47"/>
      <c r="J221" s="5"/>
    </row>
    <row r="222" spans="1:10" s="28" customFormat="1" ht="10.5" customHeight="1" x14ac:dyDescent="0.2">
      <c r="A222" s="24"/>
      <c r="B222" s="16" t="s">
        <v>91</v>
      </c>
      <c r="C222" s="295">
        <v>960650.43</v>
      </c>
      <c r="D222" s="295">
        <v>533625.46000000008</v>
      </c>
      <c r="E222" s="295">
        <v>1494275.8900000001</v>
      </c>
      <c r="F222" s="296"/>
      <c r="G222" s="296">
        <v>4276</v>
      </c>
      <c r="H222" s="190">
        <v>0.3216891521817693</v>
      </c>
      <c r="I222" s="47"/>
      <c r="J222" s="5"/>
    </row>
    <row r="223" spans="1:10" s="28" customFormat="1" ht="10.5" customHeight="1" x14ac:dyDescent="0.2">
      <c r="A223" s="24"/>
      <c r="B223" s="269" t="s">
        <v>382</v>
      </c>
      <c r="C223" s="295"/>
      <c r="D223" s="295">
        <v>50</v>
      </c>
      <c r="E223" s="295">
        <v>50</v>
      </c>
      <c r="F223" s="296"/>
      <c r="G223" s="296"/>
      <c r="H223" s="190">
        <v>0</v>
      </c>
      <c r="I223" s="47"/>
      <c r="J223" s="5"/>
    </row>
    <row r="224" spans="1:10" s="28" customFormat="1" ht="10.5" customHeight="1" x14ac:dyDescent="0.2">
      <c r="A224" s="24"/>
      <c r="B224" s="268" t="s">
        <v>255</v>
      </c>
      <c r="C224" s="295"/>
      <c r="D224" s="295">
        <v>2550</v>
      </c>
      <c r="E224" s="295">
        <v>2550</v>
      </c>
      <c r="F224" s="296"/>
      <c r="G224" s="296"/>
      <c r="H224" s="190">
        <v>0.88888888888888884</v>
      </c>
      <c r="I224" s="47"/>
      <c r="J224" s="5"/>
    </row>
    <row r="225" spans="1:11" s="28" customFormat="1" ht="10.5" customHeight="1" x14ac:dyDescent="0.2">
      <c r="A225" s="24"/>
      <c r="B225" s="16" t="s">
        <v>411</v>
      </c>
      <c r="C225" s="295"/>
      <c r="D225" s="295"/>
      <c r="E225" s="295"/>
      <c r="F225" s="296"/>
      <c r="G225" s="296"/>
      <c r="H225" s="190"/>
      <c r="I225" s="47"/>
      <c r="J225" s="5"/>
    </row>
    <row r="226" spans="1:11" s="28" customFormat="1" ht="10.5" customHeight="1" x14ac:dyDescent="0.2">
      <c r="A226" s="24"/>
      <c r="B226" s="16" t="s">
        <v>97</v>
      </c>
      <c r="C226" s="295"/>
      <c r="D226" s="295"/>
      <c r="E226" s="295"/>
      <c r="F226" s="296"/>
      <c r="G226" s="296"/>
      <c r="H226" s="190"/>
      <c r="I226" s="47"/>
      <c r="J226" s="5"/>
    </row>
    <row r="227" spans="1:11" s="28" customFormat="1" ht="10.5" customHeight="1" x14ac:dyDescent="0.2">
      <c r="A227" s="24"/>
      <c r="B227" s="16" t="s">
        <v>380</v>
      </c>
      <c r="C227" s="295"/>
      <c r="D227" s="295"/>
      <c r="E227" s="295"/>
      <c r="F227" s="296"/>
      <c r="G227" s="296"/>
      <c r="H227" s="190"/>
      <c r="I227" s="47"/>
      <c r="J227" s="5"/>
    </row>
    <row r="228" spans="1:11" s="28" customFormat="1" ht="10.5" customHeight="1" x14ac:dyDescent="0.2">
      <c r="A228" s="24"/>
      <c r="B228" s="16" t="s">
        <v>419</v>
      </c>
      <c r="C228" s="295"/>
      <c r="D228" s="295">
        <v>14640614.241173998</v>
      </c>
      <c r="E228" s="295">
        <v>14640614.241173998</v>
      </c>
      <c r="F228" s="296"/>
      <c r="G228" s="296"/>
      <c r="H228" s="190">
        <v>0.31107027231256068</v>
      </c>
      <c r="I228" s="47"/>
      <c r="J228" s="5"/>
    </row>
    <row r="229" spans="1:11" s="28" customFormat="1" ht="10.5" customHeight="1" x14ac:dyDescent="0.2">
      <c r="A229" s="24"/>
      <c r="B229" s="16" t="s">
        <v>489</v>
      </c>
      <c r="C229" s="295"/>
      <c r="D229" s="295">
        <v>34641.777900000001</v>
      </c>
      <c r="E229" s="295">
        <v>34641.777900000001</v>
      </c>
      <c r="F229" s="296"/>
      <c r="G229" s="296"/>
      <c r="H229" s="190"/>
      <c r="I229" s="47"/>
      <c r="J229" s="5"/>
    </row>
    <row r="230" spans="1:11" s="28" customFormat="1" ht="10.5" customHeight="1" x14ac:dyDescent="0.2">
      <c r="A230" s="24"/>
      <c r="B230" s="16" t="s">
        <v>487</v>
      </c>
      <c r="C230" s="295"/>
      <c r="D230" s="295">
        <v>52608.254399999998</v>
      </c>
      <c r="E230" s="295">
        <v>52608.254399999998</v>
      </c>
      <c r="F230" s="296"/>
      <c r="G230" s="296"/>
      <c r="H230" s="190">
        <v>0.38974909776091793</v>
      </c>
      <c r="I230" s="47"/>
      <c r="J230" s="5"/>
    </row>
    <row r="231" spans="1:11" s="28" customFormat="1" ht="10.5" customHeight="1" x14ac:dyDescent="0.2">
      <c r="A231" s="24"/>
      <c r="B231" s="16" t="s">
        <v>374</v>
      </c>
      <c r="C231" s="295">
        <v>140233.79999999999</v>
      </c>
      <c r="D231" s="295">
        <v>82835.307500000141</v>
      </c>
      <c r="E231" s="295">
        <v>223069.10750000013</v>
      </c>
      <c r="F231" s="296"/>
      <c r="G231" s="296">
        <v>630</v>
      </c>
      <c r="H231" s="190">
        <v>-4.1279260407705798E-2</v>
      </c>
      <c r="I231" s="47"/>
      <c r="J231" s="5"/>
    </row>
    <row r="232" spans="1:11" s="28" customFormat="1" ht="10.5" customHeight="1" x14ac:dyDescent="0.2">
      <c r="A232" s="24"/>
      <c r="B232" s="16" t="s">
        <v>420</v>
      </c>
      <c r="C232" s="295"/>
      <c r="D232" s="295">
        <v>2168175.0880359998</v>
      </c>
      <c r="E232" s="295">
        <v>2168175.0880359998</v>
      </c>
      <c r="F232" s="296"/>
      <c r="G232" s="296"/>
      <c r="H232" s="190">
        <v>0.40659087384574089</v>
      </c>
      <c r="I232" s="47"/>
      <c r="J232" s="5"/>
    </row>
    <row r="233" spans="1:11" s="28" customFormat="1" ht="10.5" customHeight="1" x14ac:dyDescent="0.2">
      <c r="A233" s="24"/>
      <c r="B233" s="574" t="s">
        <v>460</v>
      </c>
      <c r="C233" s="295"/>
      <c r="D233" s="295">
        <v>-1163.4000000000001</v>
      </c>
      <c r="E233" s="295">
        <v>-1163.4000000000001</v>
      </c>
      <c r="F233" s="296"/>
      <c r="G233" s="296"/>
      <c r="H233" s="190"/>
      <c r="I233" s="47"/>
      <c r="J233" s="5"/>
    </row>
    <row r="234" spans="1:11" s="28" customFormat="1" ht="10.5" hidden="1" customHeight="1" x14ac:dyDescent="0.2">
      <c r="A234" s="24"/>
      <c r="B234" s="574"/>
      <c r="C234" s="295"/>
      <c r="D234" s="295"/>
      <c r="E234" s="295"/>
      <c r="F234" s="296"/>
      <c r="G234" s="296"/>
      <c r="H234" s="190"/>
      <c r="I234" s="47"/>
      <c r="J234" s="5"/>
    </row>
    <row r="235" spans="1:11" s="28" customFormat="1" ht="10.5" customHeight="1" x14ac:dyDescent="0.2">
      <c r="A235" s="24"/>
      <c r="B235" s="16" t="s">
        <v>99</v>
      </c>
      <c r="C235" s="295">
        <v>228393.2900000001</v>
      </c>
      <c r="D235" s="295">
        <v>1246289.9106990006</v>
      </c>
      <c r="E235" s="295">
        <v>1474683.2006990009</v>
      </c>
      <c r="F235" s="296"/>
      <c r="G235" s="296">
        <v>7169.2094029999998</v>
      </c>
      <c r="H235" s="190">
        <v>0.1695865950516231</v>
      </c>
      <c r="I235" s="47"/>
      <c r="J235" s="5"/>
    </row>
    <row r="236" spans="1:11" s="28" customFormat="1" ht="10.5" customHeight="1" x14ac:dyDescent="0.2">
      <c r="A236" s="24"/>
      <c r="B236" s="16" t="s">
        <v>283</v>
      </c>
      <c r="C236" s="295"/>
      <c r="D236" s="295">
        <v>-811560</v>
      </c>
      <c r="E236" s="295">
        <v>-811560</v>
      </c>
      <c r="F236" s="296"/>
      <c r="G236" s="296">
        <v>-1656</v>
      </c>
      <c r="H236" s="190">
        <v>0.20132869120363783</v>
      </c>
      <c r="I236" s="47"/>
      <c r="J236" s="5"/>
    </row>
    <row r="237" spans="1:11" s="28" customFormat="1" ht="12.75" customHeight="1" x14ac:dyDescent="0.2">
      <c r="A237" s="24"/>
      <c r="B237" s="16" t="s">
        <v>279</v>
      </c>
      <c r="C237" s="295">
        <v>112</v>
      </c>
      <c r="D237" s="295">
        <v>-16750646</v>
      </c>
      <c r="E237" s="295">
        <v>-16750534</v>
      </c>
      <c r="F237" s="296"/>
      <c r="G237" s="296">
        <v>-76870</v>
      </c>
      <c r="H237" s="190">
        <v>0.59196878776201833</v>
      </c>
      <c r="I237" s="47"/>
    </row>
    <row r="238" spans="1:11" ht="10.5" customHeight="1" x14ac:dyDescent="0.2">
      <c r="B238" s="35" t="s">
        <v>245</v>
      </c>
      <c r="C238" s="297">
        <v>649612475.88000166</v>
      </c>
      <c r="D238" s="297">
        <v>440845324.80604476</v>
      </c>
      <c r="E238" s="297">
        <v>1090457800.6860464</v>
      </c>
      <c r="F238" s="298"/>
      <c r="G238" s="298">
        <v>3503243.6751529993</v>
      </c>
      <c r="H238" s="180">
        <v>5.8243845229987157E-2</v>
      </c>
      <c r="I238" s="47"/>
      <c r="K238" s="209" t="b">
        <f>IF(ABS(E238-SUM(E182:E184,E193:E214,E219:E237))&lt;0.001,TRUE,FALSE)</f>
        <v>1</v>
      </c>
    </row>
    <row r="239" spans="1:11" ht="10.5" customHeight="1" x14ac:dyDescent="0.2">
      <c r="B239" s="35"/>
      <c r="C239" s="297"/>
      <c r="D239" s="297"/>
      <c r="E239" s="297"/>
      <c r="F239" s="298"/>
      <c r="G239" s="298"/>
      <c r="H239" s="180"/>
      <c r="I239" s="47"/>
      <c r="K239" s="209"/>
    </row>
    <row r="240" spans="1:11" ht="10.5" customHeight="1" x14ac:dyDescent="0.2">
      <c r="B240" s="31" t="s">
        <v>278</v>
      </c>
      <c r="C240" s="297"/>
      <c r="D240" s="297"/>
      <c r="E240" s="297"/>
      <c r="F240" s="298"/>
      <c r="G240" s="298"/>
      <c r="H240" s="180"/>
      <c r="I240" s="47"/>
    </row>
    <row r="241" spans="2:9" ht="10.5" customHeight="1" x14ac:dyDescent="0.2">
      <c r="B241" s="16" t="s">
        <v>22</v>
      </c>
      <c r="C241" s="295">
        <v>3183833627.929976</v>
      </c>
      <c r="D241" s="295">
        <v>1821888407.7967367</v>
      </c>
      <c r="E241" s="295">
        <v>5005722035.7267122</v>
      </c>
      <c r="F241" s="296">
        <v>218365169.89000005</v>
      </c>
      <c r="G241" s="296">
        <v>28882470.189499997</v>
      </c>
      <c r="H241" s="190">
        <v>6.86458159926433E-2</v>
      </c>
      <c r="I241" s="47"/>
    </row>
    <row r="242" spans="2:9" ht="10.5" customHeight="1" x14ac:dyDescent="0.2">
      <c r="B242" s="16" t="s">
        <v>387</v>
      </c>
      <c r="C242" s="295">
        <v>927836.4595180105</v>
      </c>
      <c r="D242" s="295">
        <v>9400354.9521129858</v>
      </c>
      <c r="E242" s="295">
        <v>10328191.411630997</v>
      </c>
      <c r="F242" s="296">
        <v>575491.05624999932</v>
      </c>
      <c r="G242" s="296">
        <v>14741.117379999994</v>
      </c>
      <c r="H242" s="190">
        <v>-0.28386784435713419</v>
      </c>
      <c r="I242" s="47"/>
    </row>
    <row r="243" spans="2:9" ht="10.5" customHeight="1" x14ac:dyDescent="0.2">
      <c r="B243" s="16" t="s">
        <v>104</v>
      </c>
      <c r="C243" s="295">
        <v>2398772236.3999891</v>
      </c>
      <c r="D243" s="295">
        <v>4416155061.8500109</v>
      </c>
      <c r="E243" s="295">
        <v>6814927298.25</v>
      </c>
      <c r="F243" s="296">
        <v>2189011961.9400058</v>
      </c>
      <c r="G243" s="296">
        <v>40746504.249999993</v>
      </c>
      <c r="H243" s="190">
        <v>4.3512487691671486E-2</v>
      </c>
      <c r="I243" s="47"/>
    </row>
    <row r="244" spans="2:9" ht="10.5" customHeight="1" x14ac:dyDescent="0.2">
      <c r="B244" s="33" t="s">
        <v>106</v>
      </c>
      <c r="C244" s="295">
        <v>2204711722.6699877</v>
      </c>
      <c r="D244" s="295">
        <v>4366672847.0300093</v>
      </c>
      <c r="E244" s="295">
        <v>6571384569.6999979</v>
      </c>
      <c r="F244" s="296">
        <v>2159304699.260006</v>
      </c>
      <c r="G244" s="296">
        <v>39153757.50999999</v>
      </c>
      <c r="H244" s="190">
        <v>4.6847690988662372E-2</v>
      </c>
      <c r="I244" s="47"/>
    </row>
    <row r="245" spans="2:9" ht="10.5" customHeight="1" x14ac:dyDescent="0.2">
      <c r="B245" s="33" t="s">
        <v>304</v>
      </c>
      <c r="C245" s="295">
        <v>60340064.839999661</v>
      </c>
      <c r="D245" s="295">
        <v>1066324933.4500017</v>
      </c>
      <c r="E245" s="295">
        <v>1126664998.2900016</v>
      </c>
      <c r="F245" s="296">
        <v>894060989.21000183</v>
      </c>
      <c r="G245" s="296">
        <v>7171738.7399999946</v>
      </c>
      <c r="H245" s="190">
        <v>4.0332786204941407E-2</v>
      </c>
      <c r="I245" s="47"/>
    </row>
    <row r="246" spans="2:9" ht="10.5" customHeight="1" x14ac:dyDescent="0.2">
      <c r="B246" s="33" t="s">
        <v>305</v>
      </c>
      <c r="C246" s="295">
        <v>220312.73000000004</v>
      </c>
      <c r="D246" s="295">
        <v>327262.51000000036</v>
      </c>
      <c r="E246" s="295">
        <v>547575.24000000046</v>
      </c>
      <c r="F246" s="296">
        <v>480994.93000000046</v>
      </c>
      <c r="G246" s="296">
        <v>1258.24</v>
      </c>
      <c r="H246" s="190">
        <v>-0.11368883862850532</v>
      </c>
      <c r="I246" s="47"/>
    </row>
    <row r="247" spans="2:9" ht="10.5" customHeight="1" x14ac:dyDescent="0.2">
      <c r="B247" s="33" t="s">
        <v>306</v>
      </c>
      <c r="C247" s="295">
        <v>3046109.7599999779</v>
      </c>
      <c r="D247" s="295">
        <v>470665928.49000508</v>
      </c>
      <c r="E247" s="295">
        <v>473712038.25000507</v>
      </c>
      <c r="F247" s="296">
        <v>461436179.19000512</v>
      </c>
      <c r="G247" s="296">
        <v>2922772.1500000008</v>
      </c>
      <c r="H247" s="190">
        <v>2.811765949088274E-2</v>
      </c>
      <c r="I247" s="47"/>
    </row>
    <row r="248" spans="2:9" ht="10.5" customHeight="1" x14ac:dyDescent="0.2">
      <c r="B248" s="33" t="s">
        <v>307</v>
      </c>
      <c r="C248" s="295">
        <v>540084992.85000539</v>
      </c>
      <c r="D248" s="295">
        <v>426865727.95000011</v>
      </c>
      <c r="E248" s="295">
        <v>966950720.80000567</v>
      </c>
      <c r="F248" s="296">
        <v>45632274.689999975</v>
      </c>
      <c r="G248" s="296">
        <v>6198533.749999986</v>
      </c>
      <c r="H248" s="190">
        <v>3.2073722938905869E-2</v>
      </c>
      <c r="I248" s="47"/>
    </row>
    <row r="249" spans="2:9" ht="10.5" customHeight="1" x14ac:dyDescent="0.2">
      <c r="B249" s="33" t="s">
        <v>308</v>
      </c>
      <c r="C249" s="295">
        <v>702901436.35997999</v>
      </c>
      <c r="D249" s="295">
        <v>615658771.73999929</v>
      </c>
      <c r="E249" s="295">
        <v>1318560208.0999794</v>
      </c>
      <c r="F249" s="296">
        <v>185842577.30999884</v>
      </c>
      <c r="G249" s="296">
        <v>7526441.1500000106</v>
      </c>
      <c r="H249" s="190">
        <v>4.1578127324594316E-2</v>
      </c>
      <c r="I249" s="47"/>
    </row>
    <row r="250" spans="2:9" ht="10.5" customHeight="1" x14ac:dyDescent="0.2">
      <c r="B250" s="33" t="s">
        <v>309</v>
      </c>
      <c r="C250" s="295">
        <v>898118806.1300025</v>
      </c>
      <c r="D250" s="295">
        <v>1786830222.8900037</v>
      </c>
      <c r="E250" s="295">
        <v>2684949029.0200062</v>
      </c>
      <c r="F250" s="296">
        <v>571851683.92999971</v>
      </c>
      <c r="G250" s="296">
        <v>15333013.479999999</v>
      </c>
      <c r="H250" s="190">
        <v>6.1193773912306515E-2</v>
      </c>
      <c r="I250" s="47"/>
    </row>
    <row r="251" spans="2:9" ht="10.5" customHeight="1" x14ac:dyDescent="0.2">
      <c r="B251" s="33" t="s">
        <v>105</v>
      </c>
      <c r="C251" s="295">
        <v>194060513.73000205</v>
      </c>
      <c r="D251" s="295">
        <v>49482214.820000336</v>
      </c>
      <c r="E251" s="295">
        <v>243542728.5500024</v>
      </c>
      <c r="F251" s="296">
        <v>29707262.680000152</v>
      </c>
      <c r="G251" s="296">
        <v>1592746.7399999998</v>
      </c>
      <c r="H251" s="190">
        <v>-3.9091771480520787E-2</v>
      </c>
      <c r="I251" s="47"/>
    </row>
    <row r="252" spans="2:9" ht="10.5" customHeight="1" x14ac:dyDescent="0.2">
      <c r="B252" s="16" t="s">
        <v>116</v>
      </c>
      <c r="C252" s="295">
        <v>974542462.79000306</v>
      </c>
      <c r="D252" s="295">
        <v>103007726.77000007</v>
      </c>
      <c r="E252" s="295">
        <v>1077550189.560003</v>
      </c>
      <c r="F252" s="296">
        <v>1344029.4399999995</v>
      </c>
      <c r="G252" s="296">
        <v>7937306.0600000126</v>
      </c>
      <c r="H252" s="190">
        <v>-7.9790727396639727E-2</v>
      </c>
      <c r="I252" s="47"/>
    </row>
    <row r="253" spans="2:9" ht="10.5" customHeight="1" x14ac:dyDescent="0.2">
      <c r="B253" s="16" t="s">
        <v>117</v>
      </c>
      <c r="C253" s="295">
        <v>587814699.29000068</v>
      </c>
      <c r="D253" s="295">
        <v>82346449.760000005</v>
      </c>
      <c r="E253" s="295">
        <v>670161149.05000067</v>
      </c>
      <c r="F253" s="296">
        <v>20996.160000000003</v>
      </c>
      <c r="G253" s="296">
        <v>4239071.3199999994</v>
      </c>
      <c r="H253" s="190">
        <v>-0.12451652953090531</v>
      </c>
      <c r="I253" s="47"/>
    </row>
    <row r="254" spans="2:9" ht="10.5" customHeight="1" x14ac:dyDescent="0.2">
      <c r="B254" s="16" t="s">
        <v>118</v>
      </c>
      <c r="C254" s="295">
        <v>15134803.769999936</v>
      </c>
      <c r="D254" s="295">
        <v>333353991.00999993</v>
      </c>
      <c r="E254" s="295">
        <v>348488794.77999991</v>
      </c>
      <c r="F254" s="296"/>
      <c r="G254" s="296">
        <v>1724646.4099999997</v>
      </c>
      <c r="H254" s="190">
        <v>4.440306955387241E-2</v>
      </c>
      <c r="I254" s="47"/>
    </row>
    <row r="255" spans="2:9" ht="10.5" customHeight="1" x14ac:dyDescent="0.2">
      <c r="B255" s="16" t="s">
        <v>100</v>
      </c>
      <c r="C255" s="295">
        <v>60027252.630000822</v>
      </c>
      <c r="D255" s="295">
        <v>287610390.71914476</v>
      </c>
      <c r="E255" s="295">
        <v>347637643.34914559</v>
      </c>
      <c r="F255" s="296">
        <v>181004.18999999997</v>
      </c>
      <c r="G255" s="296">
        <v>1153410.4400000002</v>
      </c>
      <c r="H255" s="190">
        <v>-3.8924164311029519E-2</v>
      </c>
      <c r="I255" s="47"/>
    </row>
    <row r="256" spans="2:9" ht="10.5" customHeight="1" x14ac:dyDescent="0.2">
      <c r="B256" s="16" t="s">
        <v>388</v>
      </c>
      <c r="C256" s="295">
        <v>158895.71048199871</v>
      </c>
      <c r="D256" s="295">
        <v>2481858.4578869999</v>
      </c>
      <c r="E256" s="295">
        <v>2640754.1683689989</v>
      </c>
      <c r="F256" s="296">
        <v>68620.443750000006</v>
      </c>
      <c r="G256" s="296">
        <v>3164.2826200000009</v>
      </c>
      <c r="H256" s="190">
        <v>-0.39964669973003519</v>
      </c>
      <c r="I256" s="20"/>
    </row>
    <row r="257" spans="2:9" ht="10.5" customHeight="1" x14ac:dyDescent="0.2">
      <c r="B257" s="16" t="s">
        <v>107</v>
      </c>
      <c r="C257" s="295"/>
      <c r="D257" s="295">
        <v>1178814890.810003</v>
      </c>
      <c r="E257" s="295">
        <v>1178814890.810003</v>
      </c>
      <c r="F257" s="296">
        <v>1170085107.870003</v>
      </c>
      <c r="G257" s="296">
        <v>6276722.4499999918</v>
      </c>
      <c r="H257" s="190">
        <v>0.12936912294058667</v>
      </c>
      <c r="I257" s="47"/>
    </row>
    <row r="258" spans="2:9" ht="10.5" customHeight="1" x14ac:dyDescent="0.2">
      <c r="B258" s="33" t="s">
        <v>110</v>
      </c>
      <c r="C258" s="289"/>
      <c r="D258" s="289">
        <v>357237292.02999848</v>
      </c>
      <c r="E258" s="289">
        <v>357237292.02999848</v>
      </c>
      <c r="F258" s="290">
        <v>357237292.02999848</v>
      </c>
      <c r="G258" s="290">
        <v>1899886.1899999958</v>
      </c>
      <c r="H258" s="179">
        <v>0.12994152559803762</v>
      </c>
      <c r="I258" s="47"/>
    </row>
    <row r="259" spans="2:9" ht="10.5" customHeight="1" x14ac:dyDescent="0.2">
      <c r="B259" s="33" t="s">
        <v>109</v>
      </c>
      <c r="C259" s="295"/>
      <c r="D259" s="295">
        <v>627414708.39000452</v>
      </c>
      <c r="E259" s="295">
        <v>627414708.39000452</v>
      </c>
      <c r="F259" s="296">
        <v>627414708.39000452</v>
      </c>
      <c r="G259" s="296">
        <v>3335586.2599999961</v>
      </c>
      <c r="H259" s="190">
        <v>0.13183668695379258</v>
      </c>
      <c r="I259" s="47"/>
    </row>
    <row r="260" spans="2:9" ht="10.5" customHeight="1" x14ac:dyDescent="0.2">
      <c r="B260" s="33" t="s">
        <v>112</v>
      </c>
      <c r="C260" s="295"/>
      <c r="D260" s="295">
        <v>191492807.44999999</v>
      </c>
      <c r="E260" s="295">
        <v>191492807.44999999</v>
      </c>
      <c r="F260" s="296">
        <v>185432607.44999999</v>
      </c>
      <c r="G260" s="296">
        <v>1030750</v>
      </c>
      <c r="H260" s="190">
        <v>0.12015776044397608</v>
      </c>
      <c r="I260" s="47"/>
    </row>
    <row r="261" spans="2:9" ht="10.5" customHeight="1" x14ac:dyDescent="0.2">
      <c r="B261" s="33" t="s">
        <v>111</v>
      </c>
      <c r="C261" s="295"/>
      <c r="D261" s="295">
        <v>2670082.9400000004</v>
      </c>
      <c r="E261" s="295">
        <v>2670082.9400000004</v>
      </c>
      <c r="F261" s="296">
        <v>500</v>
      </c>
      <c r="G261" s="296">
        <v>10500</v>
      </c>
      <c r="H261" s="190">
        <v>0.14042124579445892</v>
      </c>
      <c r="I261" s="47"/>
    </row>
    <row r="262" spans="2:9" ht="10.5" customHeight="1" x14ac:dyDescent="0.2">
      <c r="B262" s="269" t="s">
        <v>411</v>
      </c>
      <c r="C262" s="295"/>
      <c r="D262" s="295"/>
      <c r="E262" s="295"/>
      <c r="F262" s="296"/>
      <c r="G262" s="296"/>
      <c r="H262" s="190"/>
      <c r="I262" s="47"/>
    </row>
    <row r="263" spans="2:9" ht="10.5" customHeight="1" x14ac:dyDescent="0.2">
      <c r="B263" s="16" t="s">
        <v>97</v>
      </c>
      <c r="C263" s="295"/>
      <c r="D263" s="295">
        <v>97.5</v>
      </c>
      <c r="E263" s="295">
        <v>97.5</v>
      </c>
      <c r="F263" s="296"/>
      <c r="G263" s="296"/>
      <c r="H263" s="190"/>
      <c r="I263" s="47"/>
    </row>
    <row r="264" spans="2:9" ht="10.5" customHeight="1" x14ac:dyDescent="0.2">
      <c r="B264" s="16" t="s">
        <v>380</v>
      </c>
      <c r="C264" s="295"/>
      <c r="D264" s="295"/>
      <c r="E264" s="295"/>
      <c r="F264" s="296"/>
      <c r="G264" s="296"/>
      <c r="H264" s="190"/>
      <c r="I264" s="47"/>
    </row>
    <row r="265" spans="2:9" ht="10.5" customHeight="1" x14ac:dyDescent="0.2">
      <c r="B265" s="16" t="s">
        <v>419</v>
      </c>
      <c r="C265" s="295"/>
      <c r="D265" s="295">
        <v>448975933.27815413</v>
      </c>
      <c r="E265" s="295">
        <v>448975933.27815413</v>
      </c>
      <c r="F265" s="296"/>
      <c r="G265" s="296"/>
      <c r="H265" s="190">
        <v>7.1480633725559573E-2</v>
      </c>
      <c r="I265" s="47"/>
    </row>
    <row r="266" spans="2:9" ht="10.5" customHeight="1" x14ac:dyDescent="0.2">
      <c r="B266" s="16" t="s">
        <v>103</v>
      </c>
      <c r="C266" s="295"/>
      <c r="D266" s="295"/>
      <c r="E266" s="295"/>
      <c r="F266" s="296"/>
      <c r="G266" s="296"/>
      <c r="H266" s="190"/>
      <c r="I266" s="47"/>
    </row>
    <row r="267" spans="2:9" ht="10.5" customHeight="1" x14ac:dyDescent="0.2">
      <c r="B267" s="16" t="s">
        <v>96</v>
      </c>
      <c r="C267" s="295"/>
      <c r="D267" s="295">
        <v>138.52500000000001</v>
      </c>
      <c r="E267" s="295">
        <v>138.52500000000001</v>
      </c>
      <c r="F267" s="296"/>
      <c r="G267" s="296"/>
      <c r="H267" s="190"/>
      <c r="I267" s="47"/>
    </row>
    <row r="268" spans="2:9" ht="10.5" customHeight="1" x14ac:dyDescent="0.2">
      <c r="B268" s="16" t="s">
        <v>115</v>
      </c>
      <c r="C268" s="295">
        <v>93923042.759999201</v>
      </c>
      <c r="D268" s="295">
        <v>90503757.940000832</v>
      </c>
      <c r="E268" s="295">
        <v>184426800.70000005</v>
      </c>
      <c r="F268" s="296">
        <v>9904354.8599999864</v>
      </c>
      <c r="G268" s="296">
        <v>1004486.1599999993</v>
      </c>
      <c r="H268" s="190">
        <v>-1.0088861756688439E-2</v>
      </c>
      <c r="I268" s="47"/>
    </row>
    <row r="269" spans="2:9" ht="10.5" customHeight="1" x14ac:dyDescent="0.2">
      <c r="B269" s="16" t="s">
        <v>114</v>
      </c>
      <c r="C269" s="295">
        <v>1069154.009999993</v>
      </c>
      <c r="D269" s="295">
        <v>66751701.799999662</v>
      </c>
      <c r="E269" s="295">
        <v>67820855.80999966</v>
      </c>
      <c r="F269" s="296">
        <v>8395.630000000001</v>
      </c>
      <c r="G269" s="296">
        <v>371048.65999999875</v>
      </c>
      <c r="H269" s="190">
        <v>6.7932090945673096E-2</v>
      </c>
      <c r="I269" s="47"/>
    </row>
    <row r="270" spans="2:9" ht="10.5" customHeight="1" x14ac:dyDescent="0.2">
      <c r="B270" s="16" t="s">
        <v>123</v>
      </c>
      <c r="C270" s="295">
        <v>23554037.749999832</v>
      </c>
      <c r="D270" s="295">
        <v>2247019.3300000024</v>
      </c>
      <c r="E270" s="295">
        <v>25801057.079999827</v>
      </c>
      <c r="F270" s="296">
        <v>1638.31</v>
      </c>
      <c r="G270" s="296">
        <v>164594.91000000006</v>
      </c>
      <c r="H270" s="190">
        <v>9.4918266872591639E-2</v>
      </c>
      <c r="I270" s="47"/>
    </row>
    <row r="271" spans="2:9" ht="10.5" customHeight="1" x14ac:dyDescent="0.2">
      <c r="B271" s="16" t="s">
        <v>95</v>
      </c>
      <c r="C271" s="295">
        <v>3964286.6700000032</v>
      </c>
      <c r="D271" s="295">
        <v>30754812.580000013</v>
      </c>
      <c r="E271" s="295">
        <v>34719099.250000015</v>
      </c>
      <c r="F271" s="296">
        <v>26780832.300000019</v>
      </c>
      <c r="G271" s="296">
        <v>98751.400000000023</v>
      </c>
      <c r="H271" s="190">
        <v>-3.291088524905883E-2</v>
      </c>
      <c r="I271" s="47"/>
    </row>
    <row r="272" spans="2:9" ht="10.5" customHeight="1" x14ac:dyDescent="0.2">
      <c r="B272" s="16" t="s">
        <v>422</v>
      </c>
      <c r="C272" s="295">
        <v>142801947.20999947</v>
      </c>
      <c r="D272" s="295">
        <v>61789971.894902222</v>
      </c>
      <c r="E272" s="295">
        <v>204591919.1049017</v>
      </c>
      <c r="F272" s="296">
        <v>198219.87999999998</v>
      </c>
      <c r="G272" s="296">
        <v>1291222.8025000002</v>
      </c>
      <c r="H272" s="190">
        <v>0.26293834337217326</v>
      </c>
      <c r="I272" s="47"/>
    </row>
    <row r="273" spans="2:10" ht="10.5" customHeight="1" x14ac:dyDescent="0.2">
      <c r="B273" s="16" t="s">
        <v>418</v>
      </c>
      <c r="C273" s="295"/>
      <c r="D273" s="295">
        <v>806344.28445599996</v>
      </c>
      <c r="E273" s="295">
        <v>806344.28445599996</v>
      </c>
      <c r="F273" s="296"/>
      <c r="G273" s="296">
        <v>25032</v>
      </c>
      <c r="H273" s="190">
        <v>-0.17221270257395194</v>
      </c>
      <c r="I273" s="34"/>
    </row>
    <row r="274" spans="2:10" ht="10.5" customHeight="1" x14ac:dyDescent="0.2">
      <c r="B274" s="16" t="s">
        <v>441</v>
      </c>
      <c r="C274" s="295"/>
      <c r="D274" s="295">
        <v>643053070.49496245</v>
      </c>
      <c r="E274" s="295">
        <v>643053070.49496245</v>
      </c>
      <c r="F274" s="296"/>
      <c r="G274" s="296"/>
      <c r="H274" s="190">
        <v>8.2925174563512671E-2</v>
      </c>
      <c r="I274" s="34"/>
    </row>
    <row r="275" spans="2:10" ht="10.5" customHeight="1" x14ac:dyDescent="0.2">
      <c r="B275" s="16" t="s">
        <v>346</v>
      </c>
      <c r="C275" s="295"/>
      <c r="D275" s="295">
        <v>82984</v>
      </c>
      <c r="E275" s="295">
        <v>82984</v>
      </c>
      <c r="F275" s="296"/>
      <c r="G275" s="296"/>
      <c r="H275" s="190">
        <v>0.27266313932980601</v>
      </c>
      <c r="I275" s="47"/>
    </row>
    <row r="276" spans="2:10" ht="10.5" customHeight="1" x14ac:dyDescent="0.2">
      <c r="B276" s="16" t="s">
        <v>350</v>
      </c>
      <c r="C276" s="295"/>
      <c r="D276" s="295">
        <v>106051595.69674391</v>
      </c>
      <c r="E276" s="295">
        <v>106051595.69674391</v>
      </c>
      <c r="F276" s="296"/>
      <c r="G276" s="296"/>
      <c r="H276" s="190">
        <v>4.5293680182512563E-2</v>
      </c>
      <c r="I276" s="47"/>
    </row>
    <row r="277" spans="2:10" ht="10.5" customHeight="1" x14ac:dyDescent="0.2">
      <c r="B277" s="16" t="s">
        <v>313</v>
      </c>
      <c r="C277" s="295"/>
      <c r="D277" s="295"/>
      <c r="E277" s="295"/>
      <c r="F277" s="296"/>
      <c r="G277" s="296"/>
      <c r="H277" s="190"/>
      <c r="I277" s="47"/>
      <c r="J277" s="73"/>
    </row>
    <row r="278" spans="2:10" ht="10.5" hidden="1" customHeight="1" x14ac:dyDescent="0.2">
      <c r="B278" s="16"/>
      <c r="C278" s="295"/>
      <c r="D278" s="295"/>
      <c r="E278" s="295"/>
      <c r="F278" s="296"/>
      <c r="G278" s="296"/>
      <c r="H278" s="190"/>
      <c r="I278" s="47"/>
    </row>
    <row r="279" spans="2:10" ht="10.5" customHeight="1" x14ac:dyDescent="0.2">
      <c r="B279" s="16" t="s">
        <v>351</v>
      </c>
      <c r="C279" s="295"/>
      <c r="D279" s="295">
        <v>2749511.5600900007</v>
      </c>
      <c r="E279" s="295">
        <v>2749511.5600900007</v>
      </c>
      <c r="F279" s="296"/>
      <c r="G279" s="296"/>
      <c r="H279" s="190">
        <v>-0.14027081549944598</v>
      </c>
      <c r="I279" s="47"/>
    </row>
    <row r="280" spans="2:10" ht="10.5" customHeight="1" x14ac:dyDescent="0.2">
      <c r="B280" s="269" t="s">
        <v>412</v>
      </c>
      <c r="C280" s="295"/>
      <c r="D280" s="295">
        <v>1608346.6642550004</v>
      </c>
      <c r="E280" s="295">
        <v>1608346.6642550004</v>
      </c>
      <c r="F280" s="296"/>
      <c r="G280" s="296"/>
      <c r="H280" s="190">
        <v>3.5020683269679331E-2</v>
      </c>
      <c r="I280" s="47"/>
    </row>
    <row r="281" spans="2:10" ht="10.5" customHeight="1" x14ac:dyDescent="0.2">
      <c r="B281" s="16" t="s">
        <v>94</v>
      </c>
      <c r="C281" s="295">
        <v>212981.85999999984</v>
      </c>
      <c r="D281" s="295">
        <v>4879156.5499999989</v>
      </c>
      <c r="E281" s="295">
        <v>5092138.4099999992</v>
      </c>
      <c r="F281" s="296"/>
      <c r="G281" s="296">
        <v>17205.38</v>
      </c>
      <c r="H281" s="190">
        <v>-6.5542685886685659E-2</v>
      </c>
      <c r="I281" s="47"/>
    </row>
    <row r="282" spans="2:10" ht="10.5" customHeight="1" x14ac:dyDescent="0.2">
      <c r="B282" s="16" t="s">
        <v>92</v>
      </c>
      <c r="C282" s="295">
        <v>1062483.0599999998</v>
      </c>
      <c r="D282" s="295">
        <v>153893.59</v>
      </c>
      <c r="E282" s="295">
        <v>1216376.6499999999</v>
      </c>
      <c r="F282" s="296">
        <v>6737.670000000001</v>
      </c>
      <c r="G282" s="296">
        <v>3308.2799999999993</v>
      </c>
      <c r="H282" s="190">
        <v>-0.31468706049287754</v>
      </c>
      <c r="I282" s="47"/>
    </row>
    <row r="283" spans="2:10" ht="10.5" customHeight="1" x14ac:dyDescent="0.2">
      <c r="B283" s="16" t="s">
        <v>93</v>
      </c>
      <c r="C283" s="295">
        <v>1854383.48</v>
      </c>
      <c r="D283" s="295">
        <v>321154.11</v>
      </c>
      <c r="E283" s="295">
        <v>2175537.59</v>
      </c>
      <c r="F283" s="296">
        <v>56007.729999999996</v>
      </c>
      <c r="G283" s="296">
        <v>6342.0300000000007</v>
      </c>
      <c r="H283" s="190">
        <v>-0.22811325727043297</v>
      </c>
      <c r="I283" s="47"/>
    </row>
    <row r="284" spans="2:10" ht="10.5" customHeight="1" x14ac:dyDescent="0.2">
      <c r="B284" s="16" t="s">
        <v>91</v>
      </c>
      <c r="C284" s="295">
        <v>11663331.709999997</v>
      </c>
      <c r="D284" s="295">
        <v>6666003.4000000004</v>
      </c>
      <c r="E284" s="295">
        <v>18329335.109999999</v>
      </c>
      <c r="F284" s="296">
        <v>532151.4</v>
      </c>
      <c r="G284" s="296">
        <v>120515.13</v>
      </c>
      <c r="H284" s="190">
        <v>2.0163729327769664E-2</v>
      </c>
      <c r="I284" s="47"/>
    </row>
    <row r="285" spans="2:10" ht="10.5" customHeight="1" x14ac:dyDescent="0.2">
      <c r="B285" s="16" t="s">
        <v>252</v>
      </c>
      <c r="C285" s="295"/>
      <c r="D285" s="295"/>
      <c r="E285" s="295"/>
      <c r="F285" s="296"/>
      <c r="G285" s="296"/>
      <c r="H285" s="190"/>
      <c r="I285" s="47"/>
    </row>
    <row r="286" spans="2:10" ht="10.5" customHeight="1" x14ac:dyDescent="0.2">
      <c r="B286" s="16" t="s">
        <v>177</v>
      </c>
      <c r="C286" s="295">
        <v>2077925.6500000178</v>
      </c>
      <c r="D286" s="295">
        <v>9547.0299999999861</v>
      </c>
      <c r="E286" s="295">
        <v>2087472.6800000179</v>
      </c>
      <c r="F286" s="296">
        <v>1363.68</v>
      </c>
      <c r="G286" s="296">
        <v>14057.069999999996</v>
      </c>
      <c r="H286" s="190">
        <v>0.47023740626755695</v>
      </c>
      <c r="I286" s="47"/>
    </row>
    <row r="287" spans="2:10" ht="10.5" customHeight="1" x14ac:dyDescent="0.2">
      <c r="B287" s="16" t="s">
        <v>303</v>
      </c>
      <c r="C287" s="295"/>
      <c r="D287" s="295"/>
      <c r="E287" s="295"/>
      <c r="F287" s="296"/>
      <c r="G287" s="296"/>
      <c r="H287" s="190"/>
      <c r="I287" s="47"/>
    </row>
    <row r="288" spans="2:10" ht="10.5" customHeight="1" x14ac:dyDescent="0.2">
      <c r="B288" s="16" t="s">
        <v>382</v>
      </c>
      <c r="C288" s="295"/>
      <c r="D288" s="295">
        <v>846</v>
      </c>
      <c r="E288" s="295">
        <v>846</v>
      </c>
      <c r="F288" s="296"/>
      <c r="G288" s="296">
        <v>25</v>
      </c>
      <c r="H288" s="190">
        <v>-0.23090909090909095</v>
      </c>
      <c r="I288" s="47"/>
    </row>
    <row r="289" spans="1:11" ht="10.5" customHeight="1" x14ac:dyDescent="0.2">
      <c r="B289" s="268" t="s">
        <v>255</v>
      </c>
      <c r="C289" s="295"/>
      <c r="D289" s="295">
        <v>48750</v>
      </c>
      <c r="E289" s="295">
        <v>48750</v>
      </c>
      <c r="F289" s="296">
        <v>46200</v>
      </c>
      <c r="G289" s="296"/>
      <c r="H289" s="190">
        <v>0.45739910313901344</v>
      </c>
      <c r="I289" s="47"/>
    </row>
    <row r="290" spans="1:11" ht="10.5" customHeight="1" x14ac:dyDescent="0.2">
      <c r="B290" s="16" t="s">
        <v>486</v>
      </c>
      <c r="C290" s="295"/>
      <c r="D290" s="295">
        <v>27548912.527950015</v>
      </c>
      <c r="E290" s="295">
        <v>27548912.527950015</v>
      </c>
      <c r="F290" s="296"/>
      <c r="G290" s="296"/>
      <c r="H290" s="190"/>
      <c r="I290" s="47"/>
    </row>
    <row r="291" spans="1:11" ht="10.5" customHeight="1" x14ac:dyDescent="0.2">
      <c r="B291" s="268" t="s">
        <v>487</v>
      </c>
      <c r="C291" s="295"/>
      <c r="D291" s="295">
        <v>20511606.507899992</v>
      </c>
      <c r="E291" s="295">
        <v>20511606.507899992</v>
      </c>
      <c r="F291" s="296"/>
      <c r="G291" s="296"/>
      <c r="H291" s="190">
        <v>0.29764679094746693</v>
      </c>
      <c r="I291" s="47"/>
    </row>
    <row r="292" spans="1:11" ht="10.5" customHeight="1" x14ac:dyDescent="0.2">
      <c r="B292" s="16" t="s">
        <v>374</v>
      </c>
      <c r="C292" s="295">
        <v>1386058.1199999987</v>
      </c>
      <c r="D292" s="295">
        <v>918407.83000000217</v>
      </c>
      <c r="E292" s="295">
        <v>2304465.9500000007</v>
      </c>
      <c r="F292" s="296"/>
      <c r="G292" s="296">
        <v>7842</v>
      </c>
      <c r="H292" s="190">
        <v>-8.8096850770354673E-2</v>
      </c>
      <c r="I292" s="47"/>
    </row>
    <row r="293" spans="1:11" ht="10.5" customHeight="1" x14ac:dyDescent="0.2">
      <c r="B293" s="16" t="s">
        <v>420</v>
      </c>
      <c r="C293" s="295"/>
      <c r="D293" s="295">
        <v>43708346.412927002</v>
      </c>
      <c r="E293" s="295">
        <v>43708346.412927002</v>
      </c>
      <c r="F293" s="296"/>
      <c r="G293" s="296"/>
      <c r="H293" s="190">
        <v>0.17600171199854842</v>
      </c>
      <c r="I293" s="47"/>
    </row>
    <row r="294" spans="1:11" ht="10.5" customHeight="1" x14ac:dyDescent="0.2">
      <c r="B294" s="574" t="s">
        <v>460</v>
      </c>
      <c r="C294" s="295"/>
      <c r="D294" s="295">
        <v>94477.94</v>
      </c>
      <c r="E294" s="295">
        <v>94477.94</v>
      </c>
      <c r="F294" s="296"/>
      <c r="G294" s="296"/>
      <c r="H294" s="190">
        <v>-0.85668925452836109</v>
      </c>
      <c r="I294" s="47"/>
    </row>
    <row r="295" spans="1:11" ht="13.5" customHeight="1" x14ac:dyDescent="0.2">
      <c r="B295" s="16" t="s">
        <v>99</v>
      </c>
      <c r="C295" s="295">
        <v>3970686.5900000501</v>
      </c>
      <c r="D295" s="295">
        <v>9658750.2593309823</v>
      </c>
      <c r="E295" s="295">
        <v>13629436.849331034</v>
      </c>
      <c r="F295" s="296">
        <v>1581329.24236</v>
      </c>
      <c r="G295" s="296">
        <v>46219.150078000006</v>
      </c>
      <c r="H295" s="190">
        <v>5.7797235318219231E-2</v>
      </c>
      <c r="I295" s="117"/>
    </row>
    <row r="296" spans="1:11" s="28" customFormat="1" ht="14.25" customHeight="1" x14ac:dyDescent="0.2">
      <c r="A296" s="24"/>
      <c r="B296" s="16" t="s">
        <v>283</v>
      </c>
      <c r="C296" s="295"/>
      <c r="D296" s="295">
        <v>-22251775.07</v>
      </c>
      <c r="E296" s="295">
        <v>-22251775.07</v>
      </c>
      <c r="F296" s="296">
        <v>-165096</v>
      </c>
      <c r="G296" s="296">
        <v>-157224</v>
      </c>
      <c r="H296" s="190">
        <v>0.12500790703712705</v>
      </c>
      <c r="I296" s="47"/>
      <c r="J296" s="5"/>
    </row>
    <row r="297" spans="1:11" s="28" customFormat="1" ht="14.25" customHeight="1" x14ac:dyDescent="0.2">
      <c r="A297" s="24"/>
      <c r="B297" s="16" t="s">
        <v>279</v>
      </c>
      <c r="C297" s="295">
        <v>376.77</v>
      </c>
      <c r="D297" s="295">
        <v>-311036995.80000001</v>
      </c>
      <c r="E297" s="295">
        <v>-311036619.03000003</v>
      </c>
      <c r="F297" s="296">
        <v>-618467</v>
      </c>
      <c r="G297" s="296">
        <v>-2023476</v>
      </c>
      <c r="H297" s="190">
        <v>0.39254257136978921</v>
      </c>
      <c r="I297" s="47"/>
    </row>
    <row r="298" spans="1:11" s="28" customFormat="1" ht="11.25" customHeight="1" x14ac:dyDescent="0.2">
      <c r="A298" s="24"/>
      <c r="B298" s="263" t="s">
        <v>286</v>
      </c>
      <c r="C298" s="299">
        <v>7508752510.6199684</v>
      </c>
      <c r="D298" s="299">
        <v>9471665498.9625664</v>
      </c>
      <c r="E298" s="299">
        <v>16980418009.582539</v>
      </c>
      <c r="F298" s="300">
        <v>3617986048.6923685</v>
      </c>
      <c r="G298" s="300">
        <v>91967986.492077991</v>
      </c>
      <c r="H298" s="234">
        <v>3.7964951320212492E-2</v>
      </c>
      <c r="I298" s="47"/>
      <c r="K298" s="209" t="b">
        <f>IF(ABS(E298-SUM(E241:E243,E252:E257,E262:E297))&lt;0.001,TRUE,FALSE)</f>
        <v>1</v>
      </c>
    </row>
    <row r="299" spans="1:11" s="28" customFormat="1" ht="11.25" customHeight="1" x14ac:dyDescent="0.2">
      <c r="A299" s="24"/>
      <c r="B299" s="265" t="s">
        <v>238</v>
      </c>
      <c r="C299" s="266"/>
      <c r="D299" s="266"/>
      <c r="E299" s="266"/>
      <c r="F299" s="266"/>
      <c r="G299" s="266"/>
      <c r="H299" s="267"/>
      <c r="I299" s="47"/>
    </row>
    <row r="300" spans="1:11" s="28" customFormat="1" ht="11.25" customHeight="1" x14ac:dyDescent="0.2">
      <c r="A300" s="24"/>
      <c r="B300" s="265" t="s">
        <v>249</v>
      </c>
      <c r="C300" s="266"/>
      <c r="D300" s="266"/>
      <c r="E300" s="266"/>
      <c r="F300" s="266"/>
      <c r="G300" s="266"/>
      <c r="H300" s="267"/>
      <c r="I300" s="47"/>
    </row>
    <row r="301" spans="1:11" s="28" customFormat="1" ht="11.25" customHeight="1" x14ac:dyDescent="0.2">
      <c r="A301" s="24"/>
      <c r="B301" s="265" t="s">
        <v>251</v>
      </c>
      <c r="C301" s="266"/>
      <c r="D301" s="266"/>
      <c r="E301" s="266"/>
      <c r="F301" s="266"/>
      <c r="G301" s="266"/>
      <c r="H301" s="267"/>
      <c r="I301" s="47"/>
    </row>
    <row r="302" spans="1:11" s="28" customFormat="1" ht="11.25" customHeight="1" x14ac:dyDescent="0.2">
      <c r="A302" s="24"/>
      <c r="B302" s="265" t="s">
        <v>376</v>
      </c>
      <c r="C302" s="266"/>
      <c r="D302" s="266"/>
      <c r="E302" s="266"/>
      <c r="F302" s="266"/>
      <c r="G302" s="266"/>
      <c r="H302" s="267"/>
      <c r="I302" s="47"/>
    </row>
    <row r="303" spans="1:11" ht="15" customHeight="1" x14ac:dyDescent="0.2">
      <c r="B303" s="265" t="s">
        <v>431</v>
      </c>
      <c r="C303" s="266"/>
      <c r="D303" s="266"/>
      <c r="E303" s="266"/>
      <c r="F303" s="266"/>
      <c r="G303" s="266"/>
      <c r="H303" s="267"/>
      <c r="I303" s="8"/>
    </row>
    <row r="304" spans="1:11" ht="15.75" x14ac:dyDescent="0.25">
      <c r="B304" s="7" t="s">
        <v>288</v>
      </c>
      <c r="C304" s="8"/>
      <c r="D304" s="8"/>
      <c r="E304" s="8"/>
      <c r="F304" s="8"/>
      <c r="G304" s="8"/>
      <c r="H304" s="8"/>
    </row>
    <row r="305" spans="1:9" ht="14.25" customHeight="1" x14ac:dyDescent="0.2">
      <c r="B305" s="9"/>
      <c r="C305" s="10" t="str">
        <f>$C$3</f>
        <v>PERIODE DU 1.1 AU 31.8.2024</v>
      </c>
      <c r="D305" s="11"/>
      <c r="I305" s="15"/>
    </row>
    <row r="306" spans="1:9" ht="12" customHeight="1" x14ac:dyDescent="0.2">
      <c r="B306" s="12" t="str">
        <f>B4</f>
        <v xml:space="preserve">             I - ASSURANCE MALADIE : DÉPENSES en milliers d'euros</v>
      </c>
      <c r="C306" s="13"/>
      <c r="D306" s="13"/>
      <c r="E306" s="13"/>
      <c r="F306" s="13"/>
      <c r="G306" s="13"/>
      <c r="H306" s="14"/>
      <c r="I306" s="20"/>
    </row>
    <row r="307" spans="1:9" ht="9.75" customHeight="1" x14ac:dyDescent="0.2">
      <c r="B307" s="16" t="s">
        <v>4</v>
      </c>
      <c r="C307" s="17" t="s">
        <v>1</v>
      </c>
      <c r="D307" s="17" t="s">
        <v>2</v>
      </c>
      <c r="E307" s="386" t="s">
        <v>6</v>
      </c>
      <c r="F307" s="219" t="s">
        <v>3</v>
      </c>
      <c r="G307" s="219" t="s">
        <v>237</v>
      </c>
      <c r="H307" s="19" t="str">
        <f>$H$5</f>
        <v>PCAP</v>
      </c>
      <c r="I307" s="23"/>
    </row>
    <row r="308" spans="1:9" s="28" customFormat="1" ht="18" customHeight="1" x14ac:dyDescent="0.2">
      <c r="A308" s="24"/>
      <c r="B308" s="21"/>
      <c r="C308" s="45" t="s">
        <v>5</v>
      </c>
      <c r="D308" s="44" t="s">
        <v>5</v>
      </c>
      <c r="E308" s="45"/>
      <c r="F308" s="220" t="s">
        <v>241</v>
      </c>
      <c r="G308" s="220" t="s">
        <v>239</v>
      </c>
      <c r="H308" s="22" t="str">
        <f>$H$6</f>
        <v>en %</v>
      </c>
      <c r="I308" s="27"/>
    </row>
    <row r="309" spans="1:9" s="28" customFormat="1" ht="15" customHeight="1" x14ac:dyDescent="0.2">
      <c r="A309" s="54"/>
      <c r="B309" s="52" t="s">
        <v>163</v>
      </c>
      <c r="C309" s="235"/>
      <c r="D309" s="235"/>
      <c r="E309" s="235"/>
      <c r="F309" s="236"/>
      <c r="G309" s="236"/>
      <c r="H309" s="237"/>
      <c r="I309" s="27"/>
    </row>
    <row r="310" spans="1:9" ht="10.5" customHeight="1" x14ac:dyDescent="0.2">
      <c r="A310" s="2"/>
      <c r="B310" s="31" t="s">
        <v>124</v>
      </c>
      <c r="C310" s="235"/>
      <c r="D310" s="235"/>
      <c r="E310" s="235"/>
      <c r="F310" s="236"/>
      <c r="G310" s="236"/>
      <c r="H310" s="237"/>
      <c r="I310" s="20"/>
    </row>
    <row r="311" spans="1:9" ht="10.5" customHeight="1" x14ac:dyDescent="0.2">
      <c r="A311" s="2"/>
      <c r="B311" s="37" t="s">
        <v>125</v>
      </c>
      <c r="C311" s="301">
        <v>366373084.48021847</v>
      </c>
      <c r="D311" s="301">
        <v>2128143644.3895764</v>
      </c>
      <c r="E311" s="301">
        <v>2494516728.8697948</v>
      </c>
      <c r="F311" s="302">
        <v>6549618.9800000004</v>
      </c>
      <c r="G311" s="302">
        <v>9472214.5589999352</v>
      </c>
      <c r="H311" s="239">
        <v>-4.3597337685755688E-3</v>
      </c>
      <c r="I311" s="20"/>
    </row>
    <row r="312" spans="1:9" ht="10.5" customHeight="1" x14ac:dyDescent="0.2">
      <c r="A312" s="2"/>
      <c r="B312" s="37" t="s">
        <v>126</v>
      </c>
      <c r="C312" s="301">
        <v>3704423.2000000314</v>
      </c>
      <c r="D312" s="301">
        <v>65805465.070000432</v>
      </c>
      <c r="E312" s="301">
        <v>69509888.270000458</v>
      </c>
      <c r="F312" s="302"/>
      <c r="G312" s="302">
        <v>223425.3600000001</v>
      </c>
      <c r="H312" s="239"/>
      <c r="I312" s="20"/>
    </row>
    <row r="313" spans="1:9" ht="10.5" customHeight="1" x14ac:dyDescent="0.2">
      <c r="A313" s="2"/>
      <c r="B313" s="37" t="s">
        <v>127</v>
      </c>
      <c r="C313" s="301">
        <v>122899411.4900016</v>
      </c>
      <c r="D313" s="301">
        <v>1601233829.5700042</v>
      </c>
      <c r="E313" s="301">
        <v>1724133241.0600059</v>
      </c>
      <c r="F313" s="302"/>
      <c r="G313" s="302">
        <v>6069478.4799999967</v>
      </c>
      <c r="H313" s="239"/>
      <c r="I313" s="20"/>
    </row>
    <row r="314" spans="1:9" ht="10.5" customHeight="1" x14ac:dyDescent="0.2">
      <c r="A314" s="2"/>
      <c r="B314" s="37" t="s">
        <v>219</v>
      </c>
      <c r="C314" s="301">
        <v>103983833.82996292</v>
      </c>
      <c r="D314" s="301">
        <v>1002366277.3600333</v>
      </c>
      <c r="E314" s="301">
        <v>1106350111.189996</v>
      </c>
      <c r="F314" s="302">
        <v>2.5</v>
      </c>
      <c r="G314" s="302">
        <v>4211615.6199999936</v>
      </c>
      <c r="H314" s="239">
        <v>0.12876962093027666</v>
      </c>
      <c r="I314" s="20"/>
    </row>
    <row r="315" spans="1:9" ht="10.5" customHeight="1" x14ac:dyDescent="0.2">
      <c r="A315" s="2"/>
      <c r="B315" s="37" t="s">
        <v>312</v>
      </c>
      <c r="C315" s="301"/>
      <c r="D315" s="301">
        <v>4893650.9912200002</v>
      </c>
      <c r="E315" s="301">
        <v>4893650.9912200002</v>
      </c>
      <c r="F315" s="302"/>
      <c r="G315" s="302"/>
      <c r="H315" s="239">
        <v>-0.3647749867496729</v>
      </c>
      <c r="I315" s="20"/>
    </row>
    <row r="316" spans="1:9" ht="10.5" customHeight="1" x14ac:dyDescent="0.2">
      <c r="A316" s="2"/>
      <c r="B316" s="16" t="s">
        <v>128</v>
      </c>
      <c r="C316" s="301"/>
      <c r="D316" s="301"/>
      <c r="E316" s="301"/>
      <c r="F316" s="302"/>
      <c r="G316" s="302"/>
      <c r="H316" s="239"/>
      <c r="I316" s="20"/>
    </row>
    <row r="317" spans="1:9" ht="10.5" customHeight="1" x14ac:dyDescent="0.2">
      <c r="A317" s="2"/>
      <c r="B317" s="16" t="s">
        <v>192</v>
      </c>
      <c r="C317" s="301"/>
      <c r="D317" s="301"/>
      <c r="E317" s="301"/>
      <c r="F317" s="302"/>
      <c r="G317" s="302"/>
      <c r="H317" s="239"/>
      <c r="I317" s="20"/>
    </row>
    <row r="318" spans="1:9" ht="10.5" hidden="1" customHeight="1" x14ac:dyDescent="0.2">
      <c r="A318" s="2"/>
      <c r="B318" s="16"/>
      <c r="C318" s="301"/>
      <c r="D318" s="301"/>
      <c r="E318" s="301"/>
      <c r="F318" s="302"/>
      <c r="G318" s="302"/>
      <c r="H318" s="239"/>
      <c r="I318" s="20"/>
    </row>
    <row r="319" spans="1:9" ht="10.5" customHeight="1" x14ac:dyDescent="0.2">
      <c r="A319" s="2"/>
      <c r="B319" s="16" t="s">
        <v>416</v>
      </c>
      <c r="C319" s="301">
        <v>97647.609999998574</v>
      </c>
      <c r="D319" s="301">
        <v>212837.55</v>
      </c>
      <c r="E319" s="301">
        <v>310485.15999999852</v>
      </c>
      <c r="F319" s="302"/>
      <c r="G319" s="302">
        <v>2774.6000000000013</v>
      </c>
      <c r="H319" s="239">
        <v>0.43256534932641899</v>
      </c>
      <c r="I319" s="20"/>
    </row>
    <row r="320" spans="1:9" ht="10.5" customHeight="1" x14ac:dyDescent="0.2">
      <c r="A320" s="2"/>
      <c r="B320" s="574" t="s">
        <v>452</v>
      </c>
      <c r="C320" s="301"/>
      <c r="D320" s="301"/>
      <c r="E320" s="301"/>
      <c r="F320" s="302"/>
      <c r="G320" s="302"/>
      <c r="H320" s="239"/>
      <c r="I320" s="20"/>
    </row>
    <row r="321" spans="1:11" ht="10.5" customHeight="1" x14ac:dyDescent="0.2">
      <c r="A321" s="2"/>
      <c r="B321" s="574" t="s">
        <v>488</v>
      </c>
      <c r="C321" s="301"/>
      <c r="D321" s="301">
        <v>355615.25140000007</v>
      </c>
      <c r="E321" s="301">
        <v>355615.25140000007</v>
      </c>
      <c r="F321" s="302"/>
      <c r="G321" s="302"/>
      <c r="H321" s="239"/>
      <c r="I321" s="20"/>
    </row>
    <row r="322" spans="1:11" ht="10.5" customHeight="1" x14ac:dyDescent="0.2">
      <c r="A322" s="2"/>
      <c r="B322" s="16" t="s">
        <v>423</v>
      </c>
      <c r="C322" s="301"/>
      <c r="D322" s="301">
        <v>32250</v>
      </c>
      <c r="E322" s="301">
        <v>32250</v>
      </c>
      <c r="F322" s="302"/>
      <c r="G322" s="302">
        <v>90</v>
      </c>
      <c r="H322" s="239"/>
      <c r="I322" s="20"/>
    </row>
    <row r="323" spans="1:11" s="60" customFormat="1" ht="10.5" customHeight="1" x14ac:dyDescent="0.2">
      <c r="A323" s="24"/>
      <c r="B323" s="16" t="s">
        <v>280</v>
      </c>
      <c r="C323" s="301"/>
      <c r="D323" s="301">
        <v>-72147085.820007041</v>
      </c>
      <c r="E323" s="301">
        <v>-72147085.820007041</v>
      </c>
      <c r="F323" s="302">
        <v>-3110.4100000000003</v>
      </c>
      <c r="G323" s="302">
        <v>-411064.59000000131</v>
      </c>
      <c r="H323" s="239">
        <v>0.13139921103258256</v>
      </c>
      <c r="I323" s="59"/>
      <c r="J323" s="5"/>
    </row>
    <row r="324" spans="1:11" s="28" customFormat="1" ht="15.75" customHeight="1" x14ac:dyDescent="0.2">
      <c r="A324" s="54"/>
      <c r="B324" s="35" t="s">
        <v>131</v>
      </c>
      <c r="C324" s="303">
        <v>597058400.610183</v>
      </c>
      <c r="D324" s="303">
        <v>4730896484.3622274</v>
      </c>
      <c r="E324" s="303">
        <v>5327954884.9724112</v>
      </c>
      <c r="F324" s="304">
        <v>6546511.0700000003</v>
      </c>
      <c r="G324" s="304">
        <v>19568534.028999925</v>
      </c>
      <c r="H324" s="237">
        <v>4.9952914108308821E-2</v>
      </c>
      <c r="I324" s="27"/>
      <c r="J324" s="5"/>
      <c r="K324" s="209" t="b">
        <f>IF(ABS(E324-SUM(E311:E323))&lt;0.001,TRUE,FALSE)</f>
        <v>1</v>
      </c>
    </row>
    <row r="325" spans="1:11" s="28" customFormat="1" ht="12.75" customHeight="1" x14ac:dyDescent="0.2">
      <c r="A325" s="54"/>
      <c r="B325" s="31" t="s">
        <v>132</v>
      </c>
      <c r="C325" s="303"/>
      <c r="D325" s="303"/>
      <c r="E325" s="303"/>
      <c r="F325" s="304"/>
      <c r="G325" s="304"/>
      <c r="H325" s="237"/>
      <c r="I325" s="27"/>
      <c r="J325" s="5"/>
    </row>
    <row r="326" spans="1:11" ht="10.5" customHeight="1" x14ac:dyDescent="0.2">
      <c r="A326" s="2"/>
      <c r="B326" s="31"/>
      <c r="C326" s="303"/>
      <c r="D326" s="303"/>
      <c r="E326" s="303"/>
      <c r="F326" s="304"/>
      <c r="G326" s="304"/>
      <c r="H326" s="237"/>
      <c r="I326" s="20"/>
    </row>
    <row r="327" spans="1:11" ht="10.5" customHeight="1" x14ac:dyDescent="0.2">
      <c r="A327" s="2"/>
      <c r="B327" s="37" t="s">
        <v>24</v>
      </c>
      <c r="C327" s="301">
        <v>1100820345.4802382</v>
      </c>
      <c r="D327" s="301">
        <v>651399288.59994566</v>
      </c>
      <c r="E327" s="301">
        <v>1752219634.0801837</v>
      </c>
      <c r="F327" s="302">
        <v>27836386.060000252</v>
      </c>
      <c r="G327" s="302">
        <v>9532880.2699999921</v>
      </c>
      <c r="H327" s="239">
        <v>3.9122900499359625E-2</v>
      </c>
      <c r="I327" s="20"/>
    </row>
    <row r="328" spans="1:11" ht="10.5" customHeight="1" x14ac:dyDescent="0.2">
      <c r="A328" s="2"/>
      <c r="B328" s="37" t="s">
        <v>133</v>
      </c>
      <c r="C328" s="301">
        <v>198916010.07989913</v>
      </c>
      <c r="D328" s="301">
        <v>742357000.45984316</v>
      </c>
      <c r="E328" s="301">
        <v>941273010.53974223</v>
      </c>
      <c r="F328" s="302">
        <v>18757157.120000102</v>
      </c>
      <c r="G328" s="302">
        <v>3926849.5099999867</v>
      </c>
      <c r="H328" s="239">
        <v>0.16417754390038541</v>
      </c>
      <c r="I328" s="20"/>
    </row>
    <row r="329" spans="1:11" ht="10.5" customHeight="1" x14ac:dyDescent="0.2">
      <c r="A329" s="2"/>
      <c r="B329" s="37" t="s">
        <v>134</v>
      </c>
      <c r="C329" s="305">
        <v>6125928.6599995783</v>
      </c>
      <c r="D329" s="301">
        <v>58759535.299994282</v>
      </c>
      <c r="E329" s="301">
        <v>64885463.959993862</v>
      </c>
      <c r="F329" s="302">
        <v>37524485.709995992</v>
      </c>
      <c r="G329" s="302">
        <v>233231.24999999933</v>
      </c>
      <c r="H329" s="239">
        <v>-0.37906475383986793</v>
      </c>
      <c r="I329" s="20"/>
    </row>
    <row r="330" spans="1:11" ht="10.5" customHeight="1" x14ac:dyDescent="0.2">
      <c r="A330" s="2"/>
      <c r="B330" s="37" t="s">
        <v>220</v>
      </c>
      <c r="C330" s="301">
        <v>15689617.640000015</v>
      </c>
      <c r="D330" s="301">
        <v>103483467.63999987</v>
      </c>
      <c r="E330" s="301">
        <v>119173085.27999988</v>
      </c>
      <c r="F330" s="302">
        <v>6964.14</v>
      </c>
      <c r="G330" s="302">
        <v>560044.16999999981</v>
      </c>
      <c r="H330" s="239">
        <v>-2.0819410095887725E-2</v>
      </c>
      <c r="I330" s="20"/>
    </row>
    <row r="331" spans="1:11" ht="10.5" customHeight="1" x14ac:dyDescent="0.2">
      <c r="A331" s="2"/>
      <c r="B331" s="37" t="s">
        <v>352</v>
      </c>
      <c r="C331" s="301"/>
      <c r="D331" s="301">
        <v>16706358.767059989</v>
      </c>
      <c r="E331" s="301">
        <v>16706358.767059989</v>
      </c>
      <c r="F331" s="302"/>
      <c r="G331" s="302"/>
      <c r="H331" s="239">
        <v>0.10238169320942281</v>
      </c>
      <c r="I331" s="20"/>
    </row>
    <row r="332" spans="1:11" ht="10.5" hidden="1" customHeight="1" x14ac:dyDescent="0.2">
      <c r="A332" s="2"/>
      <c r="B332" s="16"/>
      <c r="C332" s="301"/>
      <c r="D332" s="301"/>
      <c r="E332" s="301"/>
      <c r="F332" s="302"/>
      <c r="G332" s="302"/>
      <c r="H332" s="239"/>
      <c r="I332" s="20"/>
    </row>
    <row r="333" spans="1:11" ht="10.5" customHeight="1" x14ac:dyDescent="0.2">
      <c r="A333" s="2"/>
      <c r="B333" s="16" t="s">
        <v>416</v>
      </c>
      <c r="C333" s="301">
        <v>547.20000000000005</v>
      </c>
      <c r="D333" s="301">
        <v>21904</v>
      </c>
      <c r="E333" s="301">
        <v>22451.200000000001</v>
      </c>
      <c r="F333" s="302"/>
      <c r="G333" s="302">
        <v>40</v>
      </c>
      <c r="H333" s="239"/>
      <c r="I333" s="20"/>
    </row>
    <row r="334" spans="1:11" ht="10.5" customHeight="1" x14ac:dyDescent="0.2">
      <c r="A334" s="2"/>
      <c r="B334" s="574" t="s">
        <v>453</v>
      </c>
      <c r="C334" s="301"/>
      <c r="D334" s="301">
        <v>6222.88</v>
      </c>
      <c r="E334" s="301">
        <v>6222.88</v>
      </c>
      <c r="F334" s="302"/>
      <c r="G334" s="302"/>
      <c r="H334" s="239">
        <v>-0.76970182787664543</v>
      </c>
      <c r="I334" s="20"/>
    </row>
    <row r="335" spans="1:11" ht="10.5" hidden="1" customHeight="1" x14ac:dyDescent="0.2">
      <c r="A335" s="2"/>
      <c r="B335" s="16"/>
      <c r="C335" s="301"/>
      <c r="D335" s="301"/>
      <c r="E335" s="301"/>
      <c r="F335" s="302"/>
      <c r="G335" s="302"/>
      <c r="H335" s="239"/>
      <c r="I335" s="20"/>
    </row>
    <row r="336" spans="1:11" ht="10.5" customHeight="1" x14ac:dyDescent="0.2">
      <c r="A336" s="2"/>
      <c r="B336" s="16" t="s">
        <v>424</v>
      </c>
      <c r="C336" s="301">
        <v>171116</v>
      </c>
      <c r="D336" s="301">
        <v>218150</v>
      </c>
      <c r="E336" s="301">
        <v>389266</v>
      </c>
      <c r="F336" s="302">
        <v>12</v>
      </c>
      <c r="G336" s="302">
        <v>2940</v>
      </c>
      <c r="H336" s="239">
        <v>7.7092739096218388E-3</v>
      </c>
      <c r="I336" s="20"/>
    </row>
    <row r="337" spans="1:11" ht="10.5" customHeight="1" x14ac:dyDescent="0.2">
      <c r="A337" s="2"/>
      <c r="B337" s="16" t="s">
        <v>280</v>
      </c>
      <c r="C337" s="301"/>
      <c r="D337" s="301">
        <v>-77991936.629998967</v>
      </c>
      <c r="E337" s="301">
        <v>-77991936.629998967</v>
      </c>
      <c r="F337" s="302">
        <v>-9644.69</v>
      </c>
      <c r="G337" s="302">
        <v>-445726.78</v>
      </c>
      <c r="H337" s="239">
        <v>0.30483617120593132</v>
      </c>
      <c r="I337" s="20"/>
    </row>
    <row r="338" spans="1:11" s="28" customFormat="1" ht="16.5" customHeight="1" x14ac:dyDescent="0.2">
      <c r="A338" s="54"/>
      <c r="B338" s="35" t="s">
        <v>135</v>
      </c>
      <c r="C338" s="303">
        <v>1321723565.0601368</v>
      </c>
      <c r="D338" s="303">
        <v>1494959991.0168443</v>
      </c>
      <c r="E338" s="303">
        <v>2816683556.0769811</v>
      </c>
      <c r="F338" s="304">
        <v>84115360.339996353</v>
      </c>
      <c r="G338" s="304">
        <v>13810258.419999978</v>
      </c>
      <c r="H338" s="237">
        <v>5.2265923820544069E-2</v>
      </c>
      <c r="I338" s="27"/>
      <c r="J338" s="5"/>
      <c r="K338" s="209" t="b">
        <f>IF(ABS(E338-SUM(E327:E337))&lt;0.001,TRUE,FALSE)</f>
        <v>1</v>
      </c>
    </row>
    <row r="339" spans="1:11" s="28" customFormat="1" ht="16.5" customHeight="1" x14ac:dyDescent="0.2">
      <c r="A339" s="54"/>
      <c r="B339" s="31" t="s">
        <v>136</v>
      </c>
      <c r="C339" s="303"/>
      <c r="D339" s="303"/>
      <c r="E339" s="303"/>
      <c r="F339" s="304"/>
      <c r="G339" s="304"/>
      <c r="H339" s="237"/>
      <c r="I339" s="27"/>
      <c r="J339" s="5"/>
    </row>
    <row r="340" spans="1:11" ht="10.5" customHeight="1" x14ac:dyDescent="0.2">
      <c r="A340" s="2"/>
      <c r="B340" s="31"/>
      <c r="C340" s="303"/>
      <c r="D340" s="303"/>
      <c r="E340" s="303"/>
      <c r="F340" s="304"/>
      <c r="G340" s="304"/>
      <c r="H340" s="237"/>
      <c r="I340" s="20"/>
    </row>
    <row r="341" spans="1:11" ht="10.5" customHeight="1" x14ac:dyDescent="0.2">
      <c r="A341" s="2"/>
      <c r="B341" s="37" t="s">
        <v>138</v>
      </c>
      <c r="C341" s="301">
        <v>296952974.7200262</v>
      </c>
      <c r="D341" s="301">
        <v>234466547.35000166</v>
      </c>
      <c r="E341" s="301">
        <v>531419522.07002789</v>
      </c>
      <c r="F341" s="302">
        <v>1603312.1699999981</v>
      </c>
      <c r="G341" s="302">
        <v>2242515.180000002</v>
      </c>
      <c r="H341" s="239">
        <v>7.1079415883204655E-2</v>
      </c>
      <c r="I341" s="20"/>
    </row>
    <row r="342" spans="1:11" ht="10.5" customHeight="1" x14ac:dyDescent="0.2">
      <c r="A342" s="2"/>
      <c r="B342" s="37" t="s">
        <v>221</v>
      </c>
      <c r="C342" s="301">
        <v>162361.79999999996</v>
      </c>
      <c r="D342" s="301">
        <v>5014951.9500000048</v>
      </c>
      <c r="E342" s="301">
        <v>5177313.7500000047</v>
      </c>
      <c r="F342" s="302">
        <v>128.5</v>
      </c>
      <c r="G342" s="302">
        <v>11462.809999999998</v>
      </c>
      <c r="H342" s="239">
        <v>3.9723079782225001E-2</v>
      </c>
      <c r="I342" s="20"/>
    </row>
    <row r="343" spans="1:11" ht="10.5" customHeight="1" x14ac:dyDescent="0.2">
      <c r="A343" s="2"/>
      <c r="B343" s="16" t="s">
        <v>128</v>
      </c>
      <c r="C343" s="301"/>
      <c r="D343" s="301"/>
      <c r="E343" s="301"/>
      <c r="F343" s="302"/>
      <c r="G343" s="302"/>
      <c r="H343" s="239"/>
      <c r="I343" s="20"/>
    </row>
    <row r="344" spans="1:11" s="28" customFormat="1" ht="10.5" customHeight="1" x14ac:dyDescent="0.2">
      <c r="A344" s="54"/>
      <c r="B344" s="16" t="s">
        <v>416</v>
      </c>
      <c r="C344" s="301"/>
      <c r="D344" s="301">
        <v>3890</v>
      </c>
      <c r="E344" s="301">
        <v>3890</v>
      </c>
      <c r="F344" s="302"/>
      <c r="G344" s="302"/>
      <c r="H344" s="239">
        <v>0.56854838709677424</v>
      </c>
      <c r="I344" s="27"/>
      <c r="J344" s="5"/>
    </row>
    <row r="345" spans="1:11" s="28" customFormat="1" ht="10.5" customHeight="1" x14ac:dyDescent="0.2">
      <c r="A345" s="54"/>
      <c r="B345" s="16" t="s">
        <v>436</v>
      </c>
      <c r="C345" s="301">
        <v>1699952.3800000001</v>
      </c>
      <c r="D345" s="301">
        <v>1469042.56</v>
      </c>
      <c r="E345" s="301">
        <v>3168994.9400000004</v>
      </c>
      <c r="F345" s="302"/>
      <c r="G345" s="302">
        <v>12365</v>
      </c>
      <c r="H345" s="239">
        <v>0.18627191836459689</v>
      </c>
      <c r="I345" s="27"/>
      <c r="J345" s="5"/>
    </row>
    <row r="346" spans="1:11" s="28" customFormat="1" ht="10.5" customHeight="1" x14ac:dyDescent="0.2">
      <c r="A346" s="54"/>
      <c r="B346" s="574" t="s">
        <v>454</v>
      </c>
      <c r="C346" s="301"/>
      <c r="D346" s="301">
        <v>2162</v>
      </c>
      <c r="E346" s="301">
        <v>2162</v>
      </c>
      <c r="F346" s="302"/>
      <c r="G346" s="302"/>
      <c r="H346" s="239"/>
      <c r="I346" s="27"/>
      <c r="J346" s="5"/>
    </row>
    <row r="347" spans="1:11" s="28" customFormat="1" ht="10.5" hidden="1" customHeight="1" x14ac:dyDescent="0.2">
      <c r="A347" s="54"/>
      <c r="B347" s="574"/>
      <c r="C347" s="301"/>
      <c r="D347" s="301"/>
      <c r="E347" s="301"/>
      <c r="F347" s="302"/>
      <c r="G347" s="302"/>
      <c r="H347" s="239"/>
      <c r="I347" s="27"/>
      <c r="J347" s="5"/>
    </row>
    <row r="348" spans="1:11" ht="10.5" customHeight="1" x14ac:dyDescent="0.2">
      <c r="A348" s="2"/>
      <c r="B348" s="16" t="s">
        <v>280</v>
      </c>
      <c r="C348" s="301"/>
      <c r="D348" s="301">
        <v>-1953453.7300000091</v>
      </c>
      <c r="E348" s="301">
        <v>-1953453.7300000091</v>
      </c>
      <c r="F348" s="302">
        <v>-230.5</v>
      </c>
      <c r="G348" s="302">
        <v>-6535.6400000000021</v>
      </c>
      <c r="H348" s="239">
        <v>0.26351814849270205</v>
      </c>
      <c r="I348" s="20"/>
    </row>
    <row r="349" spans="1:11" s="28" customFormat="1" ht="16.5" customHeight="1" x14ac:dyDescent="0.2">
      <c r="A349" s="54"/>
      <c r="B349" s="16" t="s">
        <v>356</v>
      </c>
      <c r="C349" s="301"/>
      <c r="D349" s="301">
        <v>3272491.3555049985</v>
      </c>
      <c r="E349" s="301">
        <v>3272491.3555049985</v>
      </c>
      <c r="F349" s="302"/>
      <c r="G349" s="302"/>
      <c r="H349" s="239">
        <v>0.10688311121170324</v>
      </c>
      <c r="I349" s="27"/>
      <c r="J349" s="5"/>
    </row>
    <row r="350" spans="1:11" s="28" customFormat="1" ht="16.5" customHeight="1" x14ac:dyDescent="0.2">
      <c r="A350" s="54"/>
      <c r="B350" s="35" t="s">
        <v>137</v>
      </c>
      <c r="C350" s="303">
        <v>298815288.90002614</v>
      </c>
      <c r="D350" s="303">
        <v>242275631.48550665</v>
      </c>
      <c r="E350" s="303">
        <v>541090920.38553286</v>
      </c>
      <c r="F350" s="304">
        <v>1603210.1699999981</v>
      </c>
      <c r="G350" s="304">
        <v>2259807.350000002</v>
      </c>
      <c r="H350" s="237">
        <v>7.1006804134924328E-2</v>
      </c>
      <c r="I350" s="27"/>
      <c r="J350" s="5"/>
      <c r="K350" s="209" t="b">
        <f>IF(ABS(E350-SUM(E341:E349))&lt;0.001,TRUE,FALSE)</f>
        <v>1</v>
      </c>
    </row>
    <row r="351" spans="1:11" ht="10.5" customHeight="1" x14ac:dyDescent="0.2">
      <c r="A351" s="2"/>
      <c r="B351" s="31" t="s">
        <v>141</v>
      </c>
      <c r="C351" s="303"/>
      <c r="D351" s="303"/>
      <c r="E351" s="303"/>
      <c r="F351" s="304"/>
      <c r="G351" s="304"/>
      <c r="H351" s="237"/>
      <c r="I351" s="20"/>
    </row>
    <row r="352" spans="1:11" ht="10.5" customHeight="1" x14ac:dyDescent="0.2">
      <c r="A352" s="2"/>
      <c r="B352" s="31"/>
      <c r="C352" s="303"/>
      <c r="D352" s="303"/>
      <c r="E352" s="303"/>
      <c r="F352" s="304"/>
      <c r="G352" s="304"/>
      <c r="H352" s="237"/>
      <c r="I352" s="20"/>
    </row>
    <row r="353" spans="1:11" s="57" customFormat="1" ht="10.5" customHeight="1" x14ac:dyDescent="0.2">
      <c r="A353" s="6"/>
      <c r="B353" s="37" t="s">
        <v>151</v>
      </c>
      <c r="C353" s="301">
        <v>94131672.589997202</v>
      </c>
      <c r="D353" s="301">
        <v>31408458.619999953</v>
      </c>
      <c r="E353" s="301">
        <v>125540131.20999716</v>
      </c>
      <c r="F353" s="302">
        <v>34508.75</v>
      </c>
      <c r="G353" s="302">
        <v>460614.93999999977</v>
      </c>
      <c r="H353" s="239">
        <v>0.14730888466588077</v>
      </c>
      <c r="I353" s="56"/>
      <c r="J353" s="5"/>
    </row>
    <row r="354" spans="1:11" s="57" customFormat="1" ht="10.5" customHeight="1" x14ac:dyDescent="0.2">
      <c r="A354" s="6"/>
      <c r="B354" s="37" t="s">
        <v>222</v>
      </c>
      <c r="C354" s="301">
        <v>4895.5</v>
      </c>
      <c r="D354" s="301">
        <v>44701.12999999999</v>
      </c>
      <c r="E354" s="301">
        <v>49596.62999999999</v>
      </c>
      <c r="F354" s="302">
        <v>60</v>
      </c>
      <c r="G354" s="302">
        <v>166.79999999999998</v>
      </c>
      <c r="H354" s="239">
        <v>5.6789910379832165E-2</v>
      </c>
      <c r="I354" s="56"/>
      <c r="J354" s="5"/>
    </row>
    <row r="355" spans="1:11" s="57" customFormat="1" ht="10.5" customHeight="1" x14ac:dyDescent="0.2">
      <c r="A355" s="6"/>
      <c r="B355" s="16" t="s">
        <v>128</v>
      </c>
      <c r="C355" s="306"/>
      <c r="D355" s="306"/>
      <c r="E355" s="306"/>
      <c r="F355" s="307"/>
      <c r="G355" s="307"/>
      <c r="H355" s="182"/>
      <c r="I355" s="56"/>
      <c r="J355" s="5"/>
    </row>
    <row r="356" spans="1:11" s="57" customFormat="1" ht="10.5" customHeight="1" x14ac:dyDescent="0.2">
      <c r="A356" s="6"/>
      <c r="B356" s="16" t="s">
        <v>427</v>
      </c>
      <c r="C356" s="306">
        <v>4499.2</v>
      </c>
      <c r="D356" s="306">
        <v>10733</v>
      </c>
      <c r="E356" s="306">
        <v>15232.2</v>
      </c>
      <c r="F356" s="307"/>
      <c r="G356" s="307"/>
      <c r="H356" s="182">
        <v>0.51083118428883156</v>
      </c>
      <c r="I356" s="56"/>
      <c r="J356" s="5"/>
    </row>
    <row r="357" spans="1:11" s="57" customFormat="1" ht="13.5" hidden="1" customHeight="1" x14ac:dyDescent="0.2">
      <c r="A357" s="6"/>
      <c r="B357" s="16"/>
      <c r="C357" s="306"/>
      <c r="D357" s="306"/>
      <c r="E357" s="306"/>
      <c r="F357" s="307"/>
      <c r="G357" s="307"/>
      <c r="H357" s="182"/>
      <c r="I357" s="56"/>
      <c r="J357" s="5"/>
    </row>
    <row r="358" spans="1:11" s="57" customFormat="1" ht="10.5" customHeight="1" x14ac:dyDescent="0.2">
      <c r="A358" s="6"/>
      <c r="B358" s="574" t="s">
        <v>455</v>
      </c>
      <c r="C358" s="306"/>
      <c r="D358" s="306"/>
      <c r="E358" s="306"/>
      <c r="F358" s="307"/>
      <c r="G358" s="307"/>
      <c r="H358" s="182"/>
      <c r="I358" s="56"/>
      <c r="J358" s="5"/>
    </row>
    <row r="359" spans="1:11" s="57" customFormat="1" ht="10.5" hidden="1" customHeight="1" x14ac:dyDescent="0.2">
      <c r="A359" s="6"/>
      <c r="B359" s="574"/>
      <c r="C359" s="306"/>
      <c r="D359" s="306"/>
      <c r="E359" s="306"/>
      <c r="F359" s="307"/>
      <c r="G359" s="307"/>
      <c r="H359" s="182"/>
      <c r="I359" s="56"/>
      <c r="J359" s="5"/>
    </row>
    <row r="360" spans="1:11" s="60" customFormat="1" ht="14.25" customHeight="1" x14ac:dyDescent="0.2">
      <c r="A360" s="24"/>
      <c r="B360" s="16" t="s">
        <v>424</v>
      </c>
      <c r="C360" s="306"/>
      <c r="D360" s="306"/>
      <c r="E360" s="306"/>
      <c r="F360" s="307"/>
      <c r="G360" s="307"/>
      <c r="H360" s="182"/>
      <c r="I360" s="59"/>
    </row>
    <row r="361" spans="1:11" s="60" customFormat="1" ht="14.25" customHeight="1" x14ac:dyDescent="0.2">
      <c r="A361" s="24"/>
      <c r="B361" s="16" t="s">
        <v>280</v>
      </c>
      <c r="C361" s="306"/>
      <c r="D361" s="306">
        <v>-3046490.2999999993</v>
      </c>
      <c r="E361" s="306">
        <v>-3046490.2999999993</v>
      </c>
      <c r="F361" s="307">
        <v>-11</v>
      </c>
      <c r="G361" s="307">
        <v>-11462.490000000002</v>
      </c>
      <c r="H361" s="182">
        <v>0.59818165850382865</v>
      </c>
      <c r="I361" s="59"/>
    </row>
    <row r="362" spans="1:11" s="57" customFormat="1" ht="10.5" customHeight="1" x14ac:dyDescent="0.2">
      <c r="A362" s="6"/>
      <c r="B362" s="35" t="s">
        <v>142</v>
      </c>
      <c r="C362" s="308">
        <v>94141067.289997205</v>
      </c>
      <c r="D362" s="308">
        <v>28417402.449999951</v>
      </c>
      <c r="E362" s="308">
        <v>122558469.73999716</v>
      </c>
      <c r="F362" s="309">
        <v>34557.75</v>
      </c>
      <c r="G362" s="309">
        <v>449319.24999999983</v>
      </c>
      <c r="H362" s="183">
        <v>0.1393138146182058</v>
      </c>
      <c r="I362" s="56"/>
      <c r="J362" s="5"/>
      <c r="K362" s="209" t="b">
        <f>IF(ABS(E362-SUM(E353:E361))&lt;0.001,TRUE,FALSE)</f>
        <v>1</v>
      </c>
    </row>
    <row r="363" spans="1:11" s="57" customFormat="1" ht="10.5" customHeight="1" x14ac:dyDescent="0.2">
      <c r="A363" s="6"/>
      <c r="B363" s="31" t="s">
        <v>139</v>
      </c>
      <c r="C363" s="308"/>
      <c r="D363" s="308"/>
      <c r="E363" s="308"/>
      <c r="F363" s="309"/>
      <c r="G363" s="309"/>
      <c r="H363" s="183"/>
      <c r="I363" s="56"/>
      <c r="J363" s="5"/>
    </row>
    <row r="364" spans="1:11" s="57" customFormat="1" ht="10.5" customHeight="1" x14ac:dyDescent="0.2">
      <c r="A364" s="6"/>
      <c r="B364" s="37" t="s">
        <v>140</v>
      </c>
      <c r="C364" s="308">
        <v>1833495.1299999554</v>
      </c>
      <c r="D364" s="308">
        <v>258831.50000000151</v>
      </c>
      <c r="E364" s="308">
        <v>2092326.6299999568</v>
      </c>
      <c r="F364" s="309">
        <v>117</v>
      </c>
      <c r="G364" s="309">
        <v>5767.2800000000025</v>
      </c>
      <c r="H364" s="183"/>
      <c r="I364" s="56"/>
      <c r="J364" s="5"/>
    </row>
    <row r="365" spans="1:11" s="57" customFormat="1" ht="10.5" customHeight="1" x14ac:dyDescent="0.2">
      <c r="A365" s="6"/>
      <c r="B365" s="37" t="s">
        <v>179</v>
      </c>
      <c r="C365" s="306">
        <v>415738.61000000354</v>
      </c>
      <c r="D365" s="306">
        <v>43522063.000004441</v>
      </c>
      <c r="E365" s="306">
        <v>43937801.61000444</v>
      </c>
      <c r="F365" s="307">
        <v>19281.96</v>
      </c>
      <c r="G365" s="307">
        <v>155562.8700000009</v>
      </c>
      <c r="H365" s="182">
        <v>0.20295007845035018</v>
      </c>
      <c r="I365" s="56"/>
      <c r="J365" s="5"/>
    </row>
    <row r="366" spans="1:11" s="57" customFormat="1" ht="10.5" customHeight="1" x14ac:dyDescent="0.2">
      <c r="A366" s="6"/>
      <c r="B366" s="37" t="s">
        <v>223</v>
      </c>
      <c r="C366" s="364">
        <v>5963.53</v>
      </c>
      <c r="D366" s="306">
        <v>1093216.9000000006</v>
      </c>
      <c r="E366" s="306">
        <v>1099180.4300000006</v>
      </c>
      <c r="F366" s="307"/>
      <c r="G366" s="307">
        <v>3533.19</v>
      </c>
      <c r="H366" s="182">
        <v>7.9041151987257363E-2</v>
      </c>
      <c r="I366" s="56"/>
      <c r="J366" s="5"/>
    </row>
    <row r="367" spans="1:11" s="60" customFormat="1" ht="11.25" customHeight="1" x14ac:dyDescent="0.2">
      <c r="A367" s="24"/>
      <c r="B367" s="37" t="s">
        <v>498</v>
      </c>
      <c r="C367" s="306"/>
      <c r="D367" s="306">
        <v>3540</v>
      </c>
      <c r="E367" s="306">
        <v>3540</v>
      </c>
      <c r="F367" s="307"/>
      <c r="G367" s="307">
        <v>20</v>
      </c>
      <c r="H367" s="182"/>
      <c r="I367" s="59"/>
      <c r="J367" s="5"/>
    </row>
    <row r="368" spans="1:11" s="57" customFormat="1" x14ac:dyDescent="0.2">
      <c r="A368" s="6"/>
      <c r="B368" s="574" t="s">
        <v>456</v>
      </c>
      <c r="C368" s="306"/>
      <c r="D368" s="306"/>
      <c r="E368" s="306"/>
      <c r="F368" s="307"/>
      <c r="G368" s="307"/>
      <c r="H368" s="182"/>
      <c r="I368" s="56"/>
    </row>
    <row r="369" spans="1:11" s="57" customFormat="1" hidden="1" x14ac:dyDescent="0.2">
      <c r="A369" s="6"/>
      <c r="B369" s="574"/>
      <c r="C369" s="306"/>
      <c r="D369" s="306"/>
      <c r="E369" s="306"/>
      <c r="F369" s="307"/>
      <c r="G369" s="307"/>
      <c r="H369" s="182"/>
      <c r="I369" s="56"/>
    </row>
    <row r="370" spans="1:11" s="57" customFormat="1" x14ac:dyDescent="0.2">
      <c r="A370" s="6"/>
      <c r="B370" s="37" t="s">
        <v>424</v>
      </c>
      <c r="C370" s="306"/>
      <c r="D370" s="306"/>
      <c r="E370" s="306"/>
      <c r="F370" s="307"/>
      <c r="G370" s="307"/>
      <c r="H370" s="182"/>
      <c r="I370" s="56"/>
    </row>
    <row r="371" spans="1:11" s="60" customFormat="1" ht="14.25" customHeight="1" x14ac:dyDescent="0.2">
      <c r="A371" s="24"/>
      <c r="B371" s="37" t="s">
        <v>280</v>
      </c>
      <c r="C371" s="306"/>
      <c r="D371" s="306">
        <v>-688688.99000000255</v>
      </c>
      <c r="E371" s="306">
        <v>-688688.99000000255</v>
      </c>
      <c r="F371" s="307">
        <v>-7</v>
      </c>
      <c r="G371" s="307">
        <v>-2862.63</v>
      </c>
      <c r="H371" s="182">
        <v>0.58227477910175129</v>
      </c>
      <c r="I371" s="59"/>
    </row>
    <row r="372" spans="1:11" s="60" customFormat="1" ht="10.5" customHeight="1" x14ac:dyDescent="0.2">
      <c r="A372" s="24"/>
      <c r="B372" s="35" t="s">
        <v>143</v>
      </c>
      <c r="C372" s="308">
        <v>2255197.2699999586</v>
      </c>
      <c r="D372" s="308">
        <v>44188962.410004444</v>
      </c>
      <c r="E372" s="308">
        <v>46444159.680004403</v>
      </c>
      <c r="F372" s="309">
        <v>19391.96</v>
      </c>
      <c r="G372" s="309">
        <v>162020.71000000089</v>
      </c>
      <c r="H372" s="183">
        <v>0.24895400340839879</v>
      </c>
      <c r="I372" s="59"/>
      <c r="K372" s="209" t="b">
        <f>IF(ABS(E372-SUM(E364:E371))&lt;0.001,TRUE,FALSE)</f>
        <v>1</v>
      </c>
    </row>
    <row r="373" spans="1:11" s="57" customFormat="1" ht="16.5" customHeight="1" x14ac:dyDescent="0.2">
      <c r="A373" s="6"/>
      <c r="B373" s="31" t="s">
        <v>466</v>
      </c>
      <c r="C373" s="308"/>
      <c r="D373" s="308"/>
      <c r="E373" s="308"/>
      <c r="F373" s="309"/>
      <c r="G373" s="309"/>
      <c r="H373" s="183"/>
      <c r="I373" s="56"/>
      <c r="J373" s="5"/>
    </row>
    <row r="374" spans="1:11" s="57" customFormat="1" ht="10.5" customHeight="1" x14ac:dyDescent="0.2">
      <c r="A374" s="6"/>
      <c r="B374" s="37" t="s">
        <v>468</v>
      </c>
      <c r="C374" s="306">
        <v>14925223.809999999</v>
      </c>
      <c r="D374" s="306">
        <v>1997757</v>
      </c>
      <c r="E374" s="306">
        <v>16922980.809999999</v>
      </c>
      <c r="F374" s="307"/>
      <c r="G374" s="307">
        <v>54251</v>
      </c>
      <c r="H374" s="182">
        <v>0.41434027583001276</v>
      </c>
      <c r="I374" s="56"/>
      <c r="J374" s="5"/>
    </row>
    <row r="375" spans="1:11" s="57" customFormat="1" ht="10.5" customHeight="1" x14ac:dyDescent="0.2">
      <c r="A375" s="6"/>
      <c r="B375" s="35" t="s">
        <v>467</v>
      </c>
      <c r="C375" s="308">
        <v>14925223.809999999</v>
      </c>
      <c r="D375" s="308">
        <v>1997757</v>
      </c>
      <c r="E375" s="308">
        <v>16922980.809999999</v>
      </c>
      <c r="F375" s="309"/>
      <c r="G375" s="309">
        <v>54251</v>
      </c>
      <c r="H375" s="183">
        <v>0.41434027583001276</v>
      </c>
      <c r="I375" s="56"/>
      <c r="J375" s="5"/>
    </row>
    <row r="376" spans="1:11" s="57" customFormat="1" ht="14.25" customHeight="1" x14ac:dyDescent="0.2">
      <c r="A376" s="6"/>
      <c r="B376" s="31" t="s">
        <v>122</v>
      </c>
      <c r="C376" s="308"/>
      <c r="D376" s="308"/>
      <c r="E376" s="308"/>
      <c r="F376" s="309"/>
      <c r="G376" s="309"/>
      <c r="H376" s="183"/>
      <c r="I376" s="56"/>
      <c r="J376" s="5"/>
    </row>
    <row r="377" spans="1:11" s="60" customFormat="1" ht="22.5" customHeight="1" x14ac:dyDescent="0.2">
      <c r="A377" s="24"/>
      <c r="B377" s="37" t="s">
        <v>144</v>
      </c>
      <c r="C377" s="306">
        <v>15102.47000000007</v>
      </c>
      <c r="D377" s="306">
        <v>165077.93999999992</v>
      </c>
      <c r="E377" s="306">
        <v>180180.40999999997</v>
      </c>
      <c r="F377" s="307"/>
      <c r="G377" s="307">
        <v>1.53</v>
      </c>
      <c r="H377" s="182">
        <v>-5.8768633131226489E-2</v>
      </c>
      <c r="I377" s="59"/>
      <c r="J377" s="5"/>
    </row>
    <row r="378" spans="1:11" s="63" customFormat="1" ht="14.25" customHeight="1" x14ac:dyDescent="0.2">
      <c r="A378" s="61"/>
      <c r="B378" s="37" t="s">
        <v>224</v>
      </c>
      <c r="C378" s="306">
        <v>1803.8999999999992</v>
      </c>
      <c r="D378" s="306">
        <v>75849.829999999987</v>
      </c>
      <c r="E378" s="306">
        <v>77653.729999999981</v>
      </c>
      <c r="F378" s="307"/>
      <c r="G378" s="307"/>
      <c r="H378" s="182">
        <v>-0.14935604470984576</v>
      </c>
      <c r="I378" s="62"/>
    </row>
    <row r="379" spans="1:11" s="63" customFormat="1" ht="14.25" hidden="1" customHeight="1" x14ac:dyDescent="0.2">
      <c r="A379" s="61"/>
      <c r="B379" s="37"/>
      <c r="C379" s="306"/>
      <c r="D379" s="306"/>
      <c r="E379" s="306"/>
      <c r="F379" s="307"/>
      <c r="G379" s="307"/>
      <c r="H379" s="182"/>
      <c r="I379" s="62"/>
    </row>
    <row r="380" spans="1:11" s="63" customFormat="1" ht="14.25" hidden="1" customHeight="1" x14ac:dyDescent="0.2">
      <c r="A380" s="61"/>
      <c r="B380" s="37"/>
      <c r="C380" s="306"/>
      <c r="D380" s="306"/>
      <c r="E380" s="306"/>
      <c r="F380" s="307"/>
      <c r="G380" s="307"/>
      <c r="H380" s="182"/>
      <c r="I380" s="62"/>
    </row>
    <row r="381" spans="1:11" s="60" customFormat="1" ht="11.25" customHeight="1" x14ac:dyDescent="0.2">
      <c r="A381" s="24"/>
      <c r="B381" s="37" t="s">
        <v>424</v>
      </c>
      <c r="C381" s="306"/>
      <c r="D381" s="306"/>
      <c r="E381" s="306"/>
      <c r="F381" s="307"/>
      <c r="G381" s="307"/>
      <c r="H381" s="182"/>
      <c r="I381" s="59"/>
      <c r="J381" s="5"/>
    </row>
    <row r="382" spans="1:11" s="60" customFormat="1" ht="11.25" customHeight="1" x14ac:dyDescent="0.2">
      <c r="A382" s="24"/>
      <c r="B382" s="35" t="s">
        <v>120</v>
      </c>
      <c r="C382" s="308">
        <v>16906.370000000068</v>
      </c>
      <c r="D382" s="308">
        <v>240927.7699999999</v>
      </c>
      <c r="E382" s="308">
        <v>257834.13999999998</v>
      </c>
      <c r="F382" s="309"/>
      <c r="G382" s="309">
        <v>1.53</v>
      </c>
      <c r="H382" s="183">
        <v>-8.8018765225602591E-2</v>
      </c>
      <c r="I382" s="59"/>
      <c r="J382" s="5"/>
      <c r="K382" s="209" t="b">
        <f>IF(ABS(E382-SUM(E377:E381))&lt;0.001,TRUE,FALSE)</f>
        <v>1</v>
      </c>
    </row>
    <row r="383" spans="1:11" s="57" customFormat="1" ht="18.75" customHeight="1" x14ac:dyDescent="0.2">
      <c r="A383" s="6"/>
      <c r="B383" s="31" t="s">
        <v>244</v>
      </c>
      <c r="C383" s="308"/>
      <c r="D383" s="308"/>
      <c r="E383" s="308"/>
      <c r="F383" s="309"/>
      <c r="G383" s="309"/>
      <c r="H383" s="183"/>
      <c r="I383" s="56"/>
      <c r="J383" s="5"/>
    </row>
    <row r="384" spans="1:11" s="57" customFormat="1" ht="10.5" customHeight="1" x14ac:dyDescent="0.2">
      <c r="A384" s="6"/>
      <c r="B384" s="31"/>
      <c r="C384" s="308"/>
      <c r="D384" s="308"/>
      <c r="E384" s="308"/>
      <c r="F384" s="309"/>
      <c r="G384" s="309"/>
      <c r="H384" s="183"/>
      <c r="I384" s="56"/>
      <c r="J384" s="5"/>
    </row>
    <row r="385" spans="1:11" s="57" customFormat="1" ht="10.5" customHeight="1" x14ac:dyDescent="0.2">
      <c r="A385" s="6"/>
      <c r="B385" s="37" t="s">
        <v>144</v>
      </c>
      <c r="C385" s="306">
        <v>145.19999999999999</v>
      </c>
      <c r="D385" s="306"/>
      <c r="E385" s="306">
        <v>145.19999999999999</v>
      </c>
      <c r="F385" s="307"/>
      <c r="G385" s="307"/>
      <c r="H385" s="182">
        <v>0.10814317331908718</v>
      </c>
      <c r="I385" s="56"/>
      <c r="J385" s="5"/>
    </row>
    <row r="386" spans="1:11" s="57" customFormat="1" ht="10.5" customHeight="1" x14ac:dyDescent="0.2">
      <c r="A386" s="6"/>
      <c r="B386" s="37" t="s">
        <v>125</v>
      </c>
      <c r="C386" s="306">
        <v>7004854.3999995831</v>
      </c>
      <c r="D386" s="306">
        <v>34922367.380002797</v>
      </c>
      <c r="E386" s="306">
        <v>41927221.780002385</v>
      </c>
      <c r="F386" s="307"/>
      <c r="G386" s="307">
        <v>133492.36000000013</v>
      </c>
      <c r="H386" s="182">
        <v>-4.243951772224519E-2</v>
      </c>
      <c r="I386" s="56"/>
      <c r="J386" s="5"/>
    </row>
    <row r="387" spans="1:11" s="57" customFormat="1" ht="10.5" customHeight="1" x14ac:dyDescent="0.2">
      <c r="A387" s="6"/>
      <c r="B387" s="37" t="s">
        <v>126</v>
      </c>
      <c r="C387" s="306">
        <v>31976.540000000077</v>
      </c>
      <c r="D387" s="306">
        <v>414118.21000000119</v>
      </c>
      <c r="E387" s="306">
        <v>446094.75000000122</v>
      </c>
      <c r="F387" s="307"/>
      <c r="G387" s="307">
        <v>2458.0100000000002</v>
      </c>
      <c r="H387" s="182"/>
      <c r="I387" s="56"/>
      <c r="J387" s="5"/>
    </row>
    <row r="388" spans="1:11" s="57" customFormat="1" ht="10.5" customHeight="1" x14ac:dyDescent="0.2">
      <c r="A388" s="6"/>
      <c r="B388" s="37" t="s">
        <v>127</v>
      </c>
      <c r="C388" s="306">
        <v>2201534.3099999973</v>
      </c>
      <c r="D388" s="306">
        <v>23625792.22000001</v>
      </c>
      <c r="E388" s="306">
        <v>25827326.530000005</v>
      </c>
      <c r="F388" s="307"/>
      <c r="G388" s="307">
        <v>77735.7</v>
      </c>
      <c r="H388" s="182"/>
      <c r="I388" s="56"/>
      <c r="J388" s="5"/>
    </row>
    <row r="389" spans="1:11" s="57" customFormat="1" ht="10.5" customHeight="1" x14ac:dyDescent="0.2">
      <c r="A389" s="6"/>
      <c r="B389" s="37" t="s">
        <v>133</v>
      </c>
      <c r="C389" s="306">
        <v>452529.64000000164</v>
      </c>
      <c r="D389" s="306">
        <v>1293458.3800000008</v>
      </c>
      <c r="E389" s="306">
        <v>1745988.0200000023</v>
      </c>
      <c r="F389" s="307"/>
      <c r="G389" s="307">
        <v>12281.79</v>
      </c>
      <c r="H389" s="182">
        <v>0.26524675006352361</v>
      </c>
      <c r="I389" s="56"/>
      <c r="J389" s="5"/>
    </row>
    <row r="390" spans="1:11" s="57" customFormat="1" ht="10.5" customHeight="1" x14ac:dyDescent="0.2">
      <c r="A390" s="6"/>
      <c r="B390" s="37" t="s">
        <v>134</v>
      </c>
      <c r="C390" s="306">
        <v>59380.499999999978</v>
      </c>
      <c r="D390" s="306">
        <v>457552.88999999955</v>
      </c>
      <c r="E390" s="306">
        <v>516933.38999999955</v>
      </c>
      <c r="F390" s="307"/>
      <c r="G390" s="307">
        <v>1338.85</v>
      </c>
      <c r="H390" s="182">
        <v>-0.22612550409561971</v>
      </c>
      <c r="I390" s="56"/>
      <c r="J390" s="5"/>
      <c r="K390" s="5"/>
    </row>
    <row r="391" spans="1:11" s="57" customFormat="1" ht="10.5" customHeight="1" x14ac:dyDescent="0.2">
      <c r="A391" s="6"/>
      <c r="B391" s="37" t="s">
        <v>24</v>
      </c>
      <c r="C391" s="306">
        <v>2218070.2799999989</v>
      </c>
      <c r="D391" s="306">
        <v>1847804.2700000005</v>
      </c>
      <c r="E391" s="306">
        <v>4065874.5499999993</v>
      </c>
      <c r="F391" s="307"/>
      <c r="G391" s="307">
        <v>11131.150000000001</v>
      </c>
      <c r="H391" s="182">
        <v>0.21308619003731688</v>
      </c>
      <c r="I391" s="56"/>
    </row>
    <row r="392" spans="1:11" s="57" customFormat="1" ht="10.5" customHeight="1" x14ac:dyDescent="0.2">
      <c r="A392" s="6"/>
      <c r="B392" s="37" t="s">
        <v>138</v>
      </c>
      <c r="C392" s="306">
        <v>493798.75999999966</v>
      </c>
      <c r="D392" s="306">
        <v>307788.12999999983</v>
      </c>
      <c r="E392" s="306">
        <v>801586.88999999955</v>
      </c>
      <c r="F392" s="307"/>
      <c r="G392" s="307">
        <v>3722.92</v>
      </c>
      <c r="H392" s="182">
        <v>-9.8868906966792514E-3</v>
      </c>
      <c r="I392" s="56"/>
    </row>
    <row r="393" spans="1:11" s="57" customFormat="1" ht="10.5" customHeight="1" x14ac:dyDescent="0.2">
      <c r="A393" s="6"/>
      <c r="B393" s="37" t="s">
        <v>34</v>
      </c>
      <c r="C393" s="306">
        <v>27380115.600002468</v>
      </c>
      <c r="D393" s="306">
        <v>5834659.6799998451</v>
      </c>
      <c r="E393" s="306">
        <v>33214775.280002311</v>
      </c>
      <c r="F393" s="307"/>
      <c r="G393" s="307">
        <v>62336.959999999875</v>
      </c>
      <c r="H393" s="182">
        <v>-8.3875964685526716E-2</v>
      </c>
      <c r="I393" s="56"/>
      <c r="J393" s="5"/>
    </row>
    <row r="394" spans="1:11" s="57" customFormat="1" ht="10.5" customHeight="1" x14ac:dyDescent="0.2">
      <c r="A394" s="6"/>
      <c r="B394" s="37" t="s">
        <v>140</v>
      </c>
      <c r="C394" s="306">
        <v>5535.8600000000006</v>
      </c>
      <c r="D394" s="306">
        <v>854.83</v>
      </c>
      <c r="E394" s="306">
        <v>6390.6900000000005</v>
      </c>
      <c r="F394" s="307"/>
      <c r="G394" s="307"/>
      <c r="H394" s="182"/>
      <c r="I394" s="56"/>
      <c r="J394" s="5"/>
    </row>
    <row r="395" spans="1:11" s="57" customFormat="1" ht="10.5" customHeight="1" x14ac:dyDescent="0.2">
      <c r="A395" s="6"/>
      <c r="B395" s="37" t="s">
        <v>129</v>
      </c>
      <c r="C395" s="306">
        <v>2136666.3200000189</v>
      </c>
      <c r="D395" s="306">
        <v>19061933.330000006</v>
      </c>
      <c r="E395" s="306">
        <v>21198599.650000028</v>
      </c>
      <c r="F395" s="307"/>
      <c r="G395" s="307">
        <v>87357.35</v>
      </c>
      <c r="H395" s="182">
        <v>0.10989182516369178</v>
      </c>
      <c r="I395" s="56"/>
      <c r="J395" s="5"/>
    </row>
    <row r="396" spans="1:11" s="57" customFormat="1" ht="11.25" customHeight="1" x14ac:dyDescent="0.2">
      <c r="A396" s="6"/>
      <c r="B396" s="37" t="s">
        <v>381</v>
      </c>
      <c r="C396" s="306">
        <v>21242.760000000046</v>
      </c>
      <c r="D396" s="306">
        <v>17649</v>
      </c>
      <c r="E396" s="306">
        <v>38891.760000000046</v>
      </c>
      <c r="F396" s="307"/>
      <c r="G396" s="307">
        <v>30</v>
      </c>
      <c r="H396" s="182"/>
      <c r="I396" s="56"/>
      <c r="J396" s="5"/>
    </row>
    <row r="397" spans="1:11" s="57" customFormat="1" ht="11.25" customHeight="1" x14ac:dyDescent="0.2">
      <c r="A397" s="6"/>
      <c r="B397" s="16" t="s">
        <v>427</v>
      </c>
      <c r="C397" s="306">
        <v>1140</v>
      </c>
      <c r="D397" s="306">
        <v>1000</v>
      </c>
      <c r="E397" s="306">
        <v>2140</v>
      </c>
      <c r="F397" s="307"/>
      <c r="G397" s="307"/>
      <c r="H397" s="182">
        <v>5.9405940594059459E-2</v>
      </c>
      <c r="I397" s="56"/>
      <c r="J397" s="5"/>
    </row>
    <row r="398" spans="1:11" s="57" customFormat="1" ht="11.25" customHeight="1" x14ac:dyDescent="0.2">
      <c r="A398" s="6"/>
      <c r="B398" s="37" t="s">
        <v>353</v>
      </c>
      <c r="C398" s="306"/>
      <c r="D398" s="306"/>
      <c r="E398" s="306"/>
      <c r="F398" s="307"/>
      <c r="G398" s="307"/>
      <c r="H398" s="182"/>
      <c r="I398" s="56"/>
      <c r="J398" s="5"/>
    </row>
    <row r="399" spans="1:11" s="57" customFormat="1" ht="10.5" customHeight="1" x14ac:dyDescent="0.2">
      <c r="A399" s="6"/>
      <c r="B399" s="37" t="s">
        <v>415</v>
      </c>
      <c r="C399" s="306"/>
      <c r="D399" s="306">
        <v>60981.500212000006</v>
      </c>
      <c r="E399" s="306">
        <v>60981.500212000006</v>
      </c>
      <c r="F399" s="307"/>
      <c r="G399" s="307"/>
      <c r="H399" s="182">
        <v>-0.35738451489230116</v>
      </c>
      <c r="I399" s="56"/>
      <c r="J399" s="5"/>
    </row>
    <row r="400" spans="1:11" s="60" customFormat="1" ht="10.5" customHeight="1" x14ac:dyDescent="0.2">
      <c r="A400" s="24"/>
      <c r="B400" s="37" t="s">
        <v>179</v>
      </c>
      <c r="C400" s="306">
        <v>2096.0200000000004</v>
      </c>
      <c r="D400" s="306">
        <v>310177.11999999994</v>
      </c>
      <c r="E400" s="306">
        <v>312273.13999999996</v>
      </c>
      <c r="F400" s="307"/>
      <c r="G400" s="307">
        <v>261</v>
      </c>
      <c r="H400" s="182">
        <v>0.2531324082577413</v>
      </c>
      <c r="I400" s="59"/>
      <c r="J400" s="5"/>
    </row>
    <row r="401" spans="1:11" s="60" customFormat="1" ht="13.5" customHeight="1" x14ac:dyDescent="0.2">
      <c r="A401" s="24"/>
      <c r="B401" s="37" t="s">
        <v>488</v>
      </c>
      <c r="C401" s="306"/>
      <c r="D401" s="306"/>
      <c r="E401" s="306"/>
      <c r="F401" s="307"/>
      <c r="G401" s="307"/>
      <c r="H401" s="182"/>
      <c r="I401" s="59"/>
    </row>
    <row r="402" spans="1:11" s="60" customFormat="1" ht="13.5" customHeight="1" x14ac:dyDescent="0.2">
      <c r="A402" s="24"/>
      <c r="B402" s="575" t="s">
        <v>460</v>
      </c>
      <c r="C402" s="306"/>
      <c r="D402" s="306"/>
      <c r="E402" s="306"/>
      <c r="F402" s="307"/>
      <c r="G402" s="307"/>
      <c r="H402" s="182"/>
      <c r="I402" s="59"/>
    </row>
    <row r="403" spans="1:11" s="60" customFormat="1" ht="13.5" customHeight="1" x14ac:dyDescent="0.2">
      <c r="A403" s="24"/>
      <c r="B403" s="37" t="s">
        <v>468</v>
      </c>
      <c r="C403" s="306">
        <v>69899.8</v>
      </c>
      <c r="D403" s="306">
        <v>21082</v>
      </c>
      <c r="E403" s="306">
        <v>90981.8</v>
      </c>
      <c r="F403" s="307"/>
      <c r="G403" s="307"/>
      <c r="H403" s="182">
        <v>0.86384643749743928</v>
      </c>
      <c r="I403" s="59"/>
    </row>
    <row r="404" spans="1:11" s="60" customFormat="1" ht="13.5" customHeight="1" x14ac:dyDescent="0.2">
      <c r="A404" s="24"/>
      <c r="B404" s="37" t="s">
        <v>424</v>
      </c>
      <c r="C404" s="306">
        <v>12</v>
      </c>
      <c r="D404" s="306">
        <v>62780</v>
      </c>
      <c r="E404" s="306">
        <v>62792</v>
      </c>
      <c r="F404" s="307"/>
      <c r="G404" s="307">
        <v>60</v>
      </c>
      <c r="H404" s="182"/>
      <c r="I404" s="59"/>
    </row>
    <row r="405" spans="1:11" s="60" customFormat="1" ht="10.5" customHeight="1" x14ac:dyDescent="0.2">
      <c r="A405" s="24"/>
      <c r="B405" s="37" t="s">
        <v>280</v>
      </c>
      <c r="C405" s="306"/>
      <c r="D405" s="306">
        <v>-2553991.6199999889</v>
      </c>
      <c r="E405" s="306">
        <v>-2553991.6199999889</v>
      </c>
      <c r="F405" s="307"/>
      <c r="G405" s="307">
        <v>-9919.5099999999984</v>
      </c>
      <c r="H405" s="182">
        <v>0.25967257855536019</v>
      </c>
      <c r="I405" s="59"/>
      <c r="J405" s="5"/>
    </row>
    <row r="406" spans="1:11" s="60" customFormat="1" ht="10.5" customHeight="1" x14ac:dyDescent="0.2">
      <c r="A406" s="24"/>
      <c r="B406" s="35" t="s">
        <v>246</v>
      </c>
      <c r="C406" s="308">
        <v>42078997.990002066</v>
      </c>
      <c r="D406" s="308">
        <v>85686007.320214674</v>
      </c>
      <c r="E406" s="308">
        <v>127765005.31021674</v>
      </c>
      <c r="F406" s="309"/>
      <c r="G406" s="309">
        <v>382286.58</v>
      </c>
      <c r="H406" s="183">
        <v>1.0627975466666273E-2</v>
      </c>
      <c r="I406" s="59"/>
      <c r="J406" s="5"/>
      <c r="K406" s="209" t="b">
        <f>IF(ABS(E406-SUM(E385:E405))&lt;0.001,TRUE,FALSE)</f>
        <v>1</v>
      </c>
    </row>
    <row r="407" spans="1:11" s="60" customFormat="1" ht="10.5" customHeight="1" x14ac:dyDescent="0.2">
      <c r="A407" s="24"/>
      <c r="B407" s="35" t="s">
        <v>287</v>
      </c>
      <c r="C407" s="308">
        <v>2371014647.3003454</v>
      </c>
      <c r="D407" s="308">
        <v>6628663163.8147974</v>
      </c>
      <c r="E407" s="308">
        <v>8999677811.1151428</v>
      </c>
      <c r="F407" s="309">
        <v>92319031.289996341</v>
      </c>
      <c r="G407" s="309">
        <v>36686478.868999898</v>
      </c>
      <c r="H407" s="183">
        <v>5.383944538353358E-2</v>
      </c>
      <c r="I407" s="59"/>
      <c r="J407" s="5"/>
      <c r="K407" s="209" t="b">
        <f>IF(ABS(E407-SUM(E324,E338,E350,E362,E372,E375,E382,E406))&lt;0.001,TRUE,FALSE)</f>
        <v>1</v>
      </c>
    </row>
    <row r="408" spans="1:11" s="60" customFormat="1" ht="10.5" customHeight="1" x14ac:dyDescent="0.2">
      <c r="A408" s="24"/>
      <c r="B408" s="31" t="s">
        <v>145</v>
      </c>
      <c r="C408" s="308"/>
      <c r="D408" s="308"/>
      <c r="E408" s="308"/>
      <c r="F408" s="309"/>
      <c r="G408" s="309"/>
      <c r="H408" s="183"/>
      <c r="I408" s="59"/>
      <c r="J408" s="5"/>
    </row>
    <row r="409" spans="1:11" s="60" customFormat="1" ht="10.5" customHeight="1" x14ac:dyDescent="0.2">
      <c r="A409" s="24"/>
      <c r="B409" s="37"/>
      <c r="C409" s="308"/>
      <c r="D409" s="308"/>
      <c r="E409" s="308"/>
      <c r="F409" s="309"/>
      <c r="G409" s="309"/>
      <c r="H409" s="183"/>
      <c r="I409" s="59"/>
      <c r="J409" s="5"/>
    </row>
    <row r="410" spans="1:11" s="60" customFormat="1" ht="10.5" customHeight="1" x14ac:dyDescent="0.2">
      <c r="A410" s="24"/>
      <c r="B410" s="37" t="s">
        <v>146</v>
      </c>
      <c r="C410" s="306">
        <v>1043987542.8994792</v>
      </c>
      <c r="D410" s="306">
        <v>1181335784.3573096</v>
      </c>
      <c r="E410" s="306">
        <v>2225323327.2567887</v>
      </c>
      <c r="F410" s="307">
        <v>198013548.04784033</v>
      </c>
      <c r="G410" s="307">
        <v>14606573.053503906</v>
      </c>
      <c r="H410" s="182">
        <v>-3.6674788665318037E-2</v>
      </c>
      <c r="I410" s="59"/>
      <c r="J410" s="5"/>
    </row>
    <row r="411" spans="1:11" s="60" customFormat="1" ht="10.5" customHeight="1" x14ac:dyDescent="0.2">
      <c r="A411" s="24"/>
      <c r="B411" s="37" t="s">
        <v>442</v>
      </c>
      <c r="C411" s="306">
        <v>2129512.0599997388</v>
      </c>
      <c r="D411" s="306">
        <v>1126704.990000065</v>
      </c>
      <c r="E411" s="306">
        <v>3256217.0499998042</v>
      </c>
      <c r="F411" s="307">
        <v>157802.12999999966</v>
      </c>
      <c r="G411" s="307">
        <v>14972.330000000009</v>
      </c>
      <c r="H411" s="182">
        <v>-0.56040792224783242</v>
      </c>
      <c r="I411" s="59"/>
      <c r="J411" s="5"/>
    </row>
    <row r="412" spans="1:11" s="57" customFormat="1" ht="10.5" customHeight="1" x14ac:dyDescent="0.2">
      <c r="A412" s="6"/>
      <c r="B412" s="37" t="s">
        <v>147</v>
      </c>
      <c r="C412" s="306">
        <v>3281285.1700019683</v>
      </c>
      <c r="D412" s="306">
        <v>3581522.7199994503</v>
      </c>
      <c r="E412" s="306">
        <v>6862807.8900014181</v>
      </c>
      <c r="F412" s="307">
        <v>567447.12999999861</v>
      </c>
      <c r="G412" s="307">
        <v>27415.670000000322</v>
      </c>
      <c r="H412" s="182">
        <v>-6.6093785963512452E-2</v>
      </c>
      <c r="I412" s="56"/>
      <c r="J412" s="5"/>
    </row>
    <row r="413" spans="1:11" s="57" customFormat="1" ht="10.5" customHeight="1" x14ac:dyDescent="0.2">
      <c r="A413" s="6"/>
      <c r="B413" s="37" t="s">
        <v>148</v>
      </c>
      <c r="C413" s="306">
        <v>18635509.819963373</v>
      </c>
      <c r="D413" s="306">
        <v>21977388.329990111</v>
      </c>
      <c r="E413" s="306">
        <v>40612898.149953485</v>
      </c>
      <c r="F413" s="307">
        <v>3235404.3300005211</v>
      </c>
      <c r="G413" s="307">
        <v>176157.74999999441</v>
      </c>
      <c r="H413" s="182">
        <v>-6.0657281931510654E-2</v>
      </c>
      <c r="I413" s="56"/>
      <c r="J413" s="5"/>
    </row>
    <row r="414" spans="1:11" s="60" customFormat="1" ht="10.5" customHeight="1" x14ac:dyDescent="0.2">
      <c r="A414" s="24"/>
      <c r="B414" s="37" t="s">
        <v>125</v>
      </c>
      <c r="C414" s="306">
        <v>7332032.1500001764</v>
      </c>
      <c r="D414" s="306">
        <v>7909954.1200007154</v>
      </c>
      <c r="E414" s="306">
        <v>15241986.270000892</v>
      </c>
      <c r="F414" s="307">
        <v>1323853.9499999441</v>
      </c>
      <c r="G414" s="307">
        <v>167400.02000000086</v>
      </c>
      <c r="H414" s="182">
        <v>5.2918530318678103E-2</v>
      </c>
      <c r="I414" s="59"/>
      <c r="J414" s="5"/>
    </row>
    <row r="415" spans="1:11" s="60" customFormat="1" ht="10.5" customHeight="1" x14ac:dyDescent="0.2">
      <c r="A415" s="24"/>
      <c r="B415" s="37" t="s">
        <v>149</v>
      </c>
      <c r="C415" s="306">
        <v>204786.48000002038</v>
      </c>
      <c r="D415" s="306">
        <v>974520.74999998999</v>
      </c>
      <c r="E415" s="306">
        <v>1179307.2300000102</v>
      </c>
      <c r="F415" s="307">
        <v>3797.4399999999987</v>
      </c>
      <c r="G415" s="307">
        <v>4591.2200000000057</v>
      </c>
      <c r="H415" s="182">
        <v>-0.13286340205099434</v>
      </c>
      <c r="I415" s="59"/>
    </row>
    <row r="416" spans="1:11" s="60" customFormat="1" x14ac:dyDescent="0.2">
      <c r="A416" s="24"/>
      <c r="B416" s="37" t="s">
        <v>435</v>
      </c>
      <c r="C416" s="306"/>
      <c r="D416" s="306"/>
      <c r="E416" s="306"/>
      <c r="F416" s="307"/>
      <c r="G416" s="307"/>
      <c r="H416" s="182"/>
      <c r="I416" s="59"/>
    </row>
    <row r="417" spans="1:11" s="60" customFormat="1" ht="10.5" customHeight="1" x14ac:dyDescent="0.2">
      <c r="A417" s="24"/>
      <c r="B417" s="37" t="s">
        <v>281</v>
      </c>
      <c r="C417" s="306">
        <v>733.6</v>
      </c>
      <c r="D417" s="306">
        <v>-233379503</v>
      </c>
      <c r="E417" s="306">
        <v>-233378769.40000001</v>
      </c>
      <c r="F417" s="307">
        <v>-298851</v>
      </c>
      <c r="G417" s="307">
        <v>-1542223</v>
      </c>
      <c r="H417" s="182">
        <v>0.29728786666881057</v>
      </c>
      <c r="I417" s="59"/>
    </row>
    <row r="418" spans="1:11" s="60" customFormat="1" ht="10.5" customHeight="1" x14ac:dyDescent="0.2">
      <c r="A418" s="24"/>
      <c r="B418" s="575" t="s">
        <v>461</v>
      </c>
      <c r="C418" s="306"/>
      <c r="D418" s="306"/>
      <c r="E418" s="306"/>
      <c r="F418" s="307"/>
      <c r="G418" s="307"/>
      <c r="H418" s="182"/>
      <c r="I418" s="59"/>
      <c r="K418" s="209"/>
    </row>
    <row r="419" spans="1:11" s="60" customFormat="1" ht="10.5" customHeight="1" x14ac:dyDescent="0.2">
      <c r="A419" s="24"/>
      <c r="B419" s="575" t="s">
        <v>465</v>
      </c>
      <c r="C419" s="306"/>
      <c r="D419" s="306">
        <v>33970.116350000004</v>
      </c>
      <c r="E419" s="306">
        <v>33970.116350000004</v>
      </c>
      <c r="F419" s="307"/>
      <c r="G419" s="307"/>
      <c r="H419" s="182"/>
      <c r="I419" s="59"/>
      <c r="K419" s="209"/>
    </row>
    <row r="420" spans="1:11" s="60" customFormat="1" ht="10.5" customHeight="1" x14ac:dyDescent="0.2">
      <c r="A420" s="24"/>
      <c r="B420" s="575" t="s">
        <v>491</v>
      </c>
      <c r="C420" s="306"/>
      <c r="D420" s="306">
        <v>369406.89000000351</v>
      </c>
      <c r="E420" s="306">
        <v>369406.89000000351</v>
      </c>
      <c r="F420" s="307"/>
      <c r="G420" s="307">
        <v>3295.5899999999997</v>
      </c>
      <c r="H420" s="182"/>
      <c r="I420" s="59"/>
      <c r="K420" s="209"/>
    </row>
    <row r="421" spans="1:11" s="60" customFormat="1" ht="10.5" customHeight="1" x14ac:dyDescent="0.2">
      <c r="A421" s="24"/>
      <c r="B421" s="41" t="s">
        <v>150</v>
      </c>
      <c r="C421" s="311">
        <v>1075571402.1794446</v>
      </c>
      <c r="D421" s="311">
        <v>983929749.27364993</v>
      </c>
      <c r="E421" s="311">
        <v>2059501151.4530947</v>
      </c>
      <c r="F421" s="312">
        <v>203003002.02784076</v>
      </c>
      <c r="G421" s="312">
        <v>13458182.633503899</v>
      </c>
      <c r="H421" s="184">
        <v>-6.6236724800332936E-2</v>
      </c>
      <c r="I421" s="59"/>
      <c r="K421" s="209" t="b">
        <f>IF(ABS(E421-SUM(E410:E420))&lt;0.001,TRUE,FALSE)</f>
        <v>1</v>
      </c>
    </row>
    <row r="422" spans="1:11" s="60" customFormat="1" ht="10.5" customHeight="1" x14ac:dyDescent="0.15">
      <c r="A422" s="24"/>
      <c r="B422" s="265" t="s">
        <v>238</v>
      </c>
      <c r="C422" s="265"/>
      <c r="D422" s="265"/>
      <c r="E422" s="265"/>
      <c r="F422" s="265"/>
      <c r="G422" s="265"/>
      <c r="H422" s="265"/>
      <c r="I422" s="59"/>
    </row>
    <row r="423" spans="1:11" ht="13.5" customHeight="1" x14ac:dyDescent="0.2">
      <c r="B423" s="265" t="s">
        <v>249</v>
      </c>
      <c r="C423" s="265"/>
      <c r="D423" s="265"/>
      <c r="E423" s="265"/>
      <c r="F423" s="265"/>
      <c r="G423" s="265"/>
      <c r="H423" s="265"/>
      <c r="I423" s="51"/>
    </row>
    <row r="424" spans="1:11" ht="15" customHeight="1" x14ac:dyDescent="0.2">
      <c r="B424" s="265" t="s">
        <v>251</v>
      </c>
      <c r="C424" s="265"/>
      <c r="D424" s="265"/>
      <c r="E424" s="265"/>
      <c r="F424" s="265"/>
      <c r="G424" s="265"/>
      <c r="H424" s="265"/>
      <c r="I424" s="8"/>
    </row>
    <row r="425" spans="1:11" ht="9.75" customHeight="1" x14ac:dyDescent="0.2">
      <c r="B425" s="265" t="s">
        <v>376</v>
      </c>
      <c r="C425" s="210"/>
      <c r="D425" s="210"/>
      <c r="E425" s="210"/>
      <c r="F425" s="210"/>
      <c r="G425" s="210"/>
      <c r="H425" s="211"/>
    </row>
    <row r="426" spans="1:11" x14ac:dyDescent="0.2">
      <c r="B426" s="265" t="s">
        <v>282</v>
      </c>
      <c r="C426" s="210"/>
      <c r="D426" s="210"/>
      <c r="E426" s="210"/>
      <c r="F426" s="210"/>
      <c r="G426" s="210"/>
      <c r="H426" s="211"/>
      <c r="I426" s="15"/>
    </row>
    <row r="427" spans="1:11" ht="13.5" customHeight="1" x14ac:dyDescent="0.2">
      <c r="F427" s="4"/>
      <c r="G427" s="4"/>
      <c r="H427" s="4"/>
      <c r="I427" s="23"/>
    </row>
    <row r="428" spans="1:11" ht="15.75" x14ac:dyDescent="0.25">
      <c r="B428" s="7" t="s">
        <v>288</v>
      </c>
      <c r="C428" s="8"/>
      <c r="D428" s="8"/>
      <c r="E428" s="8"/>
      <c r="F428" s="8"/>
      <c r="G428" s="8"/>
      <c r="H428" s="8"/>
      <c r="I428" s="23"/>
    </row>
    <row r="429" spans="1:11" s="57" customFormat="1" ht="7.5" customHeight="1" x14ac:dyDescent="0.2">
      <c r="A429" s="6"/>
      <c r="B429" s="9"/>
      <c r="C429" s="10" t="str">
        <f>$C$3</f>
        <v>PERIODE DU 1.1 AU 31.8.2024</v>
      </c>
      <c r="D429" s="11"/>
      <c r="E429" s="3"/>
      <c r="F429" s="3"/>
      <c r="G429" s="3"/>
      <c r="H429" s="3"/>
      <c r="I429" s="56"/>
    </row>
    <row r="430" spans="1:11" s="60" customFormat="1" ht="14.25" customHeight="1" x14ac:dyDescent="0.2">
      <c r="A430" s="24"/>
      <c r="B430" s="12" t="str">
        <f>B306</f>
        <v xml:space="preserve">             I - ASSURANCE MALADIE : DÉPENSES en milliers d'euros</v>
      </c>
      <c r="C430" s="13"/>
      <c r="D430" s="13"/>
      <c r="E430" s="13"/>
      <c r="F430" s="13"/>
      <c r="G430" s="13"/>
      <c r="H430" s="14"/>
      <c r="I430" s="59"/>
    </row>
    <row r="431" spans="1:11" s="57" customFormat="1" ht="10.5" customHeight="1" x14ac:dyDescent="0.2">
      <c r="A431" s="6"/>
      <c r="B431" s="16" t="s">
        <v>7</v>
      </c>
      <c r="C431" s="17" t="s">
        <v>1</v>
      </c>
      <c r="D431" s="17" t="s">
        <v>2</v>
      </c>
      <c r="E431" s="17" t="s">
        <v>6</v>
      </c>
      <c r="F431" s="219" t="s">
        <v>242</v>
      </c>
      <c r="G431" s="219" t="s">
        <v>237</v>
      </c>
      <c r="H431" s="19" t="str">
        <f>$H$5</f>
        <v>PCAP</v>
      </c>
      <c r="I431" s="56"/>
      <c r="J431" s="5"/>
    </row>
    <row r="432" spans="1:11" s="57" customFormat="1" ht="10.5" customHeight="1" x14ac:dyDescent="0.2">
      <c r="A432" s="6"/>
      <c r="B432" s="21"/>
      <c r="C432" s="44" t="s">
        <v>5</v>
      </c>
      <c r="D432" s="44" t="s">
        <v>5</v>
      </c>
      <c r="E432" s="44"/>
      <c r="F432" s="220"/>
      <c r="G432" s="220" t="s">
        <v>239</v>
      </c>
      <c r="H432" s="22" t="str">
        <f>$H$6</f>
        <v>en %</v>
      </c>
      <c r="I432" s="56"/>
      <c r="J432" s="5"/>
    </row>
    <row r="433" spans="1:11" s="57" customFormat="1" ht="10.5" customHeight="1" x14ac:dyDescent="0.2">
      <c r="A433" s="6"/>
      <c r="B433" s="31" t="s">
        <v>152</v>
      </c>
      <c r="C433" s="58"/>
      <c r="D433" s="58"/>
      <c r="E433" s="58"/>
      <c r="F433" s="226"/>
      <c r="G433" s="226"/>
      <c r="H433" s="183"/>
      <c r="I433" s="56"/>
      <c r="J433" s="5"/>
    </row>
    <row r="434" spans="1:11" s="57" customFormat="1" ht="10.5" customHeight="1" x14ac:dyDescent="0.2">
      <c r="A434" s="6"/>
      <c r="B434" s="16" t="s">
        <v>12</v>
      </c>
      <c r="C434" s="306"/>
      <c r="D434" s="306">
        <v>13322248531.170847</v>
      </c>
      <c r="E434" s="306">
        <v>13322248531.170847</v>
      </c>
      <c r="F434" s="307">
        <v>21962362.00999999</v>
      </c>
      <c r="G434" s="307">
        <v>67790613.390000537</v>
      </c>
      <c r="H434" s="182">
        <v>7.2461831929845788E-2</v>
      </c>
      <c r="I434" s="56"/>
      <c r="J434" s="5"/>
    </row>
    <row r="435" spans="1:11" s="57" customFormat="1" ht="10.5" customHeight="1" x14ac:dyDescent="0.2">
      <c r="A435" s="6"/>
      <c r="B435" s="16" t="s">
        <v>10</v>
      </c>
      <c r="C435" s="306">
        <v>3079968621.1803174</v>
      </c>
      <c r="D435" s="306"/>
      <c r="E435" s="306">
        <v>3079968621.1803174</v>
      </c>
      <c r="F435" s="307">
        <v>86552.360000000175</v>
      </c>
      <c r="G435" s="307">
        <v>18456520.269999769</v>
      </c>
      <c r="H435" s="182">
        <v>2.701501138812068E-2</v>
      </c>
      <c r="I435" s="56"/>
      <c r="J435" s="5"/>
    </row>
    <row r="436" spans="1:11" s="60" customFormat="1" ht="10.5" customHeight="1" x14ac:dyDescent="0.2">
      <c r="A436" s="24"/>
      <c r="B436" s="16" t="s">
        <v>9</v>
      </c>
      <c r="C436" s="306">
        <v>248657.32000000108</v>
      </c>
      <c r="D436" s="306"/>
      <c r="E436" s="306">
        <v>248657.32000000108</v>
      </c>
      <c r="F436" s="307"/>
      <c r="G436" s="307">
        <v>226.73999999999998</v>
      </c>
      <c r="H436" s="182"/>
      <c r="I436" s="59"/>
      <c r="J436" s="5"/>
    </row>
    <row r="437" spans="1:11" s="60" customFormat="1" x14ac:dyDescent="0.2">
      <c r="A437" s="24"/>
      <c r="B437" s="16" t="s">
        <v>299</v>
      </c>
      <c r="C437" s="306">
        <v>300088006.33996028</v>
      </c>
      <c r="D437" s="306"/>
      <c r="E437" s="306">
        <v>300088006.33996028</v>
      </c>
      <c r="F437" s="307"/>
      <c r="G437" s="307">
        <v>1097164.0099999742</v>
      </c>
      <c r="H437" s="182">
        <v>3.3890604515930178E-2</v>
      </c>
      <c r="I437" s="59"/>
      <c r="J437" s="5"/>
    </row>
    <row r="438" spans="1:11" s="57" customFormat="1" x14ac:dyDescent="0.2">
      <c r="A438" s="6"/>
      <c r="B438" s="16" t="s">
        <v>11</v>
      </c>
      <c r="C438" s="306">
        <v>1578483.1100000043</v>
      </c>
      <c r="D438" s="306"/>
      <c r="E438" s="306">
        <v>1578483.1100000043</v>
      </c>
      <c r="F438" s="307"/>
      <c r="G438" s="307">
        <v>1542464.9100000043</v>
      </c>
      <c r="H438" s="182">
        <v>-5.1965935547260145E-4</v>
      </c>
      <c r="I438" s="56"/>
      <c r="J438" s="5"/>
    </row>
    <row r="439" spans="1:11" s="57" customFormat="1" ht="10.5" customHeight="1" x14ac:dyDescent="0.2">
      <c r="A439" s="6"/>
      <c r="B439" s="16" t="s">
        <v>75</v>
      </c>
      <c r="C439" s="306">
        <v>43475304.720029764</v>
      </c>
      <c r="D439" s="306"/>
      <c r="E439" s="306">
        <v>43475304.720029764</v>
      </c>
      <c r="F439" s="313"/>
      <c r="G439" s="313">
        <v>229165.87000000358</v>
      </c>
      <c r="H439" s="185">
        <v>5.0168762688594049E-2</v>
      </c>
      <c r="I439" s="66"/>
      <c r="J439" s="5"/>
    </row>
    <row r="440" spans="1:11" s="57" customFormat="1" ht="10.5" customHeight="1" x14ac:dyDescent="0.2">
      <c r="A440" s="6"/>
      <c r="B440" s="16" t="s">
        <v>85</v>
      </c>
      <c r="C440" s="306">
        <v>6896531.3099999558</v>
      </c>
      <c r="D440" s="306">
        <v>1335105003.9599836</v>
      </c>
      <c r="E440" s="306">
        <v>1342001535.2699833</v>
      </c>
      <c r="F440" s="313">
        <v>1342001535.2699833</v>
      </c>
      <c r="G440" s="313">
        <v>7133920.3699999945</v>
      </c>
      <c r="H440" s="185">
        <v>3.5402566867521745E-3</v>
      </c>
      <c r="I440" s="66"/>
      <c r="J440" s="5"/>
    </row>
    <row r="441" spans="1:11" s="57" customFormat="1" ht="10.5" customHeight="1" x14ac:dyDescent="0.2">
      <c r="A441" s="6"/>
      <c r="B441" s="37" t="s">
        <v>25</v>
      </c>
      <c r="C441" s="306">
        <v>9591284.9399981853</v>
      </c>
      <c r="D441" s="306">
        <v>1691846.96</v>
      </c>
      <c r="E441" s="306">
        <v>11283131.899998186</v>
      </c>
      <c r="F441" s="313">
        <v>4066.0900000000011</v>
      </c>
      <c r="G441" s="313">
        <v>35920.319999999963</v>
      </c>
      <c r="H441" s="185">
        <v>8.7789695216511809E-2</v>
      </c>
      <c r="I441" s="56"/>
      <c r="J441" s="5"/>
    </row>
    <row r="442" spans="1:11" s="57" customFormat="1" ht="10.5" customHeight="1" x14ac:dyDescent="0.2">
      <c r="A442" s="6"/>
      <c r="B442" s="37" t="s">
        <v>48</v>
      </c>
      <c r="C442" s="306"/>
      <c r="D442" s="306">
        <v>4721094.0188401546</v>
      </c>
      <c r="E442" s="306">
        <v>4721094.0188401546</v>
      </c>
      <c r="F442" s="307">
        <v>1112.5312150000002</v>
      </c>
      <c r="G442" s="307">
        <v>13710.022420000014</v>
      </c>
      <c r="H442" s="182">
        <v>2.0882416507732593E-2</v>
      </c>
      <c r="I442" s="56"/>
      <c r="J442" s="5"/>
    </row>
    <row r="443" spans="1:11" s="60" customFormat="1" ht="10.5" customHeight="1" x14ac:dyDescent="0.2">
      <c r="A443" s="24"/>
      <c r="B443" s="37" t="s">
        <v>355</v>
      </c>
      <c r="C443" s="306">
        <v>79660.420000000115</v>
      </c>
      <c r="D443" s="306">
        <v>12397290.692552051</v>
      </c>
      <c r="E443" s="306">
        <v>12476951.112552051</v>
      </c>
      <c r="F443" s="307"/>
      <c r="G443" s="307">
        <v>21491.950000000048</v>
      </c>
      <c r="H443" s="182"/>
      <c r="I443" s="59"/>
      <c r="J443" s="5"/>
    </row>
    <row r="444" spans="1:11" s="57" customFormat="1" ht="12.75" customHeight="1" x14ac:dyDescent="0.2">
      <c r="A444" s="6"/>
      <c r="B444" s="37" t="s">
        <v>79</v>
      </c>
      <c r="C444" s="314"/>
      <c r="D444" s="306">
        <v>78841686.914000273</v>
      </c>
      <c r="E444" s="306">
        <v>78841686.914000273</v>
      </c>
      <c r="F444" s="313"/>
      <c r="G444" s="313">
        <v>100784.62000000002</v>
      </c>
      <c r="H444" s="185">
        <v>2.5949037331417291E-2</v>
      </c>
      <c r="I444" s="56"/>
    </row>
    <row r="445" spans="1:11" s="57" customFormat="1" ht="10.5" customHeight="1" x14ac:dyDescent="0.2">
      <c r="A445" s="6"/>
      <c r="B445" s="563" t="s">
        <v>432</v>
      </c>
      <c r="C445" s="314">
        <v>331173684.85880417</v>
      </c>
      <c r="D445" s="306">
        <v>432435035.37664104</v>
      </c>
      <c r="E445" s="306">
        <v>763608720.23544514</v>
      </c>
      <c r="F445" s="313"/>
      <c r="G445" s="313">
        <v>5363533.2899998985</v>
      </c>
      <c r="H445" s="185">
        <v>3.6942358770849726E-2</v>
      </c>
      <c r="I445" s="56"/>
      <c r="J445" s="5"/>
    </row>
    <row r="446" spans="1:11" s="57" customFormat="1" ht="10.5" customHeight="1" x14ac:dyDescent="0.2">
      <c r="A446" s="6"/>
      <c r="B446" s="563" t="s">
        <v>440</v>
      </c>
      <c r="C446" s="314">
        <v>10657792.73999995</v>
      </c>
      <c r="D446" s="306">
        <v>3569491.0300000035</v>
      </c>
      <c r="E446" s="306">
        <v>14227283.769999953</v>
      </c>
      <c r="F446" s="313"/>
      <c r="G446" s="313">
        <v>77070.27</v>
      </c>
      <c r="H446" s="185"/>
      <c r="I446" s="56"/>
      <c r="J446" s="5"/>
    </row>
    <row r="447" spans="1:11" s="60" customFormat="1" ht="15" customHeight="1" x14ac:dyDescent="0.2">
      <c r="A447" s="24"/>
      <c r="B447" s="574" t="s">
        <v>457</v>
      </c>
      <c r="C447" s="314"/>
      <c r="D447" s="306">
        <v>7425</v>
      </c>
      <c r="E447" s="306">
        <v>7425</v>
      </c>
      <c r="F447" s="313"/>
      <c r="G447" s="313"/>
      <c r="H447" s="185">
        <v>-0.84984295696731715</v>
      </c>
      <c r="I447" s="56"/>
      <c r="J447" s="5"/>
      <c r="K447" s="57"/>
    </row>
    <row r="448" spans="1:11" s="60" customFormat="1" ht="16.5" customHeight="1" x14ac:dyDescent="0.2">
      <c r="A448" s="24"/>
      <c r="B448" s="574" t="s">
        <v>476</v>
      </c>
      <c r="C448" s="314">
        <v>40244504.320000373</v>
      </c>
      <c r="D448" s="306">
        <v>58601096.109998144</v>
      </c>
      <c r="E448" s="306">
        <v>98845600.429998517</v>
      </c>
      <c r="F448" s="313">
        <v>1388</v>
      </c>
      <c r="G448" s="313">
        <v>342334.43999999971</v>
      </c>
      <c r="H448" s="185">
        <v>-0.32128788958344801</v>
      </c>
      <c r="I448" s="56"/>
      <c r="J448" s="5"/>
      <c r="K448" s="57"/>
    </row>
    <row r="449" spans="1:11" s="60" customFormat="1" ht="14.25" customHeight="1" x14ac:dyDescent="0.2">
      <c r="A449" s="24"/>
      <c r="B449" s="574" t="s">
        <v>493</v>
      </c>
      <c r="C449" s="314"/>
      <c r="D449" s="306">
        <v>13495617.405284997</v>
      </c>
      <c r="E449" s="306">
        <v>13495617.405284997</v>
      </c>
      <c r="F449" s="313"/>
      <c r="G449" s="313"/>
      <c r="H449" s="185"/>
      <c r="I449" s="56"/>
      <c r="J449" s="5"/>
      <c r="K449" s="57"/>
    </row>
    <row r="450" spans="1:11" s="60" customFormat="1" ht="14.25" customHeight="1" x14ac:dyDescent="0.2">
      <c r="A450" s="24"/>
      <c r="B450" s="563" t="s">
        <v>445</v>
      </c>
      <c r="C450" s="314"/>
      <c r="D450" s="306">
        <v>240672.03000013623</v>
      </c>
      <c r="E450" s="306">
        <v>240672.03000013623</v>
      </c>
      <c r="F450" s="313"/>
      <c r="G450" s="313">
        <v>781.18000000001405</v>
      </c>
      <c r="H450" s="185">
        <v>1.0141751068293292E-2</v>
      </c>
      <c r="I450" s="56"/>
      <c r="J450" s="5"/>
      <c r="K450" s="57"/>
    </row>
    <row r="451" spans="1:11" ht="14.25" customHeight="1" x14ac:dyDescent="0.2">
      <c r="A451" s="2"/>
      <c r="B451" s="16" t="s">
        <v>280</v>
      </c>
      <c r="C451" s="310"/>
      <c r="D451" s="306">
        <v>-631257043.35003245</v>
      </c>
      <c r="E451" s="306">
        <v>-631257043.35003245</v>
      </c>
      <c r="F451" s="313"/>
      <c r="G451" s="313">
        <v>-3872599.4900000175</v>
      </c>
      <c r="H451" s="185">
        <v>0.36093183189228872</v>
      </c>
      <c r="I451" s="59"/>
      <c r="J451" s="60"/>
      <c r="K451" s="60"/>
    </row>
    <row r="452" spans="1:11" ht="10.5" customHeight="1" x14ac:dyDescent="0.2">
      <c r="A452" s="2"/>
      <c r="B452" s="29" t="s">
        <v>156</v>
      </c>
      <c r="C452" s="308">
        <v>3824002531.25911</v>
      </c>
      <c r="D452" s="308">
        <v>14632097747.318111</v>
      </c>
      <c r="E452" s="308">
        <v>18456100278.577221</v>
      </c>
      <c r="F452" s="315">
        <v>1364057016.2611985</v>
      </c>
      <c r="G452" s="315">
        <v>98333102.162420169</v>
      </c>
      <c r="H452" s="186">
        <v>4.7887957065326336E-2</v>
      </c>
      <c r="I452" s="69"/>
      <c r="K452" s="209" t="b">
        <f>IF(ABS(E452-SUM(E434:E451))&lt;0.001,TRUE,FALSE)</f>
        <v>1</v>
      </c>
    </row>
    <row r="453" spans="1:11" ht="21" customHeight="1" x14ac:dyDescent="0.2">
      <c r="A453" s="2"/>
      <c r="B453" s="29" t="s">
        <v>153</v>
      </c>
      <c r="C453" s="308"/>
      <c r="D453" s="308">
        <v>288370.83999999991</v>
      </c>
      <c r="E453" s="308">
        <v>288370.83999999991</v>
      </c>
      <c r="F453" s="315"/>
      <c r="G453" s="315"/>
      <c r="H453" s="186">
        <v>-9.1117727473782439E-2</v>
      </c>
      <c r="I453" s="69"/>
    </row>
    <row r="454" spans="1:11" ht="11.25" customHeight="1" x14ac:dyDescent="0.2">
      <c r="A454" s="2"/>
      <c r="B454" s="31" t="s">
        <v>154</v>
      </c>
      <c r="C454" s="308"/>
      <c r="D454" s="308"/>
      <c r="E454" s="308"/>
      <c r="F454" s="315"/>
      <c r="G454" s="315"/>
      <c r="H454" s="186"/>
      <c r="I454" s="69"/>
    </row>
    <row r="455" spans="1:11" s="28" customFormat="1" ht="10.5" customHeight="1" x14ac:dyDescent="0.2">
      <c r="A455" s="54"/>
      <c r="B455" s="272" t="s">
        <v>268</v>
      </c>
      <c r="C455" s="316"/>
      <c r="D455" s="306"/>
      <c r="E455" s="306"/>
      <c r="F455" s="313"/>
      <c r="G455" s="313"/>
      <c r="H455" s="185"/>
      <c r="I455" s="69"/>
      <c r="J455" s="5"/>
      <c r="K455" s="5"/>
    </row>
    <row r="456" spans="1:11" ht="10.5" customHeight="1" x14ac:dyDescent="0.2">
      <c r="A456" s="2"/>
      <c r="B456" s="67" t="s">
        <v>267</v>
      </c>
      <c r="C456" s="317">
        <v>956066173.45990252</v>
      </c>
      <c r="D456" s="317">
        <v>3209472880.8998456</v>
      </c>
      <c r="E456" s="317">
        <v>4165539054.3597479</v>
      </c>
      <c r="F456" s="318"/>
      <c r="G456" s="318">
        <v>22763922.949999899</v>
      </c>
      <c r="H456" s="281">
        <v>7.4486359089941168E-2</v>
      </c>
      <c r="I456" s="70"/>
      <c r="K456" s="28"/>
    </row>
    <row r="457" spans="1:11" ht="10.5" customHeight="1" x14ac:dyDescent="0.2">
      <c r="A457" s="2"/>
      <c r="B457" s="272" t="s">
        <v>266</v>
      </c>
      <c r="C457" s="317"/>
      <c r="D457" s="317"/>
      <c r="E457" s="317"/>
      <c r="F457" s="318"/>
      <c r="G457" s="318"/>
      <c r="H457" s="281"/>
      <c r="I457" s="69"/>
    </row>
    <row r="458" spans="1:11" ht="10.5" customHeight="1" x14ac:dyDescent="0.2">
      <c r="A458" s="2"/>
      <c r="B458" s="67" t="s">
        <v>257</v>
      </c>
      <c r="C458" s="317">
        <v>278178989.23989999</v>
      </c>
      <c r="D458" s="317">
        <v>93256203.719991654</v>
      </c>
      <c r="E458" s="317">
        <v>371435192.95989168</v>
      </c>
      <c r="F458" s="318"/>
      <c r="G458" s="318">
        <v>2097353.2800000012</v>
      </c>
      <c r="H458" s="281">
        <v>2.2491860570072797E-2</v>
      </c>
      <c r="I458" s="69"/>
    </row>
    <row r="459" spans="1:11" ht="10.5" customHeight="1" x14ac:dyDescent="0.2">
      <c r="A459" s="2"/>
      <c r="B459" s="16" t="s">
        <v>258</v>
      </c>
      <c r="C459" s="317">
        <v>49076551.029999971</v>
      </c>
      <c r="D459" s="317">
        <v>13485688.580000002</v>
      </c>
      <c r="E459" s="317">
        <v>62562239.609999977</v>
      </c>
      <c r="F459" s="318"/>
      <c r="G459" s="318">
        <v>204620.70999999988</v>
      </c>
      <c r="H459" s="281">
        <v>0.17622779928512955</v>
      </c>
      <c r="I459" s="69"/>
    </row>
    <row r="460" spans="1:11" ht="10.5" customHeight="1" x14ac:dyDescent="0.2">
      <c r="A460" s="2"/>
      <c r="B460" s="67" t="s">
        <v>259</v>
      </c>
      <c r="C460" s="317">
        <v>190051040.98000008</v>
      </c>
      <c r="D460" s="317">
        <v>58449696.230000198</v>
      </c>
      <c r="E460" s="317">
        <v>248500737.21000028</v>
      </c>
      <c r="F460" s="318"/>
      <c r="G460" s="318">
        <v>1179616.25</v>
      </c>
      <c r="H460" s="281">
        <v>-1.2573357350190606E-2</v>
      </c>
      <c r="I460" s="69"/>
    </row>
    <row r="461" spans="1:11" ht="10.5" customHeight="1" x14ac:dyDescent="0.2">
      <c r="A461" s="2"/>
      <c r="B461" s="67" t="s">
        <v>260</v>
      </c>
      <c r="C461" s="317">
        <v>6928387.9800003385</v>
      </c>
      <c r="D461" s="317">
        <v>14539875.200000901</v>
      </c>
      <c r="E461" s="317">
        <v>21468263.180001236</v>
      </c>
      <c r="F461" s="318"/>
      <c r="G461" s="318">
        <v>108341.31000000003</v>
      </c>
      <c r="H461" s="281">
        <v>0.10161550800982155</v>
      </c>
      <c r="I461" s="71"/>
    </row>
    <row r="462" spans="1:11" ht="18.75" customHeight="1" x14ac:dyDescent="0.2">
      <c r="A462" s="2"/>
      <c r="B462" s="67" t="s">
        <v>261</v>
      </c>
      <c r="C462" s="317"/>
      <c r="D462" s="317">
        <v>9725183.8400000241</v>
      </c>
      <c r="E462" s="317">
        <v>9725183.8400000241</v>
      </c>
      <c r="F462" s="318"/>
      <c r="G462" s="318">
        <v>73070.380000000034</v>
      </c>
      <c r="H462" s="281">
        <v>2.4588101955854924E-2</v>
      </c>
      <c r="I462" s="69"/>
    </row>
    <row r="463" spans="1:11" ht="10.5" customHeight="1" x14ac:dyDescent="0.2">
      <c r="A463" s="2"/>
      <c r="B463" s="67" t="s">
        <v>262</v>
      </c>
      <c r="C463" s="317">
        <v>6394632.0200000899</v>
      </c>
      <c r="D463" s="317">
        <v>54962731.090000555</v>
      </c>
      <c r="E463" s="317">
        <v>61357363.110000648</v>
      </c>
      <c r="F463" s="318"/>
      <c r="G463" s="318">
        <v>208396.16000000029</v>
      </c>
      <c r="H463" s="281">
        <v>4.168496834090929E-2</v>
      </c>
      <c r="I463" s="69"/>
    </row>
    <row r="464" spans="1:11" ht="10.5" customHeight="1" x14ac:dyDescent="0.2">
      <c r="A464" s="2"/>
      <c r="B464" s="67" t="s">
        <v>264</v>
      </c>
      <c r="C464" s="317"/>
      <c r="D464" s="317">
        <v>220366929.57999855</v>
      </c>
      <c r="E464" s="317">
        <v>220366929.57999855</v>
      </c>
      <c r="F464" s="318"/>
      <c r="G464" s="318">
        <v>990530.31999999972</v>
      </c>
      <c r="H464" s="281">
        <v>5.9397053803654787E-2</v>
      </c>
      <c r="I464" s="69"/>
    </row>
    <row r="465" spans="1:11" ht="10.5" customHeight="1" x14ac:dyDescent="0.2">
      <c r="A465" s="2"/>
      <c r="B465" s="67" t="s">
        <v>263</v>
      </c>
      <c r="C465" s="317"/>
      <c r="D465" s="317"/>
      <c r="E465" s="317"/>
      <c r="F465" s="318"/>
      <c r="G465" s="318"/>
      <c r="H465" s="281"/>
      <c r="I465" s="69"/>
    </row>
    <row r="466" spans="1:11" ht="10.5" customHeight="1" x14ac:dyDescent="0.2">
      <c r="A466" s="2"/>
      <c r="B466" s="29" t="s">
        <v>265</v>
      </c>
      <c r="C466" s="317"/>
      <c r="D466" s="317"/>
      <c r="E466" s="317"/>
      <c r="F466" s="318"/>
      <c r="G466" s="318"/>
      <c r="H466" s="281"/>
      <c r="I466" s="69"/>
    </row>
    <row r="467" spans="1:11" ht="10.5" customHeight="1" x14ac:dyDescent="0.2">
      <c r="A467" s="2"/>
      <c r="B467" s="16" t="s">
        <v>269</v>
      </c>
      <c r="C467" s="317">
        <v>427330.83999999717</v>
      </c>
      <c r="D467" s="317">
        <v>1550968.1900000467</v>
      </c>
      <c r="E467" s="317">
        <v>1978299.0300000438</v>
      </c>
      <c r="F467" s="318"/>
      <c r="G467" s="318">
        <v>8050.1300000000019</v>
      </c>
      <c r="H467" s="281">
        <v>-6.1561011175215952E-2</v>
      </c>
      <c r="I467" s="69"/>
    </row>
    <row r="468" spans="1:11" ht="10.5" customHeight="1" x14ac:dyDescent="0.2">
      <c r="A468" s="2"/>
      <c r="B468" s="16" t="s">
        <v>270</v>
      </c>
      <c r="C468" s="317"/>
      <c r="D468" s="317">
        <v>-3724.73</v>
      </c>
      <c r="E468" s="317">
        <v>-3724.73</v>
      </c>
      <c r="F468" s="318"/>
      <c r="G468" s="318"/>
      <c r="H468" s="281"/>
      <c r="I468" s="69"/>
    </row>
    <row r="469" spans="1:11" ht="10.5" customHeight="1" x14ac:dyDescent="0.2">
      <c r="A469" s="2"/>
      <c r="B469" s="29" t="s">
        <v>271</v>
      </c>
      <c r="C469" s="317"/>
      <c r="D469" s="317"/>
      <c r="E469" s="317"/>
      <c r="F469" s="318"/>
      <c r="G469" s="318"/>
      <c r="H469" s="281"/>
      <c r="I469" s="71"/>
    </row>
    <row r="470" spans="1:11" s="28" customFormat="1" x14ac:dyDescent="0.2">
      <c r="A470" s="54"/>
      <c r="B470" s="16" t="s">
        <v>272</v>
      </c>
      <c r="C470" s="317"/>
      <c r="D470" s="317">
        <v>97893945.549999312</v>
      </c>
      <c r="E470" s="317">
        <v>97893945.549999312</v>
      </c>
      <c r="F470" s="318"/>
      <c r="G470" s="318">
        <v>383940.85000000079</v>
      </c>
      <c r="H470" s="281">
        <v>6.4735728602800524E-3</v>
      </c>
      <c r="I470" s="70"/>
      <c r="J470" s="5"/>
    </row>
    <row r="471" spans="1:11" s="28" customFormat="1" x14ac:dyDescent="0.2">
      <c r="A471" s="54"/>
      <c r="B471" s="574" t="s">
        <v>458</v>
      </c>
      <c r="C471" s="317"/>
      <c r="D471" s="317"/>
      <c r="E471" s="317"/>
      <c r="F471" s="318"/>
      <c r="G471" s="318"/>
      <c r="H471" s="281"/>
      <c r="I471" s="70"/>
      <c r="J471" s="5"/>
    </row>
    <row r="472" spans="1:11" ht="10.5" customHeight="1" x14ac:dyDescent="0.2">
      <c r="A472" s="2"/>
      <c r="B472" s="16" t="s">
        <v>86</v>
      </c>
      <c r="C472" s="317"/>
      <c r="D472" s="317">
        <v>410759.82999999996</v>
      </c>
      <c r="E472" s="317">
        <v>410759.82999999996</v>
      </c>
      <c r="F472" s="318"/>
      <c r="G472" s="318">
        <v>2703.05</v>
      </c>
      <c r="H472" s="281">
        <v>0.28464825311721853</v>
      </c>
      <c r="I472" s="69"/>
    </row>
    <row r="473" spans="1:11" s="28" customFormat="1" x14ac:dyDescent="0.2">
      <c r="A473" s="54"/>
      <c r="B473" s="29" t="s">
        <v>155</v>
      </c>
      <c r="C473" s="308">
        <v>1487123105.549803</v>
      </c>
      <c r="D473" s="308">
        <v>3774111137.9798374</v>
      </c>
      <c r="E473" s="308">
        <v>5261234243.5296412</v>
      </c>
      <c r="F473" s="315"/>
      <c r="G473" s="315">
        <v>28020545.389999904</v>
      </c>
      <c r="H473" s="186">
        <v>6.4924441652550735E-2</v>
      </c>
      <c r="I473" s="70"/>
      <c r="K473" s="209" t="b">
        <f>IF(ABS(E473-SUM(E456,E458:E465,E467:E468,E470:E472))&lt;0.001,TRUE,FALSE)</f>
        <v>1</v>
      </c>
    </row>
    <row r="474" spans="1:11" ht="18" customHeight="1" x14ac:dyDescent="0.2">
      <c r="A474" s="2"/>
      <c r="B474" s="29" t="s">
        <v>354</v>
      </c>
      <c r="C474" s="306"/>
      <c r="D474" s="306"/>
      <c r="E474" s="306"/>
      <c r="F474" s="313"/>
      <c r="G474" s="313"/>
      <c r="H474" s="185"/>
      <c r="I474" s="69"/>
    </row>
    <row r="475" spans="1:11" ht="14.25" customHeight="1" x14ac:dyDescent="0.2">
      <c r="A475" s="2"/>
      <c r="B475" s="273" t="s">
        <v>43</v>
      </c>
      <c r="C475" s="308">
        <v>72765565.930000022</v>
      </c>
      <c r="D475" s="308">
        <v>42706505.679999836</v>
      </c>
      <c r="E475" s="308">
        <v>115472071.60999985</v>
      </c>
      <c r="F475" s="315"/>
      <c r="G475" s="315">
        <v>554034.22999999986</v>
      </c>
      <c r="H475" s="186">
        <v>6.2336315041583434E-2</v>
      </c>
      <c r="I475" s="69"/>
    </row>
    <row r="476" spans="1:11" ht="19.5" customHeight="1" x14ac:dyDescent="0.2">
      <c r="A476" s="2"/>
      <c r="B476" s="74" t="s">
        <v>162</v>
      </c>
      <c r="C476" s="308"/>
      <c r="D476" s="308"/>
      <c r="E476" s="308"/>
      <c r="F476" s="315"/>
      <c r="G476" s="315"/>
      <c r="H476" s="186"/>
      <c r="I476" s="69"/>
    </row>
    <row r="477" spans="1:11" ht="15" customHeight="1" x14ac:dyDescent="0.2">
      <c r="A477" s="2"/>
      <c r="B477" s="37" t="s">
        <v>20</v>
      </c>
      <c r="C477" s="306">
        <v>19768.999999999996</v>
      </c>
      <c r="D477" s="306">
        <v>38464.130000000012</v>
      </c>
      <c r="E477" s="306">
        <v>58233.130000000005</v>
      </c>
      <c r="F477" s="313"/>
      <c r="G477" s="313">
        <v>392</v>
      </c>
      <c r="H477" s="185"/>
      <c r="I477" s="69"/>
    </row>
    <row r="478" spans="1:11" s="28" customFormat="1" ht="10.5" customHeight="1" x14ac:dyDescent="0.2">
      <c r="A478" s="54"/>
      <c r="B478" s="75" t="s">
        <v>159</v>
      </c>
      <c r="C478" s="306">
        <v>100233774.86999866</v>
      </c>
      <c r="D478" s="306">
        <v>922040785.24295104</v>
      </c>
      <c r="E478" s="306">
        <v>1022274560.1129497</v>
      </c>
      <c r="F478" s="313"/>
      <c r="G478" s="313">
        <v>3629555.2600000016</v>
      </c>
      <c r="H478" s="185">
        <v>4.5448295856137078E-2</v>
      </c>
      <c r="I478" s="70"/>
    </row>
    <row r="479" spans="1:11" ht="10.5" customHeight="1" x14ac:dyDescent="0.2">
      <c r="A479" s="2"/>
      <c r="B479" s="75" t="s">
        <v>26</v>
      </c>
      <c r="C479" s="306">
        <v>31202397.449999992</v>
      </c>
      <c r="D479" s="306">
        <v>511535675.1400072</v>
      </c>
      <c r="E479" s="306">
        <v>542738072.59000719</v>
      </c>
      <c r="F479" s="313"/>
      <c r="G479" s="313">
        <v>2882276.7900000042</v>
      </c>
      <c r="H479" s="185">
        <v>8.1668022490151593E-2</v>
      </c>
      <c r="I479" s="69"/>
    </row>
    <row r="480" spans="1:11" ht="10.5" customHeight="1" x14ac:dyDescent="0.2">
      <c r="A480" s="2"/>
      <c r="B480" s="75" t="s">
        <v>27</v>
      </c>
      <c r="C480" s="306">
        <v>93843030.220000565</v>
      </c>
      <c r="D480" s="306">
        <v>1574559629.5400093</v>
      </c>
      <c r="E480" s="306">
        <v>1668402659.7600098</v>
      </c>
      <c r="F480" s="313"/>
      <c r="G480" s="313">
        <v>8501523.6199999638</v>
      </c>
      <c r="H480" s="185">
        <v>6.5782813623519898E-2</v>
      </c>
      <c r="I480" s="69"/>
    </row>
    <row r="481" spans="1:11" ht="10.5" customHeight="1" x14ac:dyDescent="0.2">
      <c r="A481" s="2"/>
      <c r="B481" s="75" t="s">
        <v>274</v>
      </c>
      <c r="C481" s="306">
        <v>2719375.9400000037</v>
      </c>
      <c r="D481" s="306">
        <v>39769779.029999882</v>
      </c>
      <c r="E481" s="306">
        <v>42489154.969999887</v>
      </c>
      <c r="F481" s="313"/>
      <c r="G481" s="313">
        <v>318273.93000000011</v>
      </c>
      <c r="H481" s="185">
        <v>2.8123360071009351E-2</v>
      </c>
      <c r="I481" s="69"/>
    </row>
    <row r="482" spans="1:11" ht="10.5" customHeight="1" x14ac:dyDescent="0.2">
      <c r="A482" s="2"/>
      <c r="B482" s="75" t="s">
        <v>273</v>
      </c>
      <c r="C482" s="306">
        <v>10385</v>
      </c>
      <c r="D482" s="306">
        <v>136690</v>
      </c>
      <c r="E482" s="306">
        <v>147075</v>
      </c>
      <c r="F482" s="313"/>
      <c r="G482" s="313">
        <v>110760</v>
      </c>
      <c r="H482" s="185">
        <v>5.657373128178067E-2</v>
      </c>
      <c r="I482" s="69"/>
    </row>
    <row r="483" spans="1:11" ht="10.5" customHeight="1" x14ac:dyDescent="0.2">
      <c r="A483" s="2"/>
      <c r="B483" s="75" t="s">
        <v>49</v>
      </c>
      <c r="C483" s="306">
        <v>43602.66</v>
      </c>
      <c r="D483" s="306">
        <v>328895966.05992836</v>
      </c>
      <c r="E483" s="306">
        <v>328939568.71992838</v>
      </c>
      <c r="F483" s="313"/>
      <c r="G483" s="313">
        <v>1039161.3599999999</v>
      </c>
      <c r="H483" s="185">
        <v>-5.8579318996725416E-3</v>
      </c>
      <c r="I483" s="69"/>
    </row>
    <row r="484" spans="1:11" ht="10.5" customHeight="1" x14ac:dyDescent="0.2">
      <c r="A484" s="2"/>
      <c r="B484" s="37" t="s">
        <v>349</v>
      </c>
      <c r="C484" s="305"/>
      <c r="D484" s="306">
        <v>29840396.058637973</v>
      </c>
      <c r="E484" s="306">
        <v>29840396.058637973</v>
      </c>
      <c r="F484" s="313"/>
      <c r="G484" s="313"/>
      <c r="H484" s="185"/>
      <c r="I484" s="69"/>
    </row>
    <row r="485" spans="1:11" x14ac:dyDescent="0.2">
      <c r="A485" s="2"/>
      <c r="B485" s="574" t="s">
        <v>459</v>
      </c>
      <c r="C485" s="306"/>
      <c r="D485" s="306">
        <v>283400.09999999998</v>
      </c>
      <c r="E485" s="306">
        <v>283400.09999999998</v>
      </c>
      <c r="F485" s="313"/>
      <c r="G485" s="313"/>
      <c r="H485" s="185">
        <v>-0.33658225322571556</v>
      </c>
      <c r="I485" s="69"/>
    </row>
    <row r="486" spans="1:11" x14ac:dyDescent="0.2">
      <c r="A486" s="2"/>
      <c r="B486" s="75" t="s">
        <v>28</v>
      </c>
      <c r="C486" s="306">
        <v>1529185.2999999977</v>
      </c>
      <c r="D486" s="306">
        <v>14810140.909999991</v>
      </c>
      <c r="E486" s="306">
        <v>16339326.209999988</v>
      </c>
      <c r="F486" s="313"/>
      <c r="G486" s="313">
        <v>30387.62</v>
      </c>
      <c r="H486" s="185">
        <v>-0.17794934803556484</v>
      </c>
      <c r="I486" s="69"/>
    </row>
    <row r="487" spans="1:11" ht="10.5" customHeight="1" x14ac:dyDescent="0.2">
      <c r="A487" s="2"/>
      <c r="B487" s="37" t="s">
        <v>280</v>
      </c>
      <c r="C487" s="306"/>
      <c r="D487" s="306">
        <v>-27864952.830000021</v>
      </c>
      <c r="E487" s="306">
        <v>-27864952.830000021</v>
      </c>
      <c r="F487" s="313"/>
      <c r="G487" s="313">
        <v>-143601.71999999991</v>
      </c>
      <c r="H487" s="185">
        <v>0.12610776335684415</v>
      </c>
      <c r="I487" s="69"/>
    </row>
    <row r="488" spans="1:11" ht="10.5" customHeight="1" x14ac:dyDescent="0.2">
      <c r="A488" s="2"/>
      <c r="B488" s="35" t="s">
        <v>160</v>
      </c>
      <c r="C488" s="308">
        <v>229601520.43999919</v>
      </c>
      <c r="D488" s="308">
        <v>3394045973.3815336</v>
      </c>
      <c r="E488" s="308">
        <v>3623647493.8215332</v>
      </c>
      <c r="F488" s="315"/>
      <c r="G488" s="315">
        <v>16368728.859999968</v>
      </c>
      <c r="H488" s="186">
        <v>6.0769910059481624E-2</v>
      </c>
      <c r="I488" s="69"/>
      <c r="K488" s="209" t="b">
        <f>IF(ABS(E488-SUM(E477:E487))&lt;0.001,TRUE,FALSE)</f>
        <v>1</v>
      </c>
    </row>
    <row r="489" spans="1:11" ht="10.5" customHeight="1" x14ac:dyDescent="0.2">
      <c r="A489" s="2"/>
      <c r="B489" s="76" t="s">
        <v>33</v>
      </c>
      <c r="C489" s="306">
        <v>18871.43</v>
      </c>
      <c r="D489" s="306">
        <v>2013294.4000000001</v>
      </c>
      <c r="E489" s="306">
        <v>2032165.83</v>
      </c>
      <c r="F489" s="313"/>
      <c r="G489" s="313"/>
      <c r="H489" s="185"/>
      <c r="I489" s="69"/>
    </row>
    <row r="490" spans="1:11" x14ac:dyDescent="0.2">
      <c r="A490" s="2"/>
      <c r="B490" s="76" t="s">
        <v>383</v>
      </c>
      <c r="C490" s="306"/>
      <c r="D490" s="306">
        <v>149104846.30519006</v>
      </c>
      <c r="E490" s="306">
        <v>149104846.30519006</v>
      </c>
      <c r="F490" s="313"/>
      <c r="G490" s="313"/>
      <c r="H490" s="185">
        <v>0.20423198013287291</v>
      </c>
      <c r="I490" s="69"/>
    </row>
    <row r="491" spans="1:11" ht="10.5" customHeight="1" x14ac:dyDescent="0.2">
      <c r="A491" s="2"/>
      <c r="B491" s="76" t="s">
        <v>446</v>
      </c>
      <c r="C491" s="306"/>
      <c r="D491" s="306">
        <v>3129138.0204550009</v>
      </c>
      <c r="E491" s="306">
        <v>3129138.0204550009</v>
      </c>
      <c r="F491" s="313"/>
      <c r="G491" s="313"/>
      <c r="H491" s="185"/>
      <c r="I491" s="69"/>
    </row>
    <row r="492" spans="1:11" ht="10.5" customHeight="1" x14ac:dyDescent="0.2">
      <c r="A492" s="2"/>
      <c r="B492" s="76" t="s">
        <v>477</v>
      </c>
      <c r="C492" s="306"/>
      <c r="D492" s="306">
        <v>20582049.035610054</v>
      </c>
      <c r="E492" s="306">
        <v>20582049.035610054</v>
      </c>
      <c r="F492" s="313"/>
      <c r="G492" s="313">
        <v>90582.700549999805</v>
      </c>
      <c r="H492" s="185">
        <v>-0.5023765243603695</v>
      </c>
      <c r="I492" s="69"/>
    </row>
    <row r="493" spans="1:11" ht="10.5" customHeight="1" x14ac:dyDescent="0.2">
      <c r="A493" s="2"/>
      <c r="B493" s="76" t="s">
        <v>492</v>
      </c>
      <c r="C493" s="306"/>
      <c r="D493" s="306">
        <v>2862670.5085400022</v>
      </c>
      <c r="E493" s="306">
        <v>2862670.5085400022</v>
      </c>
      <c r="F493" s="313"/>
      <c r="G493" s="313">
        <v>5.1623649999999826</v>
      </c>
      <c r="H493" s="185"/>
      <c r="I493" s="69"/>
    </row>
    <row r="494" spans="1:11" x14ac:dyDescent="0.2">
      <c r="A494" s="2"/>
      <c r="B494" s="76" t="s">
        <v>439</v>
      </c>
      <c r="C494" s="306"/>
      <c r="D494" s="306">
        <v>108550316.85744002</v>
      </c>
      <c r="E494" s="306">
        <v>108550316.85744002</v>
      </c>
      <c r="F494" s="313"/>
      <c r="G494" s="313"/>
      <c r="H494" s="185">
        <v>0.46188120239818176</v>
      </c>
      <c r="I494" s="69"/>
    </row>
    <row r="495" spans="1:11" x14ac:dyDescent="0.2">
      <c r="A495" s="2"/>
      <c r="B495" s="76" t="s">
        <v>480</v>
      </c>
      <c r="C495" s="306"/>
      <c r="D495" s="306">
        <v>1035483.5</v>
      </c>
      <c r="E495" s="306">
        <v>1035483.5</v>
      </c>
      <c r="F495" s="313"/>
      <c r="G495" s="313">
        <v>110</v>
      </c>
      <c r="H495" s="185">
        <v>0.44301152873795235</v>
      </c>
      <c r="I495" s="69"/>
    </row>
    <row r="496" spans="1:11" s="80" customFormat="1" ht="12.75" x14ac:dyDescent="0.2">
      <c r="A496" s="2"/>
      <c r="B496" s="76" t="s">
        <v>490</v>
      </c>
      <c r="C496" s="306">
        <v>501765.33999999991</v>
      </c>
      <c r="D496" s="306">
        <v>18476998.779999986</v>
      </c>
      <c r="E496" s="306">
        <v>18978764.119999982</v>
      </c>
      <c r="F496" s="313"/>
      <c r="G496" s="313">
        <v>68524.540000000008</v>
      </c>
      <c r="H496" s="185"/>
      <c r="I496" s="79"/>
      <c r="J496" s="5"/>
    </row>
    <row r="497" spans="1:12" s="80" customFormat="1" ht="12.75" x14ac:dyDescent="0.2">
      <c r="A497" s="2"/>
      <c r="B497" s="76" t="s">
        <v>494</v>
      </c>
      <c r="C497" s="306"/>
      <c r="D497" s="306">
        <v>85551640.522194043</v>
      </c>
      <c r="E497" s="306">
        <v>85551640.522194043</v>
      </c>
      <c r="F497" s="313"/>
      <c r="G497" s="313"/>
      <c r="H497" s="185"/>
      <c r="I497" s="79"/>
      <c r="J497" s="5"/>
    </row>
    <row r="498" spans="1:12" s="80" customFormat="1" ht="12.75" x14ac:dyDescent="0.2">
      <c r="A498" s="2"/>
      <c r="B498" s="76" t="s">
        <v>499</v>
      </c>
      <c r="C498" s="306"/>
      <c r="D498" s="306">
        <v>2471031.839999998</v>
      </c>
      <c r="E498" s="306">
        <v>2471031.839999998</v>
      </c>
      <c r="F498" s="313"/>
      <c r="G498" s="313">
        <v>3149.3199999999997</v>
      </c>
      <c r="H498" s="185"/>
      <c r="I498" s="79"/>
      <c r="J498" s="5"/>
    </row>
    <row r="499" spans="1:12" s="80" customFormat="1" ht="12.75" x14ac:dyDescent="0.2">
      <c r="A499" s="2"/>
      <c r="B499" s="73" t="s">
        <v>158</v>
      </c>
      <c r="C499" s="306"/>
      <c r="D499" s="306">
        <v>677320.68999999983</v>
      </c>
      <c r="E499" s="306">
        <v>677320.68999999983</v>
      </c>
      <c r="F499" s="313"/>
      <c r="G499" s="313">
        <v>264.93</v>
      </c>
      <c r="H499" s="185">
        <v>0.9260395262536778</v>
      </c>
      <c r="I499" s="79"/>
      <c r="J499" s="5"/>
    </row>
    <row r="500" spans="1:12" ht="16.5" customHeight="1" x14ac:dyDescent="0.2">
      <c r="A500" s="77"/>
      <c r="B500" s="78" t="s">
        <v>297</v>
      </c>
      <c r="C500" s="308">
        <v>302887723.13999921</v>
      </c>
      <c r="D500" s="308">
        <v>3831207269.5209632</v>
      </c>
      <c r="E500" s="308">
        <v>4134094992.6609626</v>
      </c>
      <c r="F500" s="315"/>
      <c r="G500" s="315">
        <v>17085399.742914967</v>
      </c>
      <c r="H500" s="186">
        <v>8.8234760485840225E-2</v>
      </c>
      <c r="I500" s="69"/>
      <c r="K500" s="209" t="b">
        <f>IF(ABS(E500-SUM(E475,E488,E489:E499))&lt;0.001,TRUE,FALSE)</f>
        <v>1</v>
      </c>
      <c r="L500" s="164"/>
    </row>
    <row r="501" spans="1:12" ht="12" customHeight="1" x14ac:dyDescent="0.2">
      <c r="A501" s="2"/>
      <c r="B501" s="76" t="s">
        <v>80</v>
      </c>
      <c r="C501" s="306"/>
      <c r="D501" s="306">
        <v>4235166609.6699529</v>
      </c>
      <c r="E501" s="306">
        <v>4235166609.6699529</v>
      </c>
      <c r="F501" s="313"/>
      <c r="G501" s="313"/>
      <c r="H501" s="185">
        <v>3.3287157208545359E-2</v>
      </c>
      <c r="I501" s="69"/>
    </row>
    <row r="502" spans="1:12" ht="12" customHeight="1" x14ac:dyDescent="0.2">
      <c r="A502" s="2"/>
      <c r="B502" s="76" t="s">
        <v>81</v>
      </c>
      <c r="C502" s="306"/>
      <c r="D502" s="306">
        <v>2978776519.639966</v>
      </c>
      <c r="E502" s="306">
        <v>2978776519.639966</v>
      </c>
      <c r="F502" s="313"/>
      <c r="G502" s="313"/>
      <c r="H502" s="185">
        <v>9.0175588372134907E-2</v>
      </c>
      <c r="I502" s="69"/>
    </row>
    <row r="503" spans="1:12" ht="12" customHeight="1" x14ac:dyDescent="0.2">
      <c r="A503" s="2"/>
      <c r="B503" s="76" t="s">
        <v>438</v>
      </c>
      <c r="C503" s="306"/>
      <c r="D503" s="306">
        <v>285542464.36000001</v>
      </c>
      <c r="E503" s="306">
        <v>285542464.36000001</v>
      </c>
      <c r="F503" s="313"/>
      <c r="G503" s="313"/>
      <c r="H503" s="185">
        <v>7.5396919310366961E-2</v>
      </c>
      <c r="I503" s="69"/>
    </row>
    <row r="504" spans="1:12" ht="12" customHeight="1" x14ac:dyDescent="0.2">
      <c r="A504" s="2"/>
      <c r="B504" s="76" t="s">
        <v>78</v>
      </c>
      <c r="C504" s="306"/>
      <c r="D504" s="306"/>
      <c r="E504" s="306"/>
      <c r="F504" s="313"/>
      <c r="G504" s="313"/>
      <c r="H504" s="185"/>
      <c r="I504" s="69"/>
    </row>
    <row r="505" spans="1:12" ht="12" customHeight="1" x14ac:dyDescent="0.2">
      <c r="A505" s="2"/>
      <c r="B505" s="76" t="s">
        <v>76</v>
      </c>
      <c r="C505" s="306"/>
      <c r="D505" s="306"/>
      <c r="E505" s="306"/>
      <c r="F505" s="313"/>
      <c r="G505" s="313"/>
      <c r="H505" s="185"/>
      <c r="I505" s="69"/>
    </row>
    <row r="506" spans="1:12" ht="12" customHeight="1" x14ac:dyDescent="0.2">
      <c r="A506" s="2"/>
      <c r="B506" s="76" t="s">
        <v>77</v>
      </c>
      <c r="C506" s="306"/>
      <c r="D506" s="306"/>
      <c r="E506" s="306"/>
      <c r="F506" s="313"/>
      <c r="G506" s="313"/>
      <c r="H506" s="185"/>
      <c r="I506" s="69"/>
      <c r="K506" s="209"/>
    </row>
    <row r="507" spans="1:12" s="28" customFormat="1" ht="18.75" customHeight="1" x14ac:dyDescent="0.2">
      <c r="A507" s="2"/>
      <c r="B507" s="83" t="s">
        <v>277</v>
      </c>
      <c r="C507" s="308"/>
      <c r="D507" s="308">
        <v>7499485593.6699181</v>
      </c>
      <c r="E507" s="308">
        <v>7499485593.6699181</v>
      </c>
      <c r="F507" s="315"/>
      <c r="G507" s="315"/>
      <c r="H507" s="186">
        <v>5.6766173566709099E-2</v>
      </c>
      <c r="I507" s="70"/>
      <c r="J507" s="5"/>
      <c r="K507" s="209" t="b">
        <f>IF(ABS(E507-SUM(E501:E506))&lt;0.001,TRUE,FALSE)</f>
        <v>1</v>
      </c>
    </row>
    <row r="508" spans="1:12" ht="10.5" customHeight="1" x14ac:dyDescent="0.2">
      <c r="A508" s="54"/>
      <c r="B508" s="52" t="s">
        <v>157</v>
      </c>
      <c r="C508" s="308">
        <v>9060599409.4286995</v>
      </c>
      <c r="D508" s="308">
        <v>37349783032.417282</v>
      </c>
      <c r="E508" s="308">
        <v>46410382441.845985</v>
      </c>
      <c r="F508" s="315">
        <v>1364057016.2611985</v>
      </c>
      <c r="G508" s="315">
        <v>193583708.79783887</v>
      </c>
      <c r="H508" s="186">
        <v>5.013972571991232E-2</v>
      </c>
      <c r="I508" s="69"/>
      <c r="K508" s="209" t="b">
        <f>IF(ABS(E508-SUM(E421,E407,E452:E453,E473,E474,E475,E488:E499,E507))&lt;0.001,TRUE,FALSE)</f>
        <v>1</v>
      </c>
    </row>
    <row r="509" spans="1:12" ht="10.5" customHeight="1" x14ac:dyDescent="0.2">
      <c r="A509" s="2"/>
      <c r="B509" s="167" t="s">
        <v>181</v>
      </c>
      <c r="C509" s="319">
        <v>4.17</v>
      </c>
      <c r="D509" s="319">
        <v>156.66999999999996</v>
      </c>
      <c r="E509" s="319">
        <v>160.83999999999995</v>
      </c>
      <c r="F509" s="320"/>
      <c r="G509" s="320"/>
      <c r="H509" s="240">
        <v>-0.43366197183098609</v>
      </c>
      <c r="I509" s="69"/>
    </row>
    <row r="510" spans="1:12" s="28" customFormat="1" x14ac:dyDescent="0.2">
      <c r="A510" s="2"/>
      <c r="B510" s="168" t="s">
        <v>182</v>
      </c>
      <c r="C510" s="321"/>
      <c r="D510" s="321">
        <v>206.52</v>
      </c>
      <c r="E510" s="321">
        <v>206.52</v>
      </c>
      <c r="F510" s="322"/>
      <c r="G510" s="322"/>
      <c r="H510" s="194"/>
      <c r="I510" s="70"/>
      <c r="J510" s="5"/>
    </row>
    <row r="511" spans="1:12" s="28" customFormat="1" ht="12.75" x14ac:dyDescent="0.2">
      <c r="A511" s="54"/>
      <c r="B511" s="212" t="s">
        <v>31</v>
      </c>
      <c r="C511" s="431">
        <v>16569351924.218676</v>
      </c>
      <c r="D511" s="431">
        <v>46821448894.569839</v>
      </c>
      <c r="E511" s="431">
        <v>63390800818.788521</v>
      </c>
      <c r="F511" s="432"/>
      <c r="G511" s="432">
        <v>285551695.28991699</v>
      </c>
      <c r="H511" s="433">
        <v>4.6850565764820162E-2</v>
      </c>
      <c r="I511" s="70"/>
      <c r="J511" s="5"/>
      <c r="K511" s="209" t="b">
        <f>IF(ABS(E511-SUM(E298,E508:E510))&lt;0.001,TRUE,FALSE)</f>
        <v>1</v>
      </c>
    </row>
    <row r="512" spans="1:12" s="28" customFormat="1" x14ac:dyDescent="0.2">
      <c r="A512" s="54"/>
      <c r="B512" s="76" t="s">
        <v>13</v>
      </c>
      <c r="C512" s="274"/>
      <c r="D512" s="276"/>
      <c r="E512" s="276"/>
      <c r="F512" s="434"/>
      <c r="G512" s="429"/>
      <c r="H512" s="430"/>
      <c r="I512" s="70"/>
      <c r="J512" s="5"/>
    </row>
    <row r="513" spans="1:11" s="28" customFormat="1" x14ac:dyDescent="0.2">
      <c r="A513" s="54"/>
      <c r="B513" s="76" t="s">
        <v>14</v>
      </c>
      <c r="C513" s="275"/>
      <c r="D513" s="65"/>
      <c r="E513" s="65"/>
      <c r="F513" s="427"/>
      <c r="G513" s="427"/>
      <c r="H513" s="428"/>
      <c r="I513" s="70"/>
      <c r="J513" s="5"/>
    </row>
    <row r="514" spans="1:11" s="28" customFormat="1" ht="12" x14ac:dyDescent="0.2">
      <c r="A514" s="54"/>
      <c r="B514" s="229" t="s">
        <v>248</v>
      </c>
      <c r="C514" s="241"/>
      <c r="D514" s="241"/>
      <c r="E514" s="241"/>
      <c r="F514" s="241"/>
      <c r="G514" s="241"/>
      <c r="H514" s="433"/>
      <c r="I514" s="70"/>
      <c r="K514" s="209" t="b">
        <f>IF(ABS(E514-SUM(E512:E513))&lt;0.001,TRUE,FALSE)</f>
        <v>1</v>
      </c>
    </row>
    <row r="515" spans="1:11" s="28" customFormat="1" ht="12" x14ac:dyDescent="0.2">
      <c r="A515" s="54"/>
      <c r="B515" s="229" t="s">
        <v>298</v>
      </c>
      <c r="C515" s="323"/>
      <c r="D515" s="323">
        <v>272885.24000000022</v>
      </c>
      <c r="E515" s="323">
        <v>272885.24000000022</v>
      </c>
      <c r="F515" s="324"/>
      <c r="G515" s="324"/>
      <c r="H515" s="433">
        <v>-7.3650468432668315E-2</v>
      </c>
      <c r="I515" s="70"/>
    </row>
    <row r="516" spans="1:11" s="28" customFormat="1" ht="12" x14ac:dyDescent="0.2">
      <c r="A516" s="54"/>
      <c r="B516" s="229" t="s">
        <v>421</v>
      </c>
      <c r="C516" s="229"/>
      <c r="D516" s="323">
        <v>77234561.568611965</v>
      </c>
      <c r="E516" s="323">
        <v>77234561.568611965</v>
      </c>
      <c r="F516" s="323"/>
      <c r="G516" s="324"/>
      <c r="H516" s="433">
        <v>4.9225076758659947E-2</v>
      </c>
      <c r="I516" s="70"/>
    </row>
    <row r="517" spans="1:11" s="28" customFormat="1" ht="12" hidden="1" x14ac:dyDescent="0.2">
      <c r="A517" s="54"/>
      <c r="B517" s="229" t="s">
        <v>495</v>
      </c>
      <c r="C517" s="323"/>
      <c r="D517" s="323">
        <v>73161868.335518017</v>
      </c>
      <c r="E517" s="323">
        <v>73161868.335518017</v>
      </c>
      <c r="F517" s="323"/>
      <c r="G517" s="324"/>
      <c r="H517" s="433">
        <v>-0.52492421482622209</v>
      </c>
      <c r="I517" s="70"/>
    </row>
    <row r="518" spans="1:11" s="28" customFormat="1" ht="12" x14ac:dyDescent="0.2">
      <c r="A518" s="54"/>
      <c r="B518" s="229" t="s">
        <v>389</v>
      </c>
      <c r="C518" s="323"/>
      <c r="D518" s="323">
        <v>61748.79</v>
      </c>
      <c r="E518" s="323">
        <v>61748.79</v>
      </c>
      <c r="F518" s="323"/>
      <c r="G518" s="324">
        <v>93.23</v>
      </c>
      <c r="H518" s="433">
        <v>0.43118197551483606</v>
      </c>
      <c r="I518" s="70"/>
    </row>
    <row r="519" spans="1:11" s="28" customFormat="1" x14ac:dyDescent="0.2">
      <c r="A519" s="54"/>
      <c r="B519" s="265" t="s">
        <v>238</v>
      </c>
      <c r="C519" s="213"/>
      <c r="D519" s="213"/>
      <c r="E519" s="213"/>
      <c r="F519" s="213"/>
      <c r="G519" s="213"/>
      <c r="H519" s="214"/>
      <c r="I519" s="70"/>
    </row>
    <row r="520" spans="1:11" ht="9" customHeight="1" x14ac:dyDescent="0.2">
      <c r="A520" s="54"/>
      <c r="B520" s="265" t="s">
        <v>251</v>
      </c>
      <c r="C520" s="213"/>
      <c r="D520" s="213"/>
      <c r="E520" s="213"/>
      <c r="F520" s="213"/>
      <c r="G520" s="213"/>
      <c r="H520" s="214"/>
      <c r="I520" s="69"/>
    </row>
    <row r="521" spans="1:11" ht="16.5" customHeight="1" x14ac:dyDescent="0.2">
      <c r="A521" s="2"/>
      <c r="B521" s="265" t="s">
        <v>376</v>
      </c>
      <c r="C521" s="213"/>
      <c r="D521" s="213"/>
      <c r="E521" s="213"/>
      <c r="F521" s="165"/>
      <c r="G521" s="165"/>
      <c r="H521" s="215"/>
      <c r="I521" s="85"/>
    </row>
    <row r="522" spans="1:11" x14ac:dyDescent="0.2">
      <c r="B522" s="265" t="s">
        <v>282</v>
      </c>
      <c r="C522" s="85"/>
      <c r="D522" s="85"/>
      <c r="E522" s="86"/>
      <c r="F522" s="5"/>
      <c r="G522" s="5"/>
      <c r="H522" s="5"/>
      <c r="I522" s="8"/>
    </row>
    <row r="523" spans="1:11" ht="15.75" x14ac:dyDescent="0.25">
      <c r="B523" s="7" t="s">
        <v>288</v>
      </c>
      <c r="C523" s="8"/>
      <c r="D523" s="8"/>
      <c r="E523" s="8"/>
      <c r="F523" s="8"/>
      <c r="G523" s="8"/>
      <c r="H523" s="8"/>
    </row>
    <row r="524" spans="1:11" ht="19.5" customHeight="1" x14ac:dyDescent="0.2">
      <c r="B524" s="9"/>
      <c r="C524" s="10" t="str">
        <f>$C$3</f>
        <v>PERIODE DU 1.1 AU 31.8.2024</v>
      </c>
      <c r="D524" s="11"/>
      <c r="I524" s="15"/>
    </row>
    <row r="525" spans="1:11" ht="12.75" x14ac:dyDescent="0.2">
      <c r="B525" s="12" t="str">
        <f>B430</f>
        <v xml:space="preserve">             I - ASSURANCE MALADIE : DÉPENSES en milliers d'euros</v>
      </c>
      <c r="C525" s="13"/>
      <c r="D525" s="13"/>
      <c r="E525" s="13"/>
      <c r="F525" s="14"/>
      <c r="G525" s="15"/>
      <c r="H525" s="15"/>
      <c r="I525" s="20"/>
    </row>
    <row r="526" spans="1:11" ht="12.75" customHeight="1" x14ac:dyDescent="0.2">
      <c r="B526" s="597"/>
      <c r="C526" s="598"/>
      <c r="D526" s="87"/>
      <c r="E526" s="88" t="s">
        <v>6</v>
      </c>
      <c r="F526" s="339" t="str">
        <f>$H$5</f>
        <v>PCAP</v>
      </c>
      <c r="G526" s="197"/>
      <c r="H526" s="89"/>
      <c r="I526" s="20"/>
    </row>
    <row r="527" spans="1:11" ht="12.75" customHeight="1" x14ac:dyDescent="0.2">
      <c r="B527" s="616" t="s">
        <v>296</v>
      </c>
      <c r="C527" s="617"/>
      <c r="D527" s="90"/>
      <c r="E527" s="301"/>
      <c r="F527" s="239"/>
      <c r="G527" s="199"/>
      <c r="H527" s="90"/>
      <c r="I527" s="20"/>
    </row>
    <row r="528" spans="1:11" ht="22.5" customHeight="1" x14ac:dyDescent="0.2">
      <c r="A528" s="91"/>
      <c r="B528" s="620" t="s">
        <v>295</v>
      </c>
      <c r="C528" s="621"/>
      <c r="D528" s="93"/>
      <c r="E528" s="303"/>
      <c r="F528" s="237"/>
      <c r="G528" s="200"/>
      <c r="H528" s="93"/>
      <c r="I528" s="20"/>
    </row>
    <row r="529" spans="1:11" ht="22.5" customHeight="1" x14ac:dyDescent="0.2">
      <c r="A529" s="91"/>
      <c r="B529" s="92" t="s">
        <v>294</v>
      </c>
      <c r="C529" s="172"/>
      <c r="D529" s="93"/>
      <c r="E529" s="303">
        <v>49645077082.409447</v>
      </c>
      <c r="F529" s="237">
        <v>4.7200872139352867E-2</v>
      </c>
      <c r="G529" s="200"/>
      <c r="H529" s="93"/>
      <c r="I529" s="20"/>
      <c r="J529" s="104"/>
      <c r="K529" s="209" t="b">
        <f>IF(ABS(E529-SUM(E530,E535,E547:E548,E551:E556))&lt;0.001,TRUE,FALSE)</f>
        <v>1</v>
      </c>
    </row>
    <row r="530" spans="1:11" ht="15" customHeight="1" x14ac:dyDescent="0.2">
      <c r="B530" s="618" t="s">
        <v>410</v>
      </c>
      <c r="C530" s="619"/>
      <c r="D530" s="90"/>
      <c r="E530" s="303">
        <v>12398227013.712429</v>
      </c>
      <c r="F530" s="237">
        <v>1.3108003110838817E-2</v>
      </c>
      <c r="G530" s="201"/>
      <c r="H530" s="90"/>
      <c r="I530" s="20"/>
      <c r="J530" s="104"/>
      <c r="K530" s="209" t="b">
        <f>IF(ABS(E530-SUM(E531:E534))&lt;0.001,TRUE,FALSE)</f>
        <v>1</v>
      </c>
    </row>
    <row r="531" spans="1:11" ht="15" customHeight="1" x14ac:dyDescent="0.2">
      <c r="B531" s="609" t="s">
        <v>72</v>
      </c>
      <c r="C531" s="610"/>
      <c r="D531" s="90"/>
      <c r="E531" s="301">
        <v>847701842.85788393</v>
      </c>
      <c r="F531" s="239">
        <v>8.898247070601184E-2</v>
      </c>
      <c r="G531" s="199"/>
      <c r="H531" s="90"/>
      <c r="I531" s="20"/>
      <c r="J531" s="104"/>
    </row>
    <row r="532" spans="1:11" ht="15" customHeight="1" x14ac:dyDescent="0.2">
      <c r="B532" s="421" t="s">
        <v>404</v>
      </c>
      <c r="C532" s="404"/>
      <c r="D532" s="90"/>
      <c r="E532" s="301">
        <v>9511482923.8455505</v>
      </c>
      <c r="F532" s="239">
        <v>-0.13719347649761571</v>
      </c>
      <c r="G532" s="199"/>
      <c r="H532" s="90"/>
      <c r="I532" s="20"/>
      <c r="J532" s="104"/>
    </row>
    <row r="533" spans="1:11" ht="15" customHeight="1" x14ac:dyDescent="0.2">
      <c r="B533" s="421" t="s">
        <v>407</v>
      </c>
      <c r="C533" s="404"/>
      <c r="D533" s="90"/>
      <c r="E533" s="301">
        <v>32989171.606180392</v>
      </c>
      <c r="F533" s="239">
        <v>-0.35934695820632778</v>
      </c>
      <c r="G533" s="199"/>
      <c r="H533" s="90"/>
      <c r="I533" s="20"/>
      <c r="J533" s="104"/>
    </row>
    <row r="534" spans="1:11" ht="15" customHeight="1" x14ac:dyDescent="0.2">
      <c r="B534" s="421" t="s">
        <v>405</v>
      </c>
      <c r="C534" s="404"/>
      <c r="D534" s="90"/>
      <c r="E534" s="301">
        <v>2006053075.4028139</v>
      </c>
      <c r="F534" s="239"/>
      <c r="G534" s="199"/>
      <c r="H534" s="90"/>
      <c r="I534" s="20"/>
      <c r="J534" s="104"/>
    </row>
    <row r="535" spans="1:11" ht="15" customHeight="1" x14ac:dyDescent="0.2">
      <c r="B535" s="601" t="s">
        <v>71</v>
      </c>
      <c r="C535" s="602"/>
      <c r="D535" s="90"/>
      <c r="E535" s="303">
        <v>31207388123.378487</v>
      </c>
      <c r="F535" s="237">
        <v>7.7603727031486214E-2</v>
      </c>
      <c r="G535" s="201"/>
      <c r="H535" s="90"/>
      <c r="I535" s="20"/>
      <c r="J535" s="104"/>
      <c r="K535" s="209" t="b">
        <f>IF(ABS(E535-SUM(E536:E541))&lt;0.001,TRUE,FALSE)</f>
        <v>1</v>
      </c>
    </row>
    <row r="536" spans="1:11" ht="15" customHeight="1" x14ac:dyDescent="0.2">
      <c r="B536" s="609" t="s">
        <v>70</v>
      </c>
      <c r="C536" s="610"/>
      <c r="D536" s="90"/>
      <c r="E536" s="301"/>
      <c r="F536" s="239"/>
      <c r="G536" s="199"/>
      <c r="H536" s="90"/>
      <c r="I536" s="20"/>
      <c r="J536" s="104"/>
    </row>
    <row r="537" spans="1:11" ht="15" customHeight="1" x14ac:dyDescent="0.2">
      <c r="B537" s="609" t="s">
        <v>361</v>
      </c>
      <c r="C537" s="610"/>
      <c r="D537" s="90"/>
      <c r="E537" s="301">
        <v>0</v>
      </c>
      <c r="F537" s="239"/>
      <c r="G537" s="199"/>
      <c r="H537" s="90"/>
      <c r="I537" s="20"/>
      <c r="J537" s="104"/>
    </row>
    <row r="538" spans="1:11" ht="15" customHeight="1" x14ac:dyDescent="0.2">
      <c r="B538" s="622" t="s">
        <v>413</v>
      </c>
      <c r="C538" s="623"/>
      <c r="D538" s="90"/>
      <c r="E538" s="301">
        <v>24110630360.257782</v>
      </c>
      <c r="F538" s="239">
        <v>7.7276419131408813E-2</v>
      </c>
      <c r="G538" s="199"/>
      <c r="H538" s="90"/>
      <c r="I538" s="20"/>
      <c r="J538" s="104"/>
    </row>
    <row r="539" spans="1:11" ht="15" customHeight="1" x14ac:dyDescent="0.2">
      <c r="B539" s="609" t="s">
        <v>357</v>
      </c>
      <c r="C539" s="610"/>
      <c r="D539" s="90"/>
      <c r="E539" s="301">
        <v>4374124248.9364004</v>
      </c>
      <c r="F539" s="239">
        <v>0.15143896099798648</v>
      </c>
      <c r="G539" s="199"/>
      <c r="H539" s="90"/>
      <c r="I539" s="20"/>
      <c r="J539" s="104"/>
    </row>
    <row r="540" spans="1:11" ht="15" customHeight="1" x14ac:dyDescent="0.2">
      <c r="B540" s="609" t="s">
        <v>358</v>
      </c>
      <c r="C540" s="610"/>
      <c r="D540" s="90"/>
      <c r="E540" s="301">
        <v>748393689.5859834</v>
      </c>
      <c r="F540" s="239">
        <v>-2.2000850142462891E-3</v>
      </c>
      <c r="G540" s="199"/>
      <c r="H540" s="90"/>
      <c r="I540" s="20"/>
      <c r="J540" s="104"/>
    </row>
    <row r="541" spans="1:11" ht="12.75" customHeight="1" x14ac:dyDescent="0.2">
      <c r="B541" s="609" t="s">
        <v>359</v>
      </c>
      <c r="C541" s="610"/>
      <c r="D541" s="90"/>
      <c r="E541" s="301">
        <v>1974239824.5983222</v>
      </c>
      <c r="F541" s="239">
        <v>-2.7472560648951094E-2</v>
      </c>
      <c r="G541" s="199"/>
      <c r="H541" s="90"/>
      <c r="I541" s="20"/>
      <c r="J541" s="104"/>
      <c r="K541" s="209" t="b">
        <f>IF(ABS(E541-SUM(E542:E546))&lt;0.001,TRUE,FALSE)</f>
        <v>1</v>
      </c>
    </row>
    <row r="542" spans="1:11" ht="15" customHeight="1" x14ac:dyDescent="0.2">
      <c r="B542" s="614" t="s">
        <v>394</v>
      </c>
      <c r="C542" s="615"/>
      <c r="D542" s="90"/>
      <c r="E542" s="301">
        <v>1542101259.7093282</v>
      </c>
      <c r="F542" s="239">
        <v>-2.7452264285438899E-2</v>
      </c>
      <c r="G542" s="199"/>
      <c r="H542" s="90"/>
      <c r="I542" s="20"/>
      <c r="J542" s="104"/>
    </row>
    <row r="543" spans="1:11" ht="15" customHeight="1" x14ac:dyDescent="0.2">
      <c r="B543" s="614" t="s">
        <v>395</v>
      </c>
      <c r="C543" s="615"/>
      <c r="D543" s="90"/>
      <c r="E543" s="301">
        <v>31070738.033539858</v>
      </c>
      <c r="F543" s="239">
        <v>1.5661529032493515E-2</v>
      </c>
      <c r="G543" s="199"/>
      <c r="H543" s="90"/>
      <c r="I543" s="20"/>
      <c r="J543" s="104"/>
    </row>
    <row r="544" spans="1:11" ht="15" customHeight="1" x14ac:dyDescent="0.2">
      <c r="B544" s="614" t="s">
        <v>396</v>
      </c>
      <c r="C544" s="615"/>
      <c r="D544" s="90"/>
      <c r="E544" s="301">
        <v>51914751.36327301</v>
      </c>
      <c r="F544" s="239">
        <v>-0.17559685167346251</v>
      </c>
      <c r="G544" s="199"/>
      <c r="H544" s="90"/>
      <c r="I544" s="20"/>
      <c r="J544" s="104"/>
    </row>
    <row r="545" spans="1:11" ht="15" customHeight="1" x14ac:dyDescent="0.2">
      <c r="B545" s="614" t="s">
        <v>397</v>
      </c>
      <c r="C545" s="615"/>
      <c r="D545" s="90"/>
      <c r="E545" s="301">
        <v>12938827.401664909</v>
      </c>
      <c r="F545" s="239">
        <v>-6.4058883239353936E-2</v>
      </c>
      <c r="G545" s="199"/>
      <c r="H545" s="90"/>
      <c r="I545" s="20"/>
      <c r="J545" s="104"/>
    </row>
    <row r="546" spans="1:11" ht="12.75" x14ac:dyDescent="0.2">
      <c r="B546" s="628" t="s">
        <v>406</v>
      </c>
      <c r="C546" s="629"/>
      <c r="D546" s="90"/>
      <c r="E546" s="301">
        <v>336214248.09051639</v>
      </c>
      <c r="F546" s="239">
        <v>-2.3032370988621542E-3</v>
      </c>
      <c r="G546" s="199"/>
      <c r="H546" s="90"/>
      <c r="I546" s="20"/>
      <c r="J546" s="104"/>
    </row>
    <row r="547" spans="1:11" ht="18.75" customHeight="1" x14ac:dyDescent="0.2">
      <c r="B547" s="601" t="s">
        <v>362</v>
      </c>
      <c r="C547" s="602"/>
      <c r="D547" s="90"/>
      <c r="E547" s="303">
        <v>13348002.909999935</v>
      </c>
      <c r="F547" s="237">
        <v>0.12775916531524012</v>
      </c>
      <c r="G547" s="199"/>
      <c r="H547" s="90"/>
      <c r="I547" s="20"/>
      <c r="J547" s="104"/>
      <c r="K547" s="209"/>
    </row>
    <row r="548" spans="1:11" ht="27.75" customHeight="1" x14ac:dyDescent="0.2">
      <c r="B548" s="611" t="s">
        <v>363</v>
      </c>
      <c r="C548" s="613"/>
      <c r="D548" s="90"/>
      <c r="E548" s="303">
        <v>6026113942.4085293</v>
      </c>
      <c r="F548" s="237">
        <v>-2.7696620645328296E-2</v>
      </c>
      <c r="G548" s="201"/>
      <c r="H548" s="90"/>
      <c r="I548" s="20"/>
      <c r="J548" s="104"/>
      <c r="K548" s="209" t="b">
        <f>IF(ABS(E548-SUM(E549:E550))&lt;0.001,TRUE,FALSE)</f>
        <v>1</v>
      </c>
    </row>
    <row r="549" spans="1:11" ht="17.25" customHeight="1" x14ac:dyDescent="0.2">
      <c r="B549" s="423" t="s">
        <v>408</v>
      </c>
      <c r="C549" s="405"/>
      <c r="D549" s="90"/>
      <c r="E549" s="301">
        <v>5775967663.1820183</v>
      </c>
      <c r="F549" s="239">
        <v>-4.8365180624977078E-2</v>
      </c>
      <c r="G549" s="201"/>
      <c r="H549" s="90"/>
      <c r="I549" s="20"/>
      <c r="J549" s="104"/>
    </row>
    <row r="550" spans="1:11" ht="24" customHeight="1" x14ac:dyDescent="0.2">
      <c r="B550" s="423" t="s">
        <v>409</v>
      </c>
      <c r="C550" s="405"/>
      <c r="D550" s="90"/>
      <c r="E550" s="301">
        <v>250146279.22651055</v>
      </c>
      <c r="F550" s="239">
        <v>0.95045661436189288</v>
      </c>
      <c r="G550" s="201"/>
      <c r="H550" s="90"/>
      <c r="I550" s="20"/>
      <c r="J550" s="104"/>
    </row>
    <row r="551" spans="1:11" s="363" customFormat="1" ht="21.75" customHeight="1" x14ac:dyDescent="0.2">
      <c r="A551" s="6"/>
      <c r="B551" s="611" t="s">
        <v>364</v>
      </c>
      <c r="C551" s="613"/>
      <c r="D551" s="90"/>
      <c r="E551" s="301"/>
      <c r="F551" s="239"/>
      <c r="G551" s="199"/>
      <c r="H551" s="90"/>
      <c r="I551" s="362"/>
      <c r="J551" s="359"/>
    </row>
    <row r="552" spans="1:11" s="363" customFormat="1" ht="27" customHeight="1" x14ac:dyDescent="0.2">
      <c r="A552" s="356"/>
      <c r="B552" s="611" t="s">
        <v>365</v>
      </c>
      <c r="C552" s="627"/>
      <c r="D552" s="360"/>
      <c r="E552" s="301"/>
      <c r="F552" s="239"/>
      <c r="G552" s="361"/>
      <c r="H552" s="360"/>
      <c r="I552" s="362"/>
      <c r="J552" s="359"/>
    </row>
    <row r="553" spans="1:11" s="363" customFormat="1" ht="19.5" customHeight="1" x14ac:dyDescent="0.2">
      <c r="A553" s="356"/>
      <c r="B553" s="611" t="s">
        <v>366</v>
      </c>
      <c r="C553" s="627"/>
      <c r="D553" s="360"/>
      <c r="E553" s="301"/>
      <c r="F553" s="239"/>
      <c r="G553" s="361"/>
      <c r="H553" s="360"/>
      <c r="I553" s="362"/>
      <c r="J553" s="359"/>
    </row>
    <row r="554" spans="1:11" s="363" customFormat="1" ht="18.75" customHeight="1" x14ac:dyDescent="0.2">
      <c r="A554" s="356"/>
      <c r="B554" s="611" t="s">
        <v>367</v>
      </c>
      <c r="C554" s="627"/>
      <c r="D554" s="360"/>
      <c r="E554" s="301"/>
      <c r="F554" s="239"/>
      <c r="G554" s="361"/>
      <c r="H554" s="360"/>
      <c r="I554" s="362"/>
      <c r="J554" s="359"/>
    </row>
    <row r="555" spans="1:11" ht="12.75" customHeight="1" x14ac:dyDescent="0.2">
      <c r="A555" s="356"/>
      <c r="B555" s="611" t="s">
        <v>368</v>
      </c>
      <c r="C555" s="612"/>
      <c r="D555" s="360"/>
      <c r="E555" s="301"/>
      <c r="F555" s="239"/>
      <c r="G555" s="361"/>
      <c r="H555" s="360"/>
      <c r="I555" s="20"/>
      <c r="J555" s="104"/>
    </row>
    <row r="556" spans="1:11" s="95" customFormat="1" ht="16.5" customHeight="1" x14ac:dyDescent="0.2">
      <c r="A556" s="6"/>
      <c r="B556" s="611" t="s">
        <v>369</v>
      </c>
      <c r="C556" s="612"/>
      <c r="D556" s="90"/>
      <c r="E556" s="301"/>
      <c r="F556" s="239"/>
      <c r="G556" s="201"/>
      <c r="H556" s="90"/>
      <c r="I556" s="94"/>
      <c r="J556" s="104"/>
    </row>
    <row r="557" spans="1:11" s="95" customFormat="1" ht="16.5" customHeight="1" x14ac:dyDescent="0.2">
      <c r="A557" s="91"/>
      <c r="B557" s="599" t="s">
        <v>66</v>
      </c>
      <c r="C557" s="600"/>
      <c r="D557" s="93"/>
      <c r="E557" s="303">
        <v>2088972894.3470528</v>
      </c>
      <c r="F557" s="237">
        <v>2.1510600744271136E-2</v>
      </c>
      <c r="G557" s="200"/>
      <c r="H557" s="93"/>
      <c r="I557" s="94"/>
      <c r="J557" s="104"/>
    </row>
    <row r="558" spans="1:11" ht="16.5" customHeight="1" x14ac:dyDescent="0.2">
      <c r="A558" s="91"/>
      <c r="B558" s="601" t="s">
        <v>375</v>
      </c>
      <c r="C558" s="602"/>
      <c r="D558" s="93"/>
      <c r="E558" s="301">
        <v>2061514055.7270522</v>
      </c>
      <c r="F558" s="239">
        <v>2.0956326968341932E-2</v>
      </c>
      <c r="G558" s="200"/>
      <c r="H558" s="93"/>
      <c r="I558" s="20"/>
      <c r="J558" s="104"/>
    </row>
    <row r="559" spans="1:11" ht="13.5" customHeight="1" x14ac:dyDescent="0.2">
      <c r="B559" s="601" t="s">
        <v>236</v>
      </c>
      <c r="C559" s="602"/>
      <c r="D559" s="90"/>
      <c r="E559" s="301">
        <v>-537096.99999999988</v>
      </c>
      <c r="F559" s="239">
        <v>-0.11923444630842206</v>
      </c>
      <c r="G559" s="199"/>
      <c r="H559" s="90"/>
      <c r="I559" s="20"/>
      <c r="J559" s="104"/>
    </row>
    <row r="560" spans="1:11" s="95" customFormat="1" ht="16.5" customHeight="1" x14ac:dyDescent="0.2">
      <c r="A560" s="6"/>
      <c r="B560" s="601" t="s">
        <v>316</v>
      </c>
      <c r="C560" s="602"/>
      <c r="D560" s="90"/>
      <c r="E560" s="301">
        <v>-38700</v>
      </c>
      <c r="F560" s="239">
        <v>-2.5826914363389242E-2</v>
      </c>
      <c r="G560" s="199"/>
      <c r="H560" s="90"/>
      <c r="I560" s="94"/>
      <c r="J560" s="104"/>
    </row>
    <row r="561" spans="1:11" ht="18" customHeight="1" x14ac:dyDescent="0.2">
      <c r="A561" s="91"/>
      <c r="B561" s="599" t="s">
        <v>67</v>
      </c>
      <c r="C561" s="600"/>
      <c r="D561" s="93"/>
      <c r="E561" s="303">
        <v>354983887.42746168</v>
      </c>
      <c r="F561" s="237">
        <v>0.1038797333023409</v>
      </c>
      <c r="G561" s="200"/>
      <c r="H561" s="93"/>
      <c r="I561" s="20"/>
      <c r="J561" s="104"/>
      <c r="K561" s="209" t="b">
        <f>IF(ABS(E561-SUM(E562:E563))&lt;0.001,TRUE,FALSE)</f>
        <v>1</v>
      </c>
    </row>
    <row r="562" spans="1:11" ht="12.75" x14ac:dyDescent="0.2">
      <c r="B562" s="601" t="s">
        <v>68</v>
      </c>
      <c r="C562" s="602"/>
      <c r="D562" s="90"/>
      <c r="E562" s="301">
        <v>321368130.34999949</v>
      </c>
      <c r="F562" s="239">
        <v>0.11715824680977094</v>
      </c>
      <c r="G562" s="199"/>
      <c r="H562" s="90"/>
      <c r="I562" s="20"/>
      <c r="J562" s="104"/>
    </row>
    <row r="563" spans="1:11" s="95" customFormat="1" ht="12.75" x14ac:dyDescent="0.2">
      <c r="A563" s="6"/>
      <c r="B563" s="601" t="s">
        <v>69</v>
      </c>
      <c r="C563" s="602"/>
      <c r="D563" s="90"/>
      <c r="E563" s="301">
        <v>33615757.077462159</v>
      </c>
      <c r="F563" s="239">
        <v>-8.7557797115762614E-3</v>
      </c>
      <c r="G563" s="199"/>
      <c r="H563" s="90"/>
      <c r="I563" s="94"/>
      <c r="J563" s="104"/>
    </row>
    <row r="564" spans="1:11" ht="31.5" customHeight="1" x14ac:dyDescent="0.2">
      <c r="A564" s="91"/>
      <c r="B564" s="630" t="s">
        <v>293</v>
      </c>
      <c r="C564" s="631"/>
      <c r="D564" s="98"/>
      <c r="E564" s="326">
        <v>52089033864.183968</v>
      </c>
      <c r="F564" s="243">
        <v>4.651156609321272E-2</v>
      </c>
      <c r="G564" s="202"/>
      <c r="H564" s="99"/>
      <c r="I564" s="8"/>
      <c r="K564" s="209" t="b">
        <f>IF(ABS(E564-SUM(E529,E557,E561))&lt;0.001,TRUE,FALSE)</f>
        <v>1</v>
      </c>
    </row>
    <row r="565" spans="1:11" ht="18.75" customHeight="1" x14ac:dyDescent="0.25">
      <c r="B565" s="7" t="s">
        <v>288</v>
      </c>
      <c r="C565" s="8"/>
      <c r="D565" s="8"/>
      <c r="E565" s="8"/>
      <c r="F565" s="8"/>
      <c r="G565" s="8"/>
      <c r="H565" s="8"/>
    </row>
    <row r="566" spans="1:11" ht="19.5" customHeight="1" x14ac:dyDescent="0.2">
      <c r="B566" s="9"/>
      <c r="C566" s="10" t="str">
        <f>$C$3</f>
        <v>PERIODE DU 1.1 AU 31.8.2024</v>
      </c>
      <c r="D566" s="11"/>
      <c r="I566" s="5"/>
    </row>
    <row r="567" spans="1:11" ht="12.75" x14ac:dyDescent="0.2">
      <c r="B567" s="12" t="str">
        <f>B525</f>
        <v xml:space="preserve">             I - ASSURANCE MALADIE : DÉPENSES en milliers d'euros</v>
      </c>
      <c r="C567" s="13"/>
      <c r="D567" s="13"/>
      <c r="E567" s="13"/>
      <c r="F567" s="14"/>
      <c r="G567" s="15"/>
      <c r="H567" s="15"/>
      <c r="I567" s="5"/>
    </row>
    <row r="568" spans="1:11" s="104" customFormat="1" ht="13.5" customHeight="1" x14ac:dyDescent="0.2">
      <c r="A568" s="6"/>
      <c r="B568" s="597"/>
      <c r="C568" s="598"/>
      <c r="D568" s="87"/>
      <c r="E568" s="88" t="s">
        <v>6</v>
      </c>
      <c r="F568" s="339" t="str">
        <f>$H$5</f>
        <v>PCAP</v>
      </c>
      <c r="G568" s="89"/>
      <c r="H568" s="20"/>
    </row>
    <row r="569" spans="1:11" s="104" customFormat="1" ht="27" customHeight="1" x14ac:dyDescent="0.2">
      <c r="A569" s="6"/>
      <c r="B569" s="632" t="s">
        <v>292</v>
      </c>
      <c r="C569" s="633"/>
      <c r="D569" s="634"/>
      <c r="E569" s="101"/>
      <c r="F569" s="176"/>
      <c r="G569" s="102"/>
      <c r="H569" s="103"/>
    </row>
    <row r="570" spans="1:11" s="104" customFormat="1" ht="32.25" customHeight="1" x14ac:dyDescent="0.2">
      <c r="A570" s="6"/>
      <c r="B570" s="624" t="s">
        <v>291</v>
      </c>
      <c r="C570" s="625"/>
      <c r="D570" s="626"/>
      <c r="E570" s="327">
        <v>8200312618.9742775</v>
      </c>
      <c r="F570" s="177">
        <v>3.7103072175811214E-2</v>
      </c>
      <c r="G570" s="105"/>
      <c r="H570" s="106"/>
      <c r="K570" s="209" t="b">
        <f>IF(ABS(E570-SUM(E571,E585,E593:E594,E598))&lt;0.001,TRUE,FALSE)</f>
        <v>1</v>
      </c>
    </row>
    <row r="571" spans="1:11" s="104" customFormat="1" ht="28.5" customHeight="1" x14ac:dyDescent="0.2">
      <c r="A571" s="6"/>
      <c r="B571" s="595" t="s">
        <v>183</v>
      </c>
      <c r="C571" s="596"/>
      <c r="D571" s="635"/>
      <c r="E571" s="327">
        <v>6581880273.0297165</v>
      </c>
      <c r="F571" s="177">
        <v>2.7933408024663375E-2</v>
      </c>
      <c r="G571" s="109"/>
      <c r="H571" s="106"/>
      <c r="K571" s="209" t="b">
        <f>IF(ABS(E571-SUM(E572:E584))&lt;0.001,TRUE,FALSE)</f>
        <v>1</v>
      </c>
    </row>
    <row r="572" spans="1:11" s="104" customFormat="1" ht="12.75" x14ac:dyDescent="0.2">
      <c r="A572" s="6"/>
      <c r="B572" s="603" t="s">
        <v>53</v>
      </c>
      <c r="C572" s="604"/>
      <c r="D572" s="605"/>
      <c r="E572" s="328">
        <v>4846013236.3499699</v>
      </c>
      <c r="F572" s="174">
        <v>4.2820362825748415E-2</v>
      </c>
      <c r="G572" s="109"/>
      <c r="H572" s="106"/>
    </row>
    <row r="573" spans="1:11" s="104" customFormat="1" ht="12.75" x14ac:dyDescent="0.2">
      <c r="A573" s="6"/>
      <c r="B573" s="169" t="s">
        <v>360</v>
      </c>
      <c r="C573" s="383"/>
      <c r="D573" s="384"/>
      <c r="E573" s="328">
        <v>214041802.46797803</v>
      </c>
      <c r="F573" s="174">
        <v>-0.3683408608076979</v>
      </c>
      <c r="G573" s="109"/>
      <c r="H573" s="106"/>
    </row>
    <row r="574" spans="1:11" s="104" customFormat="1" ht="42.75" customHeight="1" x14ac:dyDescent="0.2">
      <c r="A574" s="6"/>
      <c r="B574" s="603" t="s">
        <v>429</v>
      </c>
      <c r="C574" s="604"/>
      <c r="D574" s="605"/>
      <c r="E574" s="328">
        <v>269975501.18000126</v>
      </c>
      <c r="F574" s="174">
        <v>3.2652794366847093E-2</v>
      </c>
      <c r="G574" s="109"/>
      <c r="H574" s="106"/>
    </row>
    <row r="575" spans="1:11" s="104" customFormat="1" ht="15" customHeight="1" x14ac:dyDescent="0.2">
      <c r="A575" s="6"/>
      <c r="B575" s="603" t="s">
        <v>54</v>
      </c>
      <c r="C575" s="604"/>
      <c r="D575" s="605"/>
      <c r="E575" s="328">
        <v>18001911.279999968</v>
      </c>
      <c r="F575" s="174">
        <v>2.2539001870049757E-2</v>
      </c>
      <c r="G575" s="109"/>
      <c r="H575" s="106"/>
    </row>
    <row r="576" spans="1:11" s="104" customFormat="1" ht="15" customHeight="1" x14ac:dyDescent="0.2">
      <c r="A576" s="6"/>
      <c r="B576" s="603" t="s">
        <v>496</v>
      </c>
      <c r="C576" s="604"/>
      <c r="D576" s="605"/>
      <c r="E576" s="328">
        <v>43132396.60000056</v>
      </c>
      <c r="F576" s="174">
        <v>2.6343463113915444E-2</v>
      </c>
      <c r="G576" s="109"/>
      <c r="H576" s="106"/>
    </row>
    <row r="577" spans="1:11" s="104" customFormat="1" ht="12.75" x14ac:dyDescent="0.2">
      <c r="A577" s="6"/>
      <c r="B577" s="603" t="s">
        <v>302</v>
      </c>
      <c r="C577" s="604"/>
      <c r="D577" s="605"/>
      <c r="E577" s="328">
        <v>4733.5000000000064</v>
      </c>
      <c r="F577" s="174">
        <v>0.82276424016512428</v>
      </c>
      <c r="G577" s="109"/>
      <c r="H577" s="106"/>
    </row>
    <row r="578" spans="1:11" s="104" customFormat="1" ht="12.75" x14ac:dyDescent="0.2">
      <c r="A578" s="6"/>
      <c r="B578" s="169" t="s">
        <v>184</v>
      </c>
      <c r="C578" s="170"/>
      <c r="D578" s="171"/>
      <c r="E578" s="328">
        <v>507660648.83000052</v>
      </c>
      <c r="F578" s="174">
        <v>0.16606535878032536</v>
      </c>
      <c r="G578" s="109"/>
      <c r="H578" s="110"/>
    </row>
    <row r="579" spans="1:11" s="104" customFormat="1" ht="12.75" x14ac:dyDescent="0.2">
      <c r="A579" s="6"/>
      <c r="B579" s="395" t="s">
        <v>373</v>
      </c>
      <c r="C579" s="170"/>
      <c r="D579" s="171"/>
      <c r="E579" s="328">
        <v>570996562.01999986</v>
      </c>
      <c r="F579" s="174">
        <v>2.7324561551433035E-2</v>
      </c>
      <c r="G579" s="109"/>
      <c r="H579" s="110"/>
    </row>
    <row r="580" spans="1:11" s="104" customFormat="1" ht="14.25" customHeight="1" x14ac:dyDescent="0.2">
      <c r="A580" s="6"/>
      <c r="B580" s="169" t="s">
        <v>185</v>
      </c>
      <c r="C580" s="170"/>
      <c r="D580" s="171"/>
      <c r="E580" s="328">
        <v>526375.89176799846</v>
      </c>
      <c r="F580" s="174">
        <v>-0.10426359635283167</v>
      </c>
      <c r="G580" s="109"/>
      <c r="H580" s="110"/>
    </row>
    <row r="581" spans="1:11" s="104" customFormat="1" ht="12.75" x14ac:dyDescent="0.2">
      <c r="A581" s="6"/>
      <c r="B581" s="603" t="s">
        <v>186</v>
      </c>
      <c r="C581" s="604"/>
      <c r="D581" s="605"/>
      <c r="E581" s="328">
        <v>108770183.29999855</v>
      </c>
      <c r="F581" s="174">
        <v>7.0823678618161523E-2</v>
      </c>
      <c r="G581" s="109"/>
      <c r="H581" s="110"/>
    </row>
    <row r="582" spans="1:11" s="104" customFormat="1" ht="12.75" x14ac:dyDescent="0.2">
      <c r="A582" s="6"/>
      <c r="B582" s="603" t="s">
        <v>187</v>
      </c>
      <c r="C582" s="604"/>
      <c r="D582" s="605"/>
      <c r="E582" s="328"/>
      <c r="F582" s="174"/>
      <c r="G582" s="109"/>
      <c r="H582" s="106"/>
    </row>
    <row r="583" spans="1:11" s="104" customFormat="1" ht="12.75" x14ac:dyDescent="0.2">
      <c r="A583" s="6"/>
      <c r="B583" s="603" t="s">
        <v>188</v>
      </c>
      <c r="C583" s="604"/>
      <c r="D583" s="605"/>
      <c r="E583" s="328">
        <v>675078.60999999382</v>
      </c>
      <c r="F583" s="174">
        <v>-9.2504538939207626E-3</v>
      </c>
      <c r="G583" s="109"/>
      <c r="H583" s="106"/>
    </row>
    <row r="584" spans="1:11" s="104" customFormat="1" ht="21" customHeight="1" x14ac:dyDescent="0.2">
      <c r="A584" s="6"/>
      <c r="B584" s="603" t="s">
        <v>378</v>
      </c>
      <c r="C584" s="604"/>
      <c r="D584" s="605"/>
      <c r="E584" s="328">
        <v>2081843</v>
      </c>
      <c r="F584" s="174">
        <v>1.8893531300058442E-2</v>
      </c>
      <c r="G584" s="109"/>
      <c r="H584" s="106"/>
    </row>
    <row r="585" spans="1:11" s="104" customFormat="1" ht="18" customHeight="1" x14ac:dyDescent="0.2">
      <c r="A585" s="6"/>
      <c r="B585" s="595" t="s">
        <v>55</v>
      </c>
      <c r="C585" s="596"/>
      <c r="D585" s="635"/>
      <c r="E585" s="327">
        <v>194366658.7045812</v>
      </c>
      <c r="F585" s="177">
        <v>6.3996705768677886E-2</v>
      </c>
      <c r="G585" s="108"/>
      <c r="H585" s="106"/>
      <c r="K585" s="209" t="b">
        <f>IF(ABS(E585-SUM(E586,E589,E592))&lt;0.001,TRUE,FALSE)</f>
        <v>1</v>
      </c>
    </row>
    <row r="586" spans="1:11" s="104" customFormat="1" ht="15" customHeight="1" x14ac:dyDescent="0.2">
      <c r="A586" s="6"/>
      <c r="B586" s="606" t="s">
        <v>56</v>
      </c>
      <c r="C586" s="607"/>
      <c r="D586" s="608"/>
      <c r="E586" s="328">
        <v>107260014.92313913</v>
      </c>
      <c r="F586" s="174">
        <v>1.7551262959434544E-2</v>
      </c>
      <c r="G586" s="109"/>
      <c r="H586" s="106"/>
      <c r="K586" s="209" t="b">
        <f>IF(ABS(E586-SUM(E587:E588))&lt;0.001,TRUE,FALSE)</f>
        <v>1</v>
      </c>
    </row>
    <row r="587" spans="1:11" s="104" customFormat="1" ht="15" customHeight="1" x14ac:dyDescent="0.2">
      <c r="A587" s="6"/>
      <c r="B587" s="603" t="s">
        <v>57</v>
      </c>
      <c r="C587" s="604"/>
      <c r="D587" s="605"/>
      <c r="E587" s="328">
        <v>3867188.9500002535</v>
      </c>
      <c r="F587" s="174">
        <v>5.7808146764214641E-2</v>
      </c>
      <c r="G587" s="109"/>
      <c r="H587" s="111"/>
    </row>
    <row r="588" spans="1:11" s="104" customFormat="1" ht="18" customHeight="1" x14ac:dyDescent="0.2">
      <c r="A588" s="24"/>
      <c r="B588" s="603" t="s">
        <v>58</v>
      </c>
      <c r="C588" s="604"/>
      <c r="D588" s="605"/>
      <c r="E588" s="328">
        <v>103392825.97313887</v>
      </c>
      <c r="F588" s="174">
        <v>1.610490170459955E-2</v>
      </c>
      <c r="G588" s="109"/>
      <c r="H588" s="112"/>
    </row>
    <row r="589" spans="1:11" s="104" customFormat="1" ht="15" customHeight="1" x14ac:dyDescent="0.2">
      <c r="A589" s="24"/>
      <c r="B589" s="606" t="s">
        <v>379</v>
      </c>
      <c r="C589" s="607"/>
      <c r="D589" s="608"/>
      <c r="E589" s="328">
        <v>87106643.781442091</v>
      </c>
      <c r="F589" s="174">
        <v>0.12735973040198489</v>
      </c>
      <c r="G589" s="109"/>
      <c r="H589" s="107"/>
      <c r="K589" s="209" t="b">
        <f>IF(ABS(E589-SUM(E590:E591))&lt;0.001,TRUE,FALSE)</f>
        <v>1</v>
      </c>
    </row>
    <row r="590" spans="1:11" s="104" customFormat="1" ht="15" customHeight="1" x14ac:dyDescent="0.2">
      <c r="A590" s="6"/>
      <c r="B590" s="603" t="s">
        <v>372</v>
      </c>
      <c r="C590" s="604"/>
      <c r="D590" s="605"/>
      <c r="E590" s="328">
        <v>14886.34</v>
      </c>
      <c r="F590" s="174"/>
      <c r="G590" s="109"/>
      <c r="H590" s="106"/>
    </row>
    <row r="591" spans="1:11" s="104" customFormat="1" ht="15" customHeight="1" x14ac:dyDescent="0.2">
      <c r="A591" s="6"/>
      <c r="B591" s="603" t="s">
        <v>434</v>
      </c>
      <c r="C591" s="604"/>
      <c r="D591" s="605"/>
      <c r="E591" s="328">
        <v>87091757.441442087</v>
      </c>
      <c r="F591" s="174">
        <v>0.12725725468376559</v>
      </c>
      <c r="G591" s="109"/>
      <c r="H591" s="111"/>
    </row>
    <row r="592" spans="1:11" s="104" customFormat="1" ht="18" customHeight="1" x14ac:dyDescent="0.2">
      <c r="A592" s="6"/>
      <c r="B592" s="606" t="s">
        <v>180</v>
      </c>
      <c r="C592" s="607"/>
      <c r="D592" s="608"/>
      <c r="E592" s="328"/>
      <c r="F592" s="174"/>
      <c r="G592" s="109"/>
      <c r="H592" s="111"/>
    </row>
    <row r="593" spans="1:11" s="104" customFormat="1" ht="26.25" customHeight="1" x14ac:dyDescent="0.2">
      <c r="A593" s="24"/>
      <c r="B593" s="595" t="s">
        <v>189</v>
      </c>
      <c r="C593" s="596"/>
      <c r="D593" s="635"/>
      <c r="E593" s="327">
        <v>622555332.96998751</v>
      </c>
      <c r="F593" s="177">
        <v>1.7567057483091952E-2</v>
      </c>
      <c r="G593" s="109"/>
      <c r="H593" s="107"/>
    </row>
    <row r="594" spans="1:11" s="104" customFormat="1" ht="17.25" customHeight="1" x14ac:dyDescent="0.2">
      <c r="A594" s="6"/>
      <c r="B594" s="595" t="s">
        <v>190</v>
      </c>
      <c r="C594" s="596"/>
      <c r="D594" s="635"/>
      <c r="E594" s="327">
        <v>866873816.4099921</v>
      </c>
      <c r="F594" s="177">
        <v>0.12041691107273933</v>
      </c>
      <c r="G594" s="109"/>
      <c r="H594" s="106"/>
      <c r="K594" s="209" t="b">
        <f>IF(ABS(E594-SUM(E595:E597))&lt;0.001,TRUE,FALSE)</f>
        <v>1</v>
      </c>
    </row>
    <row r="595" spans="1:11" s="104" customFormat="1" ht="17.25" customHeight="1" x14ac:dyDescent="0.2">
      <c r="A595" s="6"/>
      <c r="B595" s="603" t="s">
        <v>191</v>
      </c>
      <c r="C595" s="604"/>
      <c r="D595" s="605"/>
      <c r="E595" s="328">
        <v>741218979.11999297</v>
      </c>
      <c r="F595" s="174">
        <v>0.12638216812769931</v>
      </c>
      <c r="G595" s="109"/>
      <c r="H595" s="106"/>
    </row>
    <row r="596" spans="1:11" s="104" customFormat="1" ht="17.25" customHeight="1" x14ac:dyDescent="0.2">
      <c r="A596" s="6"/>
      <c r="B596" s="603" t="s">
        <v>392</v>
      </c>
      <c r="C596" s="604"/>
      <c r="D596" s="605"/>
      <c r="E596" s="328">
        <v>334304.6200000032</v>
      </c>
      <c r="F596" s="174">
        <v>7.0153601252385789E-2</v>
      </c>
      <c r="G596" s="109"/>
      <c r="H596" s="106"/>
    </row>
    <row r="597" spans="1:11" s="104" customFormat="1" ht="33" customHeight="1" x14ac:dyDescent="0.2">
      <c r="A597" s="6"/>
      <c r="B597" s="419" t="s">
        <v>393</v>
      </c>
      <c r="C597" s="383"/>
      <c r="D597" s="384"/>
      <c r="E597" s="328">
        <v>125320532.66999914</v>
      </c>
      <c r="F597" s="174">
        <v>8.6519648413434957E-2</v>
      </c>
      <c r="G597" s="109"/>
      <c r="H597" s="106"/>
    </row>
    <row r="598" spans="1:11" s="104" customFormat="1" ht="32.25" customHeight="1" x14ac:dyDescent="0.2">
      <c r="A598" s="6"/>
      <c r="B598" s="595" t="s">
        <v>82</v>
      </c>
      <c r="C598" s="647"/>
      <c r="D598" s="648"/>
      <c r="E598" s="327">
        <v>-65363462.140000001</v>
      </c>
      <c r="F598" s="177">
        <v>1.699197543521147E-2</v>
      </c>
      <c r="G598" s="102"/>
      <c r="H598" s="106"/>
    </row>
    <row r="599" spans="1:11" s="104" customFormat="1" ht="12.75" customHeight="1" x14ac:dyDescent="0.2">
      <c r="A599" s="24"/>
      <c r="B599" s="624" t="s">
        <v>60</v>
      </c>
      <c r="C599" s="625"/>
      <c r="D599" s="626"/>
      <c r="E599" s="327">
        <v>403396943.40607744</v>
      </c>
      <c r="F599" s="177">
        <v>-0.28989346912245517</v>
      </c>
      <c r="G599" s="105"/>
      <c r="H599" s="107"/>
      <c r="K599" s="209" t="b">
        <f>IF(ABS(E599-SUM(E600:E602))&lt;0.001,TRUE,FALSE)</f>
        <v>1</v>
      </c>
    </row>
    <row r="600" spans="1:11" s="104" customFormat="1" ht="12.75" customHeight="1" x14ac:dyDescent="0.2">
      <c r="A600" s="24"/>
      <c r="B600" s="638" t="s">
        <v>390</v>
      </c>
      <c r="C600" s="639"/>
      <c r="D600" s="640"/>
      <c r="E600" s="328">
        <v>277477279.49100345</v>
      </c>
      <c r="F600" s="174">
        <v>-0.26871679893077483</v>
      </c>
      <c r="G600" s="105"/>
      <c r="H600" s="107"/>
    </row>
    <row r="601" spans="1:11" s="104" customFormat="1" ht="12.75" x14ac:dyDescent="0.2">
      <c r="A601" s="24"/>
      <c r="B601" s="638" t="s">
        <v>391</v>
      </c>
      <c r="C601" s="639"/>
      <c r="D601" s="640"/>
      <c r="E601" s="328">
        <v>125919663.91507401</v>
      </c>
      <c r="F601" s="174">
        <v>-0.33248903129651441</v>
      </c>
      <c r="G601" s="105"/>
      <c r="H601" s="107"/>
    </row>
    <row r="602" spans="1:11" s="104" customFormat="1" ht="12.75" x14ac:dyDescent="0.2">
      <c r="A602" s="24"/>
      <c r="B602" s="638" t="s">
        <v>462</v>
      </c>
      <c r="C602" s="639"/>
      <c r="D602" s="640"/>
      <c r="E602" s="328"/>
      <c r="F602" s="174"/>
      <c r="G602" s="105"/>
      <c r="H602" s="107"/>
    </row>
    <row r="603" spans="1:11" s="359" customFormat="1" ht="12.75" hidden="1" x14ac:dyDescent="0.2">
      <c r="A603" s="6"/>
      <c r="B603" s="624"/>
      <c r="C603" s="625"/>
      <c r="D603" s="626"/>
      <c r="E603" s="327"/>
      <c r="F603" s="177"/>
      <c r="G603" s="109"/>
      <c r="H603" s="106"/>
    </row>
    <row r="604" spans="1:11" s="359" customFormat="1" ht="32.25" customHeight="1" x14ac:dyDescent="0.2">
      <c r="A604" s="356"/>
      <c r="B604" s="624" t="s">
        <v>481</v>
      </c>
      <c r="C604" s="625"/>
      <c r="D604" s="626"/>
      <c r="E604" s="327"/>
      <c r="F604" s="327"/>
      <c r="G604" s="357"/>
      <c r="H604" s="358"/>
    </row>
    <row r="605" spans="1:11" s="359" customFormat="1" ht="24.75" customHeight="1" x14ac:dyDescent="0.2">
      <c r="A605" s="356"/>
      <c r="B605" s="624" t="s">
        <v>482</v>
      </c>
      <c r="C605" s="636"/>
      <c r="D605" s="637"/>
      <c r="E605" s="328"/>
      <c r="F605" s="174"/>
      <c r="G605" s="357"/>
      <c r="H605" s="358"/>
    </row>
    <row r="606" spans="1:11" s="359" customFormat="1" ht="21" customHeight="1" x14ac:dyDescent="0.2">
      <c r="A606" s="356"/>
      <c r="B606" s="624" t="s">
        <v>342</v>
      </c>
      <c r="C606" s="636"/>
      <c r="D606" s="637"/>
      <c r="E606" s="327">
        <v>2156324355.0669942</v>
      </c>
      <c r="F606" s="177">
        <v>-2.4582244677980425E-2</v>
      </c>
      <c r="G606" s="357"/>
      <c r="H606" s="358"/>
      <c r="K606" s="209" t="b">
        <f>IF(ABS(E606-SUM(E607,E616))&lt;0.001,TRUE,FALSE)</f>
        <v>1</v>
      </c>
    </row>
    <row r="607" spans="1:11" s="104" customFormat="1" ht="18" customHeight="1" x14ac:dyDescent="0.2">
      <c r="A607" s="356"/>
      <c r="B607" s="595" t="s">
        <v>61</v>
      </c>
      <c r="C607" s="596"/>
      <c r="D607" s="635"/>
      <c r="E607" s="327">
        <v>615856062.03098047</v>
      </c>
      <c r="F607" s="177">
        <v>-9.9375013687826863E-3</v>
      </c>
      <c r="G607" s="357"/>
      <c r="H607" s="358"/>
      <c r="K607" s="209" t="b">
        <f>IF(ABS(E607-SUM(E608:E615))&lt;0.001,TRUE,FALSE)</f>
        <v>0</v>
      </c>
    </row>
    <row r="608" spans="1:11" s="104" customFormat="1" ht="15" customHeight="1" x14ac:dyDescent="0.2">
      <c r="A608" s="6"/>
      <c r="B608" s="603" t="s">
        <v>471</v>
      </c>
      <c r="C608" s="604"/>
      <c r="D608" s="605"/>
      <c r="E608" s="328">
        <v>53047.48000000001</v>
      </c>
      <c r="F608" s="174">
        <v>-0.97512611296414353</v>
      </c>
      <c r="G608" s="108"/>
      <c r="H608" s="106"/>
    </row>
    <row r="609" spans="1:11" s="104" customFormat="1" ht="15" customHeight="1" x14ac:dyDescent="0.2">
      <c r="A609" s="6"/>
      <c r="B609" s="603" t="s">
        <v>473</v>
      </c>
      <c r="C609" s="604"/>
      <c r="D609" s="605"/>
      <c r="E609" s="328">
        <v>610203396.99754429</v>
      </c>
      <c r="F609" s="174">
        <v>-6.9975767922026977E-3</v>
      </c>
      <c r="G609" s="108"/>
      <c r="H609" s="106"/>
    </row>
    <row r="610" spans="1:11" s="104" customFormat="1" ht="15" customHeight="1" x14ac:dyDescent="0.2">
      <c r="A610" s="6"/>
      <c r="B610" s="603" t="s">
        <v>430</v>
      </c>
      <c r="C610" s="604"/>
      <c r="D610" s="605"/>
      <c r="E610" s="328"/>
      <c r="F610" s="174"/>
      <c r="G610" s="108"/>
      <c r="H610" s="106"/>
    </row>
    <row r="611" spans="1:11" s="104" customFormat="1" ht="12.75" customHeight="1" x14ac:dyDescent="0.2">
      <c r="A611" s="6"/>
      <c r="B611" s="603" t="s">
        <v>469</v>
      </c>
      <c r="C611" s="604"/>
      <c r="D611" s="605"/>
      <c r="E611" s="328">
        <v>68.959999999999994</v>
      </c>
      <c r="F611" s="174">
        <v>-0.94440951229343006</v>
      </c>
      <c r="G611" s="109"/>
      <c r="H611" s="106"/>
    </row>
    <row r="612" spans="1:11" s="104" customFormat="1" ht="12.75" customHeight="1" x14ac:dyDescent="0.2">
      <c r="A612" s="6"/>
      <c r="B612" s="603" t="s">
        <v>399</v>
      </c>
      <c r="C612" s="604"/>
      <c r="D612" s="605"/>
      <c r="E612" s="328">
        <v>0</v>
      </c>
      <c r="F612" s="174">
        <v>-1</v>
      </c>
      <c r="G612" s="109"/>
      <c r="H612" s="106"/>
    </row>
    <row r="613" spans="1:11" s="104" customFormat="1" ht="12.75" customHeight="1" x14ac:dyDescent="0.2">
      <c r="A613" s="6"/>
      <c r="B613" s="603" t="s">
        <v>400</v>
      </c>
      <c r="C613" s="604"/>
      <c r="D613" s="605"/>
      <c r="E613" s="328">
        <v>0</v>
      </c>
      <c r="F613" s="174"/>
      <c r="G613" s="102"/>
      <c r="H613" s="106"/>
    </row>
    <row r="614" spans="1:11" s="104" customFormat="1" ht="12.75" customHeight="1" x14ac:dyDescent="0.2">
      <c r="A614" s="6"/>
      <c r="B614" s="638" t="s">
        <v>443</v>
      </c>
      <c r="C614" s="639"/>
      <c r="D614" s="640"/>
      <c r="E614" s="328">
        <v>5328723.1634349888</v>
      </c>
      <c r="F614" s="174">
        <v>-6.0414000360163422E-2</v>
      </c>
      <c r="G614" s="102"/>
      <c r="H614" s="106"/>
    </row>
    <row r="615" spans="1:11" s="104" customFormat="1" ht="11.25" customHeight="1" x14ac:dyDescent="0.2">
      <c r="A615" s="6"/>
      <c r="B615" s="638" t="s">
        <v>401</v>
      </c>
      <c r="C615" s="639"/>
      <c r="D615" s="640"/>
      <c r="E615" s="328">
        <v>270443.16000000021</v>
      </c>
      <c r="F615" s="174">
        <v>5.8830678750565468E-4</v>
      </c>
      <c r="G615" s="102"/>
      <c r="H615" s="106"/>
    </row>
    <row r="616" spans="1:11" s="104" customFormat="1" ht="18.75" customHeight="1" x14ac:dyDescent="0.2">
      <c r="A616" s="6"/>
      <c r="B616" s="595" t="s">
        <v>62</v>
      </c>
      <c r="C616" s="596"/>
      <c r="D616" s="635"/>
      <c r="E616" s="327">
        <v>1540468293.0360136</v>
      </c>
      <c r="F616" s="177">
        <v>-3.0316481484875535E-2</v>
      </c>
      <c r="G616" s="109"/>
      <c r="H616" s="113"/>
      <c r="K616" s="209" t="b">
        <f>IF(ABS(E616-SUM(E617:E625))&lt;0.001,TRUE,FALSE)</f>
        <v>1</v>
      </c>
    </row>
    <row r="617" spans="1:11" s="104" customFormat="1" ht="12.75" customHeight="1" x14ac:dyDescent="0.2">
      <c r="A617" s="6"/>
      <c r="B617" s="603" t="s">
        <v>470</v>
      </c>
      <c r="C617" s="604"/>
      <c r="D617" s="605"/>
      <c r="E617" s="328">
        <v>626994912.64888668</v>
      </c>
      <c r="F617" s="174">
        <v>-0.50014207176842174</v>
      </c>
      <c r="G617" s="109"/>
      <c r="H617" s="113"/>
    </row>
    <row r="618" spans="1:11" s="104" customFormat="1" ht="12.75" customHeight="1" x14ac:dyDescent="0.2">
      <c r="A618" s="6"/>
      <c r="B618" s="603" t="s">
        <v>474</v>
      </c>
      <c r="C618" s="604"/>
      <c r="D618" s="605"/>
      <c r="E618" s="328">
        <v>747220509.088588</v>
      </c>
      <c r="F618" s="174"/>
      <c r="G618" s="109"/>
      <c r="H618" s="113"/>
    </row>
    <row r="619" spans="1:11" s="104" customFormat="1" ht="12.75" customHeight="1" x14ac:dyDescent="0.2">
      <c r="A619" s="6"/>
      <c r="B619" s="603" t="s">
        <v>402</v>
      </c>
      <c r="C619" s="604"/>
      <c r="D619" s="605"/>
      <c r="E619" s="328">
        <v>13189657.740000004</v>
      </c>
      <c r="F619" s="174">
        <v>-0.89612304961308309</v>
      </c>
      <c r="G619" s="109"/>
      <c r="H619" s="113"/>
    </row>
    <row r="620" spans="1:11" s="104" customFormat="1" ht="12.75" customHeight="1" x14ac:dyDescent="0.2">
      <c r="A620" s="6"/>
      <c r="B620" s="603" t="s">
        <v>469</v>
      </c>
      <c r="C620" s="604"/>
      <c r="D620" s="605"/>
      <c r="E620" s="328">
        <v>4390749.7200000044</v>
      </c>
      <c r="F620" s="174">
        <v>-0.61519570341048824</v>
      </c>
      <c r="G620" s="109"/>
      <c r="H620" s="113"/>
    </row>
    <row r="621" spans="1:11" s="104" customFormat="1" ht="12.75" customHeight="1" x14ac:dyDescent="0.2">
      <c r="A621" s="6"/>
      <c r="B621" s="603" t="s">
        <v>472</v>
      </c>
      <c r="C621" s="604"/>
      <c r="D621" s="605"/>
      <c r="E621" s="328">
        <v>55057644.340000004</v>
      </c>
      <c r="F621" s="174"/>
      <c r="G621" s="109"/>
      <c r="H621" s="113"/>
    </row>
    <row r="622" spans="1:11" s="104" customFormat="1" ht="12.75" customHeight="1" x14ac:dyDescent="0.2">
      <c r="A622" s="6"/>
      <c r="B622" s="603" t="s">
        <v>399</v>
      </c>
      <c r="C622" s="604"/>
      <c r="D622" s="605"/>
      <c r="E622" s="328">
        <v>66121944.313027024</v>
      </c>
      <c r="F622" s="174">
        <v>-0.56896507982937694</v>
      </c>
      <c r="G622" s="109"/>
      <c r="H622" s="113"/>
    </row>
    <row r="623" spans="1:11" s="104" customFormat="1" ht="12.75" customHeight="1" x14ac:dyDescent="0.2">
      <c r="A623" s="6"/>
      <c r="B623" s="603" t="s">
        <v>400</v>
      </c>
      <c r="C623" s="604"/>
      <c r="D623" s="605"/>
      <c r="E623" s="328">
        <v>-17208</v>
      </c>
      <c r="F623" s="174">
        <v>-0.90520888418826018</v>
      </c>
      <c r="G623" s="109"/>
      <c r="H623" s="113"/>
    </row>
    <row r="624" spans="1:11" s="457" customFormat="1" ht="12.75" customHeight="1" x14ac:dyDescent="0.2">
      <c r="A624" s="6"/>
      <c r="B624" s="169" t="s">
        <v>425</v>
      </c>
      <c r="C624" s="383"/>
      <c r="D624" s="384"/>
      <c r="E624" s="328">
        <v>20048267.52651998</v>
      </c>
      <c r="F624" s="174">
        <v>-0.14206805736798966</v>
      </c>
      <c r="G624" s="109"/>
      <c r="H624" s="113"/>
    </row>
    <row r="625" spans="1:11" s="457" customFormat="1" ht="21" customHeight="1" x14ac:dyDescent="0.2">
      <c r="A625" s="452"/>
      <c r="B625" s="644" t="s">
        <v>403</v>
      </c>
      <c r="C625" s="645"/>
      <c r="D625" s="646"/>
      <c r="E625" s="453">
        <v>7461815.6590000642</v>
      </c>
      <c r="F625" s="454">
        <v>-0.61357887073212125</v>
      </c>
      <c r="G625" s="455"/>
      <c r="H625" s="456"/>
    </row>
    <row r="626" spans="1:11" s="457" customFormat="1" ht="18.75" customHeight="1" x14ac:dyDescent="0.2">
      <c r="A626" s="452"/>
      <c r="B626" s="624" t="s">
        <v>343</v>
      </c>
      <c r="C626" s="625"/>
      <c r="D626" s="625"/>
      <c r="E626" s="458"/>
      <c r="F626" s="459"/>
      <c r="G626" s="460"/>
      <c r="H626" s="461"/>
    </row>
    <row r="627" spans="1:11" s="457" customFormat="1" ht="15" customHeight="1" x14ac:dyDescent="0.2">
      <c r="A627" s="452"/>
      <c r="B627" s="624" t="s">
        <v>344</v>
      </c>
      <c r="C627" s="625"/>
      <c r="D627" s="625"/>
      <c r="E627" s="458">
        <v>158465337.48179775</v>
      </c>
      <c r="F627" s="459">
        <v>-5.8490817943892548E-3</v>
      </c>
      <c r="G627" s="460"/>
      <c r="H627" s="461"/>
      <c r="K627" s="209" t="b">
        <f>IF(ABS(E627-SUM(E628:E630))&lt;0.001,TRUE,FALSE)</f>
        <v>1</v>
      </c>
    </row>
    <row r="628" spans="1:11" s="457" customFormat="1" ht="12.75" customHeight="1" x14ac:dyDescent="0.2">
      <c r="A628" s="452"/>
      <c r="B628" s="595" t="s">
        <v>63</v>
      </c>
      <c r="C628" s="596"/>
      <c r="D628" s="596"/>
      <c r="E628" s="453">
        <v>48526906.351797894</v>
      </c>
      <c r="F628" s="454">
        <v>3.7379225248015846E-2</v>
      </c>
      <c r="G628" s="462"/>
      <c r="H628" s="461"/>
    </row>
    <row r="629" spans="1:11" s="466" customFormat="1" ht="22.5" customHeight="1" x14ac:dyDescent="0.2">
      <c r="A629" s="452"/>
      <c r="B629" s="595" t="s">
        <v>64</v>
      </c>
      <c r="C629" s="596"/>
      <c r="D629" s="596"/>
      <c r="E629" s="453">
        <v>109938431.12999988</v>
      </c>
      <c r="F629" s="454">
        <v>4.6386765597716151E-2</v>
      </c>
      <c r="G629" s="462"/>
      <c r="H629" s="461"/>
      <c r="J629" s="457"/>
    </row>
    <row r="630" spans="1:11" s="466" customFormat="1" ht="22.5" customHeight="1" x14ac:dyDescent="0.2">
      <c r="A630" s="452"/>
      <c r="B630" s="595" t="s">
        <v>478</v>
      </c>
      <c r="C630" s="596"/>
      <c r="D630" s="596"/>
      <c r="E630" s="453"/>
      <c r="F630" s="454"/>
      <c r="G630" s="462"/>
      <c r="H630" s="461"/>
      <c r="J630" s="457"/>
    </row>
    <row r="631" spans="1:11" s="466" customFormat="1" ht="22.5" customHeight="1" x14ac:dyDescent="0.2">
      <c r="A631" s="452"/>
      <c r="B631" s="595" t="s">
        <v>479</v>
      </c>
      <c r="C631" s="596"/>
      <c r="D631" s="596"/>
      <c r="E631" s="453"/>
      <c r="F631" s="454"/>
      <c r="G631" s="462"/>
      <c r="H631" s="461"/>
      <c r="J631" s="457"/>
    </row>
    <row r="632" spans="1:11" ht="18.75" customHeight="1" x14ac:dyDescent="0.2">
      <c r="A632" s="463"/>
      <c r="B632" s="641" t="s">
        <v>290</v>
      </c>
      <c r="C632" s="642"/>
      <c r="D632" s="643"/>
      <c r="E632" s="326">
        <v>10918499254.929146</v>
      </c>
      <c r="F632" s="243">
        <v>6.7692882557317535E-3</v>
      </c>
      <c r="G632" s="464"/>
      <c r="H632" s="465"/>
      <c r="I632" s="8"/>
      <c r="K632" s="209" t="b">
        <f>IF(ABS(E632-SUM(E570,E599,E603:E606,E626:E627))&lt;0.001,TRUE,FALSE)</f>
        <v>1</v>
      </c>
    </row>
    <row r="633" spans="1:11" ht="22.5" customHeight="1" x14ac:dyDescent="0.25">
      <c r="B633" s="7" t="s">
        <v>288</v>
      </c>
      <c r="C633" s="8"/>
      <c r="D633" s="8"/>
      <c r="E633" s="8"/>
      <c r="F633" s="115"/>
      <c r="G633" s="115"/>
      <c r="H633" s="115"/>
    </row>
    <row r="634" spans="1:11" ht="19.5" customHeight="1" x14ac:dyDescent="0.2">
      <c r="B634" s="9"/>
      <c r="C634" s="10" t="str">
        <f>$C$3</f>
        <v>PERIODE DU 1.1 AU 31.8.2024</v>
      </c>
      <c r="D634" s="11"/>
      <c r="F634" s="116"/>
      <c r="G634" s="116"/>
      <c r="H634" s="116"/>
      <c r="I634" s="15"/>
    </row>
    <row r="635" spans="1:11" ht="12.75" x14ac:dyDescent="0.2">
      <c r="B635" s="12" t="str">
        <f>B567</f>
        <v xml:space="preserve">             I - ASSURANCE MALADIE : DÉPENSES en milliers d'euros</v>
      </c>
      <c r="C635" s="13"/>
      <c r="D635" s="13"/>
      <c r="E635" s="13"/>
      <c r="F635" s="14"/>
      <c r="G635" s="15"/>
      <c r="H635" s="15"/>
      <c r="I635" s="20"/>
    </row>
    <row r="636" spans="1:11" ht="12.75" x14ac:dyDescent="0.2">
      <c r="B636" s="597"/>
      <c r="C636" s="598"/>
      <c r="D636" s="87"/>
      <c r="E636" s="88" t="s">
        <v>6</v>
      </c>
      <c r="F636" s="339" t="str">
        <f>$H$5</f>
        <v>PCAP</v>
      </c>
      <c r="G636" s="197"/>
      <c r="H636" s="89"/>
      <c r="I636" s="20"/>
    </row>
    <row r="637" spans="1:11" ht="15.75" customHeight="1" x14ac:dyDescent="0.2">
      <c r="A637" s="114"/>
      <c r="B637" s="126" t="s">
        <v>475</v>
      </c>
      <c r="C637" s="126"/>
      <c r="D637" s="126"/>
      <c r="E637" s="326">
        <v>667320167.03083229</v>
      </c>
      <c r="F637" s="243">
        <v>0.12752625776349547</v>
      </c>
      <c r="G637" s="204"/>
      <c r="H637" s="119"/>
      <c r="I637" s="111"/>
      <c r="K637" s="209"/>
    </row>
    <row r="638" spans="1:11" s="121" customFormat="1" ht="17.25" customHeight="1" x14ac:dyDescent="0.2">
      <c r="A638" s="6"/>
      <c r="B638" s="123"/>
      <c r="C638" s="124"/>
      <c r="D638" s="124"/>
      <c r="E638" s="329"/>
      <c r="F638" s="244"/>
      <c r="G638" s="205"/>
      <c r="H638" s="125"/>
      <c r="I638" s="120"/>
      <c r="J638" s="104"/>
    </row>
    <row r="639" spans="1:11" ht="12.75" x14ac:dyDescent="0.2">
      <c r="A639" s="114"/>
      <c r="B639" s="126" t="s">
        <v>30</v>
      </c>
      <c r="C639" s="127"/>
      <c r="D639" s="128"/>
      <c r="E639" s="334">
        <v>63674853286.143951</v>
      </c>
      <c r="F639" s="249">
        <v>4.0253525094119613E-2</v>
      </c>
      <c r="G639" s="206"/>
      <c r="H639" s="129"/>
      <c r="I639" s="111"/>
      <c r="K639" s="209" t="b">
        <f>IF(ABS(E639-SUM(E564,E632,E637))&lt;0.001,TRUE,FALSE)</f>
        <v>1</v>
      </c>
    </row>
    <row r="640" spans="1:11" ht="12.75" x14ac:dyDescent="0.2">
      <c r="B640" s="218"/>
      <c r="C640" s="127"/>
      <c r="D640" s="127"/>
      <c r="E640" s="331"/>
      <c r="F640" s="246"/>
      <c r="G640" s="206"/>
      <c r="H640" s="130"/>
      <c r="I640" s="111"/>
    </row>
    <row r="641" spans="1:10" ht="12.75" x14ac:dyDescent="0.2">
      <c r="B641" s="126" t="s">
        <v>240</v>
      </c>
      <c r="C641" s="127"/>
      <c r="D641" s="128"/>
      <c r="E641" s="334">
        <v>39812830.829999909</v>
      </c>
      <c r="F641" s="249">
        <v>-0.14822668251879878</v>
      </c>
      <c r="G641" s="206"/>
      <c r="H641" s="129"/>
      <c r="I641" s="111"/>
    </row>
    <row r="642" spans="1:10" s="121" customFormat="1" ht="17.25" customHeight="1" x14ac:dyDescent="0.2">
      <c r="A642" s="6"/>
      <c r="B642" s="216"/>
      <c r="C642" s="573"/>
      <c r="D642" s="573"/>
      <c r="E642" s="333"/>
      <c r="F642" s="248"/>
      <c r="G642" s="206"/>
      <c r="H642" s="129"/>
      <c r="I642" s="120"/>
      <c r="J642" s="104"/>
    </row>
    <row r="643" spans="1:10" ht="12.75" x14ac:dyDescent="0.2">
      <c r="A643" s="114"/>
      <c r="B643" s="126" t="s">
        <v>437</v>
      </c>
      <c r="C643" s="127"/>
      <c r="D643" s="128"/>
      <c r="E643" s="407">
        <v>68875502.729999989</v>
      </c>
      <c r="F643" s="408">
        <v>-3.4890343954621095E-3</v>
      </c>
      <c r="G643" s="206"/>
      <c r="H643" s="129"/>
      <c r="I643" s="111"/>
      <c r="J643" s="104"/>
    </row>
    <row r="644" spans="1:10" ht="12.75" customHeight="1" x14ac:dyDescent="0.2">
      <c r="B644" s="216"/>
      <c r="C644" s="217"/>
      <c r="D644" s="196"/>
      <c r="E644" s="333"/>
      <c r="F644" s="248"/>
      <c r="G644" s="173"/>
      <c r="H644" s="130"/>
      <c r="I644" s="111"/>
      <c r="J644" s="104"/>
    </row>
    <row r="645" spans="1:10" ht="12.75" customHeight="1" x14ac:dyDescent="0.2">
      <c r="B645" s="126" t="s">
        <v>19</v>
      </c>
      <c r="C645" s="131"/>
      <c r="D645" s="132"/>
      <c r="E645" s="334"/>
      <c r="F645" s="249"/>
      <c r="G645" s="173"/>
      <c r="H645" s="130"/>
      <c r="I645" s="111"/>
    </row>
    <row r="646" spans="1:10" ht="12.75" customHeight="1" x14ac:dyDescent="0.2">
      <c r="B646" s="216"/>
      <c r="C646" s="217"/>
      <c r="D646" s="196"/>
      <c r="E646" s="247"/>
      <c r="F646" s="248"/>
      <c r="G646" s="173"/>
      <c r="H646" s="130"/>
      <c r="I646" s="111"/>
      <c r="J646" s="104"/>
    </row>
    <row r="647" spans="1:10" ht="12.75" customHeight="1" x14ac:dyDescent="0.2">
      <c r="B647" s="126" t="s">
        <v>44</v>
      </c>
      <c r="C647" s="131"/>
      <c r="D647" s="132"/>
      <c r="E647" s="334"/>
      <c r="F647" s="249"/>
      <c r="G647" s="173"/>
      <c r="H647" s="130"/>
      <c r="I647" s="111"/>
    </row>
    <row r="648" spans="1:10" ht="12.75" customHeight="1" x14ac:dyDescent="0.2">
      <c r="B648" s="216"/>
      <c r="C648" s="217"/>
      <c r="D648" s="196"/>
      <c r="E648" s="247"/>
      <c r="F648" s="248"/>
      <c r="G648" s="173"/>
      <c r="H648" s="130"/>
      <c r="I648" s="111"/>
      <c r="J648" s="104"/>
    </row>
    <row r="649" spans="1:10" ht="12.75" customHeight="1" x14ac:dyDescent="0.2">
      <c r="B649" s="233" t="s">
        <v>42</v>
      </c>
      <c r="C649" s="131"/>
      <c r="D649" s="132"/>
      <c r="E649" s="334"/>
      <c r="F649" s="249"/>
      <c r="G649" s="173"/>
      <c r="H649" s="130"/>
      <c r="I649" s="111"/>
      <c r="J649" s="104"/>
    </row>
    <row r="650" spans="1:10" ht="12.75" customHeight="1" x14ac:dyDescent="0.2">
      <c r="B650" s="149" t="s">
        <v>83</v>
      </c>
      <c r="C650" s="217"/>
      <c r="D650" s="230"/>
      <c r="E650" s="250">
        <v>17505.43</v>
      </c>
      <c r="F650" s="251">
        <v>-3.4911049156305163E-2</v>
      </c>
      <c r="G650" s="173"/>
      <c r="H650" s="130"/>
      <c r="I650" s="111"/>
      <c r="J650" s="104"/>
    </row>
    <row r="651" spans="1:10" ht="16.5" customHeight="1" x14ac:dyDescent="0.2">
      <c r="B651" s="162" t="s">
        <v>84</v>
      </c>
      <c r="C651" s="231"/>
      <c r="D651" s="232"/>
      <c r="E651" s="252"/>
      <c r="F651" s="253"/>
      <c r="G651" s="173"/>
      <c r="H651" s="130"/>
      <c r="I651" s="111"/>
    </row>
    <row r="652" spans="1:10" ht="16.5" hidden="1" customHeight="1" x14ac:dyDescent="0.2">
      <c r="B652" s="71"/>
      <c r="C652" s="217"/>
      <c r="D652" s="196"/>
      <c r="E652" s="254"/>
      <c r="F652" s="255"/>
      <c r="G652" s="173"/>
      <c r="H652" s="130"/>
      <c r="I652" s="111"/>
    </row>
    <row r="653" spans="1:10" ht="16.5" hidden="1" customHeight="1" x14ac:dyDescent="0.2">
      <c r="B653" s="71"/>
      <c r="C653" s="217"/>
      <c r="D653" s="196"/>
      <c r="E653" s="254"/>
      <c r="F653" s="255"/>
      <c r="G653" s="173"/>
      <c r="H653" s="130"/>
      <c r="I653" s="111"/>
    </row>
    <row r="654" spans="1:10" ht="16.5" hidden="1" customHeight="1" x14ac:dyDescent="0.2">
      <c r="B654" s="71"/>
      <c r="C654" s="217"/>
      <c r="D654" s="196"/>
      <c r="E654" s="254"/>
      <c r="F654" s="255"/>
      <c r="G654" s="173"/>
      <c r="H654" s="130"/>
      <c r="I654" s="111"/>
    </row>
    <row r="655" spans="1:10" ht="16.5" hidden="1" customHeight="1" x14ac:dyDescent="0.2">
      <c r="B655" s="71"/>
      <c r="C655" s="217"/>
      <c r="D655" s="196"/>
      <c r="E655" s="254"/>
      <c r="F655" s="255"/>
      <c r="G655" s="173"/>
      <c r="H655" s="130"/>
      <c r="I655" s="111"/>
    </row>
    <row r="656" spans="1:10" ht="16.5" customHeight="1" x14ac:dyDescent="0.2">
      <c r="B656" s="71"/>
      <c r="C656" s="217"/>
      <c r="D656" s="196"/>
      <c r="E656" s="254"/>
      <c r="F656" s="255"/>
      <c r="G656" s="173"/>
      <c r="H656" s="130"/>
      <c r="I656" s="111"/>
    </row>
    <row r="657" spans="1:11" ht="16.5" customHeight="1" x14ac:dyDescent="0.2">
      <c r="B657" s="233" t="s">
        <v>384</v>
      </c>
      <c r="C657" s="131"/>
      <c r="D657" s="403"/>
      <c r="E657" s="334">
        <v>3018737400</v>
      </c>
      <c r="F657" s="249">
        <v>0</v>
      </c>
      <c r="G657" s="173"/>
      <c r="H657" s="130"/>
      <c r="I657" s="111"/>
    </row>
    <row r="658" spans="1:11" ht="16.5" customHeight="1" thickBot="1" x14ac:dyDescent="0.25">
      <c r="B658" s="71"/>
      <c r="C658" s="217"/>
      <c r="D658" s="196"/>
      <c r="E658" s="254"/>
      <c r="F658" s="255"/>
      <c r="G658" s="173"/>
      <c r="H658" s="130"/>
      <c r="I658" s="111"/>
    </row>
    <row r="659" spans="1:11" ht="16.5" customHeight="1" thickBot="1" x14ac:dyDescent="0.25">
      <c r="B659" s="133" t="s">
        <v>289</v>
      </c>
      <c r="C659" s="134"/>
      <c r="D659" s="134"/>
      <c r="E659" s="332">
        <v>130343828407.8566</v>
      </c>
      <c r="F659" s="256">
        <v>4.1689925090466096E-2</v>
      </c>
      <c r="G659" s="207"/>
      <c r="H659" s="135"/>
      <c r="I659" s="111"/>
      <c r="K659" s="209" t="b">
        <f>IF(ABS(E659-SUM(E511,E514:E518,m_maladie,E641,E643,E645,E647,E649:E651,E657))&lt;0.001,TRUE,FALSE)</f>
        <v>1</v>
      </c>
    </row>
    <row r="660" spans="1:11" ht="16.5" customHeight="1" x14ac:dyDescent="0.2">
      <c r="I660" s="111"/>
    </row>
    <row r="661" spans="1:11" s="136" customFormat="1" ht="39" customHeight="1" x14ac:dyDescent="0.2">
      <c r="A661" s="6"/>
      <c r="B661" s="5"/>
      <c r="C661" s="3"/>
      <c r="D661" s="3"/>
      <c r="E661" s="3"/>
      <c r="F661" s="3"/>
      <c r="G661" s="3"/>
      <c r="H661" s="3"/>
      <c r="I661" s="85"/>
      <c r="J661" s="104"/>
    </row>
  </sheetData>
  <dataConsolidate/>
  <mergeCells count="93">
    <mergeCell ref="B630:D630"/>
    <mergeCell ref="B602:D602"/>
    <mergeCell ref="B615:D615"/>
    <mergeCell ref="B614:D614"/>
    <mergeCell ref="B616:D616"/>
    <mergeCell ref="B617:D617"/>
    <mergeCell ref="B603:D603"/>
    <mergeCell ref="B629:D629"/>
    <mergeCell ref="B621:D621"/>
    <mergeCell ref="B607:D607"/>
    <mergeCell ref="B545:C545"/>
    <mergeCell ref="B613:D613"/>
    <mergeCell ref="B604:D604"/>
    <mergeCell ref="B582:D582"/>
    <mergeCell ref="B598:D598"/>
    <mergeCell ref="B611:D611"/>
    <mergeCell ref="B612:D612"/>
    <mergeCell ref="B595:D595"/>
    <mergeCell ref="B596:D596"/>
    <mergeCell ref="B608:D608"/>
    <mergeCell ref="B599:D599"/>
    <mergeCell ref="B606:D606"/>
    <mergeCell ref="B632:D632"/>
    <mergeCell ref="B620:D620"/>
    <mergeCell ref="B622:D622"/>
    <mergeCell ref="B623:D623"/>
    <mergeCell ref="B626:D626"/>
    <mergeCell ref="B625:D625"/>
    <mergeCell ref="B627:D627"/>
    <mergeCell ref="B628:D628"/>
    <mergeCell ref="B605:D605"/>
    <mergeCell ref="B600:D600"/>
    <mergeCell ref="B601:D601"/>
    <mergeCell ref="B609:D609"/>
    <mergeCell ref="B618:D618"/>
    <mergeCell ref="B619:D619"/>
    <mergeCell ref="B610:D610"/>
    <mergeCell ref="B591:D591"/>
    <mergeCell ref="B592:D592"/>
    <mergeCell ref="B593:D593"/>
    <mergeCell ref="B594:D594"/>
    <mergeCell ref="B585:D585"/>
    <mergeCell ref="B587:D587"/>
    <mergeCell ref="B588:D588"/>
    <mergeCell ref="B589:D589"/>
    <mergeCell ref="B590:D590"/>
    <mergeCell ref="B555:C555"/>
    <mergeCell ref="B563:C563"/>
    <mergeCell ref="B568:C568"/>
    <mergeCell ref="B583:D583"/>
    <mergeCell ref="B584:D584"/>
    <mergeCell ref="B557:C557"/>
    <mergeCell ref="B575:D575"/>
    <mergeCell ref="B576:D576"/>
    <mergeCell ref="B571:D571"/>
    <mergeCell ref="B577:D577"/>
    <mergeCell ref="B543:C543"/>
    <mergeCell ref="B562:C562"/>
    <mergeCell ref="B570:D570"/>
    <mergeCell ref="B553:C553"/>
    <mergeCell ref="B546:C546"/>
    <mergeCell ref="B564:C564"/>
    <mergeCell ref="B569:D569"/>
    <mergeCell ref="B551:C551"/>
    <mergeCell ref="B552:C552"/>
    <mergeCell ref="B554:C554"/>
    <mergeCell ref="B538:C538"/>
    <mergeCell ref="B531:C531"/>
    <mergeCell ref="B535:C535"/>
    <mergeCell ref="B536:C536"/>
    <mergeCell ref="B542:C542"/>
    <mergeCell ref="B540:C540"/>
    <mergeCell ref="B537:C537"/>
    <mergeCell ref="B526:C526"/>
    <mergeCell ref="B541:C541"/>
    <mergeCell ref="B556:C556"/>
    <mergeCell ref="B548:C548"/>
    <mergeCell ref="B544:C544"/>
    <mergeCell ref="B527:C527"/>
    <mergeCell ref="B530:C530"/>
    <mergeCell ref="B547:C547"/>
    <mergeCell ref="B528:C528"/>
    <mergeCell ref="B539:C539"/>
    <mergeCell ref="B631:D631"/>
    <mergeCell ref="B636:C636"/>
    <mergeCell ref="B561:C561"/>
    <mergeCell ref="B558:C558"/>
    <mergeCell ref="B560:C560"/>
    <mergeCell ref="B572:D572"/>
    <mergeCell ref="B574:D574"/>
    <mergeCell ref="B559:C559"/>
    <mergeCell ref="B586:D586"/>
    <mergeCell ref="B581:D581"/>
  </mergeCells>
  <phoneticPr fontId="22" type="noConversion"/>
  <printOptions headings="1"/>
  <pageMargins left="0.19685039370078741" right="0.19685039370078741" top="0.27559055118110237" bottom="0.19685039370078741" header="0.31496062992125984" footer="0.51181102362204722"/>
  <pageSetup paperSize="9" scale="43" fitToHeight="7" orientation="portrait" r:id="rId1"/>
  <headerFooter alignWithMargins="0">
    <oddFooter xml:space="preserve">&amp;R&amp;8
</oddFooter>
  </headerFooter>
  <rowBreaks count="5" manualBreakCount="5">
    <brk id="156" max="8" man="1"/>
    <brk id="303" max="8" man="1"/>
    <brk id="426" max="8" man="1"/>
    <brk id="522" max="8" man="1"/>
    <brk id="632" max="8"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tabColor indexed="45"/>
  </sheetPr>
  <dimension ref="A1:K609"/>
  <sheetViews>
    <sheetView showZeros="0" view="pageBreakPreview" topLeftCell="A450" zoomScale="115" zoomScaleNormal="100" zoomScaleSheetLayoutView="115" workbookViewId="0">
      <selection activeCell="E606" sqref="E606:F606"/>
    </sheetView>
  </sheetViews>
  <sheetFormatPr baseColWidth="10" defaultRowHeight="11.25" x14ac:dyDescent="0.2"/>
  <cols>
    <col min="1" max="1" width="4" style="6" customWidth="1"/>
    <col min="2" max="2" width="64.28515625" style="5" customWidth="1"/>
    <col min="3" max="3" width="15" style="3" bestFit="1" customWidth="1"/>
    <col min="4" max="4" width="15.42578125" style="3" customWidth="1"/>
    <col min="5" max="5" width="15" style="3" customWidth="1"/>
    <col min="6" max="6" width="14.85546875" style="3" bestFit="1" customWidth="1"/>
    <col min="7" max="7" width="13.140625" style="3" bestFit="1" customWidth="1"/>
    <col min="8" max="8" width="6.5703125" style="3" bestFit="1" customWidth="1"/>
    <col min="9" max="9" width="2.5703125" style="3" hidden="1" customWidth="1"/>
    <col min="10" max="10" width="4" style="5" bestFit="1" customWidth="1"/>
    <col min="11" max="16384" width="11.42578125" style="5"/>
  </cols>
  <sheetData>
    <row r="1" spans="1:9" ht="9" customHeight="1" x14ac:dyDescent="0.2">
      <c r="A1" s="1"/>
      <c r="B1" s="43"/>
      <c r="F1" s="5"/>
      <c r="G1" s="5"/>
      <c r="H1" s="5"/>
      <c r="I1" s="4"/>
    </row>
    <row r="2" spans="1:9" ht="18" customHeight="1" x14ac:dyDescent="0.25">
      <c r="B2" s="7" t="s">
        <v>288</v>
      </c>
      <c r="C2" s="8"/>
      <c r="D2" s="8"/>
      <c r="E2" s="8"/>
      <c r="F2" s="8"/>
      <c r="G2" s="8"/>
      <c r="H2" s="8"/>
      <c r="I2" s="8"/>
    </row>
    <row r="3" spans="1:9" ht="12" customHeight="1" x14ac:dyDescent="0.2">
      <c r="B3" s="9"/>
      <c r="C3" s="10" t="str">
        <f>CUMUL_AT_mnt!C3</f>
        <v>PERIODE DU 1.1 AU 31.8.2024</v>
      </c>
      <c r="D3" s="11"/>
    </row>
    <row r="4" spans="1:9" ht="14.25" customHeight="1" x14ac:dyDescent="0.2">
      <c r="B4" s="12" t="s">
        <v>275</v>
      </c>
      <c r="C4" s="13"/>
      <c r="D4" s="13"/>
      <c r="E4" s="13"/>
      <c r="F4" s="14"/>
      <c r="G4" s="15"/>
      <c r="H4" s="5"/>
      <c r="I4" s="5"/>
    </row>
    <row r="5" spans="1:9" ht="12" customHeight="1" x14ac:dyDescent="0.2">
      <c r="B5" s="16" t="s">
        <v>4</v>
      </c>
      <c r="C5" s="18" t="s">
        <v>6</v>
      </c>
      <c r="D5" s="219" t="s">
        <v>3</v>
      </c>
      <c r="E5" s="219" t="s">
        <v>237</v>
      </c>
      <c r="F5" s="19" t="str">
        <f>CUMUL_Maladie_mnt!$H$5</f>
        <v>PCAP</v>
      </c>
      <c r="G5" s="20"/>
      <c r="H5" s="5"/>
      <c r="I5" s="5"/>
    </row>
    <row r="6" spans="1:9" ht="9.75" customHeight="1" x14ac:dyDescent="0.2">
      <c r="B6" s="21"/>
      <c r="C6" s="17"/>
      <c r="D6" s="220" t="s">
        <v>241</v>
      </c>
      <c r="E6" s="220" t="s">
        <v>239</v>
      </c>
      <c r="F6" s="22" t="str">
        <f>CUMUL_Maladie_mnt!$H$6</f>
        <v>en %</v>
      </c>
      <c r="G6" s="23"/>
      <c r="H6" s="5"/>
      <c r="I6" s="5"/>
    </row>
    <row r="7" spans="1:9" s="28" customFormat="1" ht="16.5" customHeight="1" x14ac:dyDescent="0.2">
      <c r="A7" s="24"/>
      <c r="B7" s="25" t="s">
        <v>170</v>
      </c>
      <c r="C7" s="26"/>
      <c r="D7" s="221"/>
      <c r="E7" s="221"/>
      <c r="F7" s="181"/>
      <c r="G7" s="27"/>
    </row>
    <row r="8" spans="1:9" ht="12" customHeight="1" x14ac:dyDescent="0.2">
      <c r="B8" s="31" t="s">
        <v>88</v>
      </c>
      <c r="C8" s="30"/>
      <c r="D8" s="222"/>
      <c r="E8" s="222"/>
      <c r="F8" s="179"/>
      <c r="G8" s="20"/>
      <c r="H8" s="5"/>
      <c r="I8" s="5"/>
    </row>
    <row r="9" spans="1:9" ht="10.5" customHeight="1" x14ac:dyDescent="0.2">
      <c r="B9" s="16" t="s">
        <v>22</v>
      </c>
      <c r="C9" s="289">
        <v>18255906.720000014</v>
      </c>
      <c r="D9" s="290">
        <v>211632.34000000017</v>
      </c>
      <c r="E9" s="290">
        <v>91103.999999999985</v>
      </c>
      <c r="F9" s="179">
        <v>-5.0034245800372967E-2</v>
      </c>
      <c r="G9" s="20"/>
      <c r="H9" s="5"/>
      <c r="I9" s="5"/>
    </row>
    <row r="10" spans="1:9" ht="10.5" customHeight="1" x14ac:dyDescent="0.2">
      <c r="B10" s="16" t="s">
        <v>100</v>
      </c>
      <c r="C10" s="289">
        <v>312120.85000000003</v>
      </c>
      <c r="D10" s="290"/>
      <c r="E10" s="290">
        <v>1224.1399999999999</v>
      </c>
      <c r="F10" s="179">
        <v>-0.17228707897558948</v>
      </c>
      <c r="G10" s="20"/>
      <c r="H10" s="5"/>
      <c r="I10" s="5"/>
    </row>
    <row r="11" spans="1:9" ht="10.5" customHeight="1" x14ac:dyDescent="0.2">
      <c r="B11" s="16" t="s">
        <v>340</v>
      </c>
      <c r="C11" s="289">
        <v>2832983.7199999974</v>
      </c>
      <c r="D11" s="290">
        <v>29905.630000000023</v>
      </c>
      <c r="E11" s="290">
        <v>8389.090000000002</v>
      </c>
      <c r="F11" s="179">
        <v>-0.12648258310346938</v>
      </c>
      <c r="G11" s="20"/>
      <c r="H11" s="5"/>
      <c r="I11" s="5"/>
    </row>
    <row r="12" spans="1:9" ht="10.5" customHeight="1" x14ac:dyDescent="0.2">
      <c r="B12" s="340" t="s">
        <v>90</v>
      </c>
      <c r="C12" s="289">
        <v>2830320.7299999972</v>
      </c>
      <c r="D12" s="290">
        <v>29650.030000000024</v>
      </c>
      <c r="E12" s="290">
        <v>8377.5700000000015</v>
      </c>
      <c r="F12" s="179">
        <v>-0.1262307497568802</v>
      </c>
      <c r="G12" s="20"/>
      <c r="H12" s="5"/>
      <c r="I12" s="5"/>
    </row>
    <row r="13" spans="1:9" ht="10.5" customHeight="1" x14ac:dyDescent="0.2">
      <c r="B13" s="33" t="s">
        <v>304</v>
      </c>
      <c r="C13" s="289">
        <v>40812.010000000053</v>
      </c>
      <c r="D13" s="290">
        <v>1407.58</v>
      </c>
      <c r="E13" s="290">
        <v>205.79</v>
      </c>
      <c r="F13" s="179">
        <v>-4.2065815592316591E-2</v>
      </c>
      <c r="G13" s="20"/>
      <c r="H13" s="5"/>
      <c r="I13" s="5"/>
    </row>
    <row r="14" spans="1:9" ht="10.5" customHeight="1" x14ac:dyDescent="0.2">
      <c r="B14" s="33" t="s">
        <v>305</v>
      </c>
      <c r="C14" s="289">
        <v>1896.1799999999998</v>
      </c>
      <c r="D14" s="290">
        <v>859.64</v>
      </c>
      <c r="E14" s="290"/>
      <c r="F14" s="179">
        <v>-0.20777940254856908</v>
      </c>
      <c r="G14" s="20"/>
      <c r="H14" s="5"/>
      <c r="I14" s="5"/>
    </row>
    <row r="15" spans="1:9" ht="10.5" customHeight="1" x14ac:dyDescent="0.2">
      <c r="B15" s="33" t="s">
        <v>306</v>
      </c>
      <c r="C15" s="289"/>
      <c r="D15" s="290"/>
      <c r="E15" s="290"/>
      <c r="F15" s="179"/>
      <c r="G15" s="20"/>
      <c r="H15" s="5"/>
      <c r="I15" s="5"/>
    </row>
    <row r="16" spans="1:9" ht="10.5" customHeight="1" x14ac:dyDescent="0.2">
      <c r="B16" s="33" t="s">
        <v>307</v>
      </c>
      <c r="C16" s="289">
        <v>2217034.3199999975</v>
      </c>
      <c r="D16" s="290">
        <v>15896.370000000012</v>
      </c>
      <c r="E16" s="290">
        <v>5965.7000000000007</v>
      </c>
      <c r="F16" s="179">
        <v>-0.15680996321961349</v>
      </c>
      <c r="G16" s="20"/>
      <c r="H16" s="5"/>
      <c r="I16" s="5"/>
    </row>
    <row r="17" spans="1:9" ht="10.5" customHeight="1" x14ac:dyDescent="0.2">
      <c r="B17" s="33" t="s">
        <v>308</v>
      </c>
      <c r="C17" s="289">
        <v>1059.5500000000002</v>
      </c>
      <c r="D17" s="290">
        <v>176.05</v>
      </c>
      <c r="E17" s="290"/>
      <c r="F17" s="179">
        <v>-4.1209313268602665E-2</v>
      </c>
      <c r="G17" s="20"/>
      <c r="H17" s="5"/>
      <c r="I17" s="5"/>
    </row>
    <row r="18" spans="1:9" ht="10.5" customHeight="1" x14ac:dyDescent="0.2">
      <c r="B18" s="33" t="s">
        <v>309</v>
      </c>
      <c r="C18" s="289">
        <v>569518.67000000004</v>
      </c>
      <c r="D18" s="290">
        <v>11310.39000000001</v>
      </c>
      <c r="E18" s="290">
        <v>2206.0800000000004</v>
      </c>
      <c r="F18" s="179">
        <v>1.0323715201298045E-2</v>
      </c>
      <c r="G18" s="20"/>
      <c r="H18" s="5"/>
      <c r="I18" s="5"/>
    </row>
    <row r="19" spans="1:9" ht="10.5" customHeight="1" x14ac:dyDescent="0.2">
      <c r="B19" s="33" t="s">
        <v>89</v>
      </c>
      <c r="C19" s="289">
        <v>2662.99</v>
      </c>
      <c r="D19" s="290">
        <v>255.6</v>
      </c>
      <c r="E19" s="290">
        <v>11.52</v>
      </c>
      <c r="F19" s="179">
        <v>-0.33131698154900058</v>
      </c>
      <c r="G19" s="20"/>
      <c r="H19" s="5"/>
      <c r="I19" s="5"/>
    </row>
    <row r="20" spans="1:9" x14ac:dyDescent="0.2">
      <c r="B20" s="16" t="s">
        <v>489</v>
      </c>
      <c r="C20" s="289"/>
      <c r="D20" s="290"/>
      <c r="E20" s="290"/>
      <c r="F20" s="179"/>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0.5" customHeight="1" x14ac:dyDescent="0.2">
      <c r="B23" s="16" t="s">
        <v>91</v>
      </c>
      <c r="C23" s="289">
        <v>464.8</v>
      </c>
      <c r="D23" s="290"/>
      <c r="E23" s="290"/>
      <c r="F23" s="179">
        <v>-0.27374999999999994</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515.19999999999993</v>
      </c>
      <c r="D25" s="290">
        <v>515.19999999999993</v>
      </c>
      <c r="E25" s="290"/>
      <c r="F25" s="179">
        <v>-0.12499999999999989</v>
      </c>
      <c r="G25" s="34"/>
      <c r="H25" s="5"/>
      <c r="I25" s="5"/>
    </row>
    <row r="26" spans="1:9" s="486" customFormat="1" ht="10.5" customHeight="1" x14ac:dyDescent="0.2">
      <c r="A26" s="452"/>
      <c r="B26" s="563" t="s">
        <v>310</v>
      </c>
      <c r="C26" s="568"/>
      <c r="D26" s="569"/>
      <c r="E26" s="569"/>
      <c r="F26" s="570"/>
      <c r="G26" s="571"/>
    </row>
    <row r="27" spans="1:9" s="486" customFormat="1" ht="10.5" customHeight="1" x14ac:dyDescent="0.2">
      <c r="A27" s="452"/>
      <c r="B27" s="563" t="s">
        <v>311</v>
      </c>
      <c r="C27" s="568"/>
      <c r="D27" s="569"/>
      <c r="E27" s="569"/>
      <c r="F27" s="570"/>
      <c r="G27" s="571"/>
    </row>
    <row r="28" spans="1:9" s="486" customFormat="1" ht="10.5" customHeight="1" x14ac:dyDescent="0.2">
      <c r="A28" s="452"/>
      <c r="B28" s="563" t="s">
        <v>312</v>
      </c>
      <c r="C28" s="568"/>
      <c r="D28" s="569"/>
      <c r="E28" s="569"/>
      <c r="F28" s="570"/>
      <c r="G28" s="571"/>
    </row>
    <row r="29" spans="1:9" s="486" customFormat="1" ht="10.5" customHeight="1" x14ac:dyDescent="0.2">
      <c r="A29" s="452"/>
      <c r="B29" s="563" t="s">
        <v>313</v>
      </c>
      <c r="C29" s="568"/>
      <c r="D29" s="569"/>
      <c r="E29" s="569"/>
      <c r="F29" s="570"/>
      <c r="G29" s="571"/>
    </row>
    <row r="30" spans="1:9" ht="10.5" customHeight="1" x14ac:dyDescent="0.2">
      <c r="B30" s="16" t="s">
        <v>417</v>
      </c>
      <c r="C30" s="289">
        <v>5286029.6290399916</v>
      </c>
      <c r="D30" s="290"/>
      <c r="E30" s="290"/>
      <c r="F30" s="179">
        <v>-2.5848855726311681E-2</v>
      </c>
      <c r="G30" s="34"/>
      <c r="H30" s="5"/>
      <c r="I30" s="5"/>
    </row>
    <row r="31" spans="1:9" ht="10.5" customHeight="1" x14ac:dyDescent="0.2">
      <c r="B31" s="16" t="s">
        <v>381</v>
      </c>
      <c r="C31" s="289">
        <v>601070.92999999982</v>
      </c>
      <c r="D31" s="290"/>
      <c r="E31" s="290">
        <v>4728.6100000000006</v>
      </c>
      <c r="F31" s="179">
        <v>-5.1843720766002188E-2</v>
      </c>
      <c r="G31" s="34"/>
      <c r="H31" s="5"/>
      <c r="I31" s="5"/>
    </row>
    <row r="32" spans="1:9" ht="10.5" customHeight="1" x14ac:dyDescent="0.2">
      <c r="B32" s="574" t="s">
        <v>448</v>
      </c>
      <c r="C32" s="289"/>
      <c r="D32" s="290"/>
      <c r="E32" s="290"/>
      <c r="F32" s="179"/>
      <c r="G32" s="34"/>
      <c r="H32" s="5"/>
      <c r="I32" s="5"/>
    </row>
    <row r="33" spans="1:9" ht="10.5" customHeight="1" x14ac:dyDescent="0.2">
      <c r="B33" s="574" t="s">
        <v>487</v>
      </c>
      <c r="C33" s="289"/>
      <c r="D33" s="290"/>
      <c r="E33" s="290"/>
      <c r="F33" s="179"/>
      <c r="G33" s="34"/>
      <c r="H33" s="5"/>
      <c r="I33" s="5"/>
    </row>
    <row r="34" spans="1:9" ht="10.5" customHeight="1" x14ac:dyDescent="0.2">
      <c r="B34" s="16" t="s">
        <v>99</v>
      </c>
      <c r="C34" s="289">
        <v>4894.5</v>
      </c>
      <c r="D34" s="290">
        <v>3360</v>
      </c>
      <c r="E34" s="290"/>
      <c r="F34" s="179">
        <v>-1.0812449474535191E-2</v>
      </c>
      <c r="G34" s="34"/>
      <c r="H34" s="5"/>
      <c r="I34" s="5"/>
    </row>
    <row r="35" spans="1:9" s="28" customFormat="1" ht="10.5" customHeight="1" x14ac:dyDescent="0.2">
      <c r="A35" s="24"/>
      <c r="B35" s="16" t="s">
        <v>98</v>
      </c>
      <c r="C35" s="289"/>
      <c r="D35" s="290"/>
      <c r="E35" s="290"/>
      <c r="F35" s="179"/>
      <c r="G35" s="36"/>
      <c r="H35" s="5"/>
    </row>
    <row r="36" spans="1:9" s="28" customFormat="1" ht="10.5" customHeight="1" x14ac:dyDescent="0.2">
      <c r="A36" s="24"/>
      <c r="B36" s="16" t="s">
        <v>250</v>
      </c>
      <c r="C36" s="291"/>
      <c r="D36" s="292"/>
      <c r="E36" s="292"/>
      <c r="F36" s="178"/>
      <c r="G36" s="36"/>
    </row>
    <row r="37" spans="1:9" s="28" customFormat="1" ht="24.75" customHeight="1" x14ac:dyDescent="0.2">
      <c r="A37" s="24"/>
      <c r="B37" s="35" t="s">
        <v>101</v>
      </c>
      <c r="C37" s="291">
        <v>27293986.349040005</v>
      </c>
      <c r="D37" s="292">
        <v>245413.17000000022</v>
      </c>
      <c r="E37" s="292">
        <v>105445.83999999998</v>
      </c>
      <c r="F37" s="178">
        <v>-5.5706100703062034E-2</v>
      </c>
      <c r="G37" s="36"/>
    </row>
    <row r="38" spans="1:9" ht="10.5" customHeight="1" x14ac:dyDescent="0.2">
      <c r="B38" s="31" t="s">
        <v>102</v>
      </c>
      <c r="C38" s="291"/>
      <c r="D38" s="292"/>
      <c r="E38" s="292"/>
      <c r="F38" s="178"/>
      <c r="G38" s="20"/>
      <c r="H38" s="5"/>
      <c r="I38" s="5"/>
    </row>
    <row r="39" spans="1:9" ht="10.5" customHeight="1" x14ac:dyDescent="0.2">
      <c r="B39" s="16" t="s">
        <v>104</v>
      </c>
      <c r="C39" s="289">
        <v>86599712.039999411</v>
      </c>
      <c r="D39" s="290">
        <v>47207870.539999545</v>
      </c>
      <c r="E39" s="290">
        <v>396083.83999999991</v>
      </c>
      <c r="F39" s="179">
        <v>-6.6599526940198217E-2</v>
      </c>
      <c r="G39" s="34"/>
      <c r="H39" s="5"/>
      <c r="I39" s="5"/>
    </row>
    <row r="40" spans="1:9" ht="10.5" customHeight="1" x14ac:dyDescent="0.2">
      <c r="B40" s="33" t="s">
        <v>106</v>
      </c>
      <c r="C40" s="289">
        <v>86538361.89999941</v>
      </c>
      <c r="D40" s="290">
        <v>47188656.759999543</v>
      </c>
      <c r="E40" s="290">
        <v>395901.24999999988</v>
      </c>
      <c r="F40" s="179">
        <v>-6.6630798624747078E-2</v>
      </c>
      <c r="G40" s="34"/>
      <c r="H40" s="5"/>
      <c r="I40" s="5"/>
    </row>
    <row r="41" spans="1:9" ht="10.5" customHeight="1" x14ac:dyDescent="0.2">
      <c r="B41" s="33" t="s">
        <v>304</v>
      </c>
      <c r="C41" s="289">
        <v>602335.40999999968</v>
      </c>
      <c r="D41" s="290">
        <v>501961.76999999984</v>
      </c>
      <c r="E41" s="290">
        <v>3171.1900000000005</v>
      </c>
      <c r="F41" s="179">
        <v>-6.0164503515563461E-2</v>
      </c>
      <c r="G41" s="34"/>
      <c r="H41" s="5"/>
      <c r="I41" s="5"/>
    </row>
    <row r="42" spans="1:9" ht="10.5" customHeight="1" x14ac:dyDescent="0.2">
      <c r="B42" s="33" t="s">
        <v>305</v>
      </c>
      <c r="C42" s="289">
        <v>27065533.549999751</v>
      </c>
      <c r="D42" s="290">
        <v>26529221.459999751</v>
      </c>
      <c r="E42" s="290">
        <v>137164.67999999996</v>
      </c>
      <c r="F42" s="179">
        <v>-9.6592418183318873E-2</v>
      </c>
      <c r="G42" s="34"/>
      <c r="H42" s="5"/>
      <c r="I42" s="5"/>
    </row>
    <row r="43" spans="1:9" ht="10.5" customHeight="1" x14ac:dyDescent="0.2">
      <c r="B43" s="33" t="s">
        <v>306</v>
      </c>
      <c r="C43" s="289">
        <v>17616343.439999785</v>
      </c>
      <c r="D43" s="290">
        <v>16424392.999999786</v>
      </c>
      <c r="E43" s="290">
        <v>89472.82</v>
      </c>
      <c r="F43" s="179">
        <v>-6.9616592416441914E-2</v>
      </c>
      <c r="G43" s="34"/>
      <c r="H43" s="5"/>
      <c r="I43" s="5"/>
    </row>
    <row r="44" spans="1:9" ht="10.5" customHeight="1" x14ac:dyDescent="0.2">
      <c r="B44" s="33" t="s">
        <v>307</v>
      </c>
      <c r="C44" s="289">
        <v>34675245.27999986</v>
      </c>
      <c r="D44" s="290">
        <v>681870.95000000042</v>
      </c>
      <c r="E44" s="290">
        <v>138607.75999999995</v>
      </c>
      <c r="F44" s="179">
        <v>-4.6936602800172866E-2</v>
      </c>
      <c r="G44" s="34"/>
      <c r="H44" s="5"/>
      <c r="I44" s="5"/>
    </row>
    <row r="45" spans="1:9" ht="10.5" customHeight="1" x14ac:dyDescent="0.2">
      <c r="B45" s="33" t="s">
        <v>308</v>
      </c>
      <c r="C45" s="289">
        <v>596656.68999999773</v>
      </c>
      <c r="D45" s="290">
        <v>133080.87000000011</v>
      </c>
      <c r="E45" s="290">
        <v>2799.5999999999995</v>
      </c>
      <c r="F45" s="179">
        <v>4.826217683901457E-2</v>
      </c>
      <c r="G45" s="34"/>
      <c r="H45" s="5"/>
      <c r="I45" s="5"/>
    </row>
    <row r="46" spans="1:9" ht="10.5" customHeight="1" x14ac:dyDescent="0.2">
      <c r="B46" s="33" t="s">
        <v>309</v>
      </c>
      <c r="C46" s="289">
        <v>5982247.530000017</v>
      </c>
      <c r="D46" s="290">
        <v>2918128.7100000139</v>
      </c>
      <c r="E46" s="290">
        <v>24685.200000000004</v>
      </c>
      <c r="F46" s="179">
        <v>-3.9646047444212629E-2</v>
      </c>
      <c r="G46" s="34"/>
      <c r="H46" s="5"/>
      <c r="I46" s="5"/>
    </row>
    <row r="47" spans="1:9" ht="10.5" customHeight="1" x14ac:dyDescent="0.2">
      <c r="B47" s="33" t="s">
        <v>105</v>
      </c>
      <c r="C47" s="289">
        <v>61350.139999999825</v>
      </c>
      <c r="D47" s="290">
        <v>19213.780000000006</v>
      </c>
      <c r="E47" s="290">
        <v>182.59</v>
      </c>
      <c r="F47" s="179">
        <v>-2.0299163383704077E-2</v>
      </c>
      <c r="G47" s="34"/>
      <c r="H47" s="5"/>
      <c r="I47" s="5"/>
    </row>
    <row r="48" spans="1:9" ht="10.5" customHeight="1" x14ac:dyDescent="0.2">
      <c r="B48" s="16" t="s">
        <v>22</v>
      </c>
      <c r="C48" s="289">
        <v>39296820.339999966</v>
      </c>
      <c r="D48" s="290">
        <v>6426169.6799999941</v>
      </c>
      <c r="E48" s="290">
        <v>173553.5</v>
      </c>
      <c r="F48" s="179">
        <v>-5.8063878226699561E-2</v>
      </c>
      <c r="G48" s="34"/>
      <c r="H48" s="5"/>
      <c r="I48" s="5"/>
    </row>
    <row r="49" spans="1:9" ht="10.5" customHeight="1" x14ac:dyDescent="0.2">
      <c r="B49" s="16" t="s">
        <v>107</v>
      </c>
      <c r="C49" s="289">
        <v>752198.07000000239</v>
      </c>
      <c r="D49" s="290">
        <v>752198.07000000239</v>
      </c>
      <c r="E49" s="290">
        <v>4441.7900000000009</v>
      </c>
      <c r="F49" s="179">
        <v>9.0962676667117881E-2</v>
      </c>
      <c r="G49" s="34"/>
      <c r="H49" s="5"/>
      <c r="I49" s="5"/>
    </row>
    <row r="50" spans="1:9" ht="10.5" customHeight="1" x14ac:dyDescent="0.2">
      <c r="B50" s="33" t="s">
        <v>110</v>
      </c>
      <c r="C50" s="289">
        <v>454907.76000000199</v>
      </c>
      <c r="D50" s="290">
        <v>454907.76000000199</v>
      </c>
      <c r="E50" s="290">
        <v>3329.8500000000004</v>
      </c>
      <c r="F50" s="179">
        <v>1.970795784313828E-2</v>
      </c>
      <c r="G50" s="34"/>
      <c r="H50" s="5"/>
      <c r="I50" s="5"/>
    </row>
    <row r="51" spans="1:9" ht="10.5" customHeight="1" x14ac:dyDescent="0.2">
      <c r="B51" s="33" t="s">
        <v>109</v>
      </c>
      <c r="C51" s="289">
        <v>281140.31000000029</v>
      </c>
      <c r="D51" s="290">
        <v>281140.31000000029</v>
      </c>
      <c r="E51" s="290">
        <v>1111.94</v>
      </c>
      <c r="F51" s="179">
        <v>0.21356245410944386</v>
      </c>
      <c r="G51" s="34"/>
      <c r="H51" s="5"/>
      <c r="I51" s="5"/>
    </row>
    <row r="52" spans="1:9" ht="10.5" customHeight="1" x14ac:dyDescent="0.2">
      <c r="B52" s="33" t="s">
        <v>112</v>
      </c>
      <c r="C52" s="289">
        <v>16150</v>
      </c>
      <c r="D52" s="290">
        <v>16150</v>
      </c>
      <c r="E52" s="290"/>
      <c r="F52" s="179">
        <v>0.38034188034188032</v>
      </c>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225121.23999999944</v>
      </c>
      <c r="D56" s="290">
        <v>225121.23999999944</v>
      </c>
      <c r="E56" s="290">
        <v>680.80000000000007</v>
      </c>
      <c r="F56" s="179">
        <v>-0.16185006134187319</v>
      </c>
      <c r="G56" s="34"/>
      <c r="H56" s="5"/>
      <c r="I56" s="5"/>
    </row>
    <row r="57" spans="1:9" ht="10.5" customHeight="1" x14ac:dyDescent="0.2">
      <c r="B57" s="16" t="s">
        <v>381</v>
      </c>
      <c r="C57" s="289">
        <v>639337.41999999981</v>
      </c>
      <c r="D57" s="290">
        <v>45</v>
      </c>
      <c r="E57" s="290">
        <v>4484.5</v>
      </c>
      <c r="F57" s="179">
        <v>0.17891972244178245</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417</v>
      </c>
      <c r="C62" s="289">
        <v>1939489.7440200008</v>
      </c>
      <c r="D62" s="290"/>
      <c r="E62" s="290"/>
      <c r="F62" s="179">
        <v>6.5548478873153737E-2</v>
      </c>
      <c r="G62" s="34"/>
      <c r="H62" s="5"/>
      <c r="I62" s="5"/>
    </row>
    <row r="63" spans="1:9" ht="10.5" customHeight="1" x14ac:dyDescent="0.2">
      <c r="B63" s="16" t="s">
        <v>94</v>
      </c>
      <c r="C63" s="289">
        <v>677.25</v>
      </c>
      <c r="D63" s="290"/>
      <c r="E63" s="290"/>
      <c r="F63" s="179">
        <v>-0.37</v>
      </c>
      <c r="G63" s="34"/>
      <c r="H63" s="5"/>
      <c r="I63" s="5"/>
    </row>
    <row r="64" spans="1:9" s="28" customFormat="1" ht="10.5" customHeight="1" x14ac:dyDescent="0.2">
      <c r="A64" s="24"/>
      <c r="B64" s="16" t="s">
        <v>92</v>
      </c>
      <c r="C64" s="289">
        <v>1761.48</v>
      </c>
      <c r="D64" s="290"/>
      <c r="E64" s="290"/>
      <c r="F64" s="179">
        <v>-0.2423546414101011</v>
      </c>
      <c r="G64" s="27"/>
      <c r="H64" s="5"/>
    </row>
    <row r="65" spans="1:9" ht="10.5" customHeight="1" x14ac:dyDescent="0.2">
      <c r="B65" s="16" t="s">
        <v>93</v>
      </c>
      <c r="C65" s="289">
        <v>2003.5</v>
      </c>
      <c r="D65" s="290"/>
      <c r="E65" s="290"/>
      <c r="F65" s="179">
        <v>0.40645840645840647</v>
      </c>
      <c r="G65" s="20"/>
      <c r="H65" s="5"/>
      <c r="I65" s="5"/>
    </row>
    <row r="66" spans="1:9" ht="12" customHeight="1" x14ac:dyDescent="0.2">
      <c r="B66" s="16" t="s">
        <v>91</v>
      </c>
      <c r="C66" s="289">
        <v>30</v>
      </c>
      <c r="D66" s="290"/>
      <c r="E66" s="290"/>
      <c r="F66" s="179"/>
      <c r="G66" s="34"/>
      <c r="H66" s="5"/>
      <c r="I66" s="5"/>
    </row>
    <row r="67" spans="1:9" ht="10.5" customHeight="1" x14ac:dyDescent="0.2">
      <c r="B67" s="16" t="s">
        <v>100</v>
      </c>
      <c r="C67" s="289">
        <v>2981.0699999999997</v>
      </c>
      <c r="D67" s="290">
        <v>56.5</v>
      </c>
      <c r="E67" s="290"/>
      <c r="F67" s="179"/>
      <c r="G67" s="34"/>
      <c r="H67" s="5"/>
      <c r="I67" s="5"/>
    </row>
    <row r="68" spans="1:9" ht="10.5" customHeight="1" x14ac:dyDescent="0.2">
      <c r="B68" s="16" t="s">
        <v>489</v>
      </c>
      <c r="C68" s="289"/>
      <c r="D68" s="290"/>
      <c r="E68" s="290"/>
      <c r="F68" s="179"/>
      <c r="G68" s="34"/>
      <c r="H68" s="5"/>
      <c r="I68" s="5"/>
    </row>
    <row r="69" spans="1:9" ht="10.5" customHeight="1" x14ac:dyDescent="0.2">
      <c r="B69" s="16" t="s">
        <v>97</v>
      </c>
      <c r="C69" s="289"/>
      <c r="D69" s="290"/>
      <c r="E69" s="290"/>
      <c r="F69" s="179"/>
      <c r="G69" s="34"/>
      <c r="H69" s="5"/>
      <c r="I69" s="5"/>
    </row>
    <row r="70" spans="1:9" ht="10.5" customHeight="1" x14ac:dyDescent="0.2">
      <c r="B70" s="16" t="s">
        <v>303</v>
      </c>
      <c r="C70" s="289"/>
      <c r="D70" s="290"/>
      <c r="E70" s="290"/>
      <c r="F70" s="179"/>
      <c r="G70" s="34"/>
      <c r="H70" s="5"/>
      <c r="I70" s="5"/>
    </row>
    <row r="71" spans="1:9" ht="10.5" customHeight="1" x14ac:dyDescent="0.2">
      <c r="B71" s="268" t="s">
        <v>255</v>
      </c>
      <c r="C71" s="289">
        <v>2935396.1599999978</v>
      </c>
      <c r="D71" s="290">
        <v>2934196.1599999978</v>
      </c>
      <c r="E71" s="290">
        <v>24238.32</v>
      </c>
      <c r="F71" s="179">
        <v>-9.5732977861110791E-2</v>
      </c>
      <c r="G71" s="20"/>
      <c r="H71" s="5"/>
      <c r="I71" s="5"/>
    </row>
    <row r="72" spans="1:9" ht="10.5" customHeight="1" x14ac:dyDescent="0.2">
      <c r="B72" s="574" t="s">
        <v>447</v>
      </c>
      <c r="C72" s="289"/>
      <c r="D72" s="290"/>
      <c r="E72" s="290"/>
      <c r="F72" s="179"/>
      <c r="G72" s="20"/>
      <c r="H72" s="5"/>
      <c r="I72" s="5"/>
    </row>
    <row r="73" spans="1:9" ht="10.5" customHeight="1" x14ac:dyDescent="0.2">
      <c r="B73" s="16" t="s">
        <v>487</v>
      </c>
      <c r="C73" s="289"/>
      <c r="D73" s="290"/>
      <c r="E73" s="290"/>
      <c r="F73" s="179"/>
      <c r="G73" s="20"/>
      <c r="H73" s="5"/>
      <c r="I73" s="5"/>
    </row>
    <row r="74" spans="1:9" s="28" customFormat="1" ht="10.5" customHeight="1" x14ac:dyDescent="0.2">
      <c r="A74" s="24"/>
      <c r="B74" s="16" t="s">
        <v>99</v>
      </c>
      <c r="C74" s="289">
        <v>35973.899999999994</v>
      </c>
      <c r="D74" s="290">
        <v>26147.899999999998</v>
      </c>
      <c r="E74" s="290">
        <v>108</v>
      </c>
      <c r="F74" s="179">
        <v>-0.14166380347019425</v>
      </c>
      <c r="G74" s="36"/>
      <c r="H74" s="5"/>
    </row>
    <row r="75" spans="1:9" ht="9" customHeight="1" x14ac:dyDescent="0.2">
      <c r="B75" s="16" t="s">
        <v>98</v>
      </c>
      <c r="C75" s="289"/>
      <c r="D75" s="290"/>
      <c r="E75" s="290"/>
      <c r="F75" s="179"/>
      <c r="G75" s="34"/>
      <c r="H75" s="5"/>
      <c r="I75" s="5"/>
    </row>
    <row r="76" spans="1:9" s="28" customFormat="1" ht="13.5" customHeight="1" x14ac:dyDescent="0.2">
      <c r="A76" s="24"/>
      <c r="B76" s="16" t="s">
        <v>250</v>
      </c>
      <c r="C76" s="289"/>
      <c r="D76" s="290"/>
      <c r="E76" s="290"/>
      <c r="F76" s="179"/>
      <c r="G76" s="36"/>
    </row>
    <row r="77" spans="1:9" ht="10.5" customHeight="1" x14ac:dyDescent="0.2">
      <c r="B77" s="35" t="s">
        <v>108</v>
      </c>
      <c r="C77" s="291">
        <v>132433126.21401939</v>
      </c>
      <c r="D77" s="292">
        <v>57571805.089999534</v>
      </c>
      <c r="E77" s="292">
        <v>603646.74999999988</v>
      </c>
      <c r="F77" s="178">
        <v>-6.1660535494585278E-2</v>
      </c>
      <c r="G77" s="34"/>
      <c r="H77" s="5"/>
      <c r="I77" s="5"/>
    </row>
    <row r="78" spans="1:9" ht="10.5" customHeight="1" x14ac:dyDescent="0.2">
      <c r="B78" s="31" t="s">
        <v>341</v>
      </c>
      <c r="C78" s="291"/>
      <c r="D78" s="292"/>
      <c r="E78" s="292"/>
      <c r="F78" s="178"/>
      <c r="G78" s="34"/>
      <c r="H78" s="5"/>
      <c r="I78" s="5"/>
    </row>
    <row r="79" spans="1:9" s="28" customFormat="1" ht="10.5" customHeight="1" x14ac:dyDescent="0.2">
      <c r="A79" s="24"/>
      <c r="B79" s="16" t="s">
        <v>22</v>
      </c>
      <c r="C79" s="289">
        <v>57552727.059999987</v>
      </c>
      <c r="D79" s="290">
        <v>6637802.019999994</v>
      </c>
      <c r="E79" s="290">
        <v>264657.5</v>
      </c>
      <c r="F79" s="179">
        <v>-5.5531592822435139E-2</v>
      </c>
      <c r="G79" s="27"/>
      <c r="H79" s="5"/>
    </row>
    <row r="80" spans="1:9" s="28" customFormat="1" ht="10.5" customHeight="1" x14ac:dyDescent="0.2">
      <c r="A80" s="24"/>
      <c r="B80" s="16" t="s">
        <v>104</v>
      </c>
      <c r="C80" s="289">
        <v>89432695.759999409</v>
      </c>
      <c r="D80" s="290">
        <v>47237776.169999547</v>
      </c>
      <c r="E80" s="290">
        <v>404472.92999999993</v>
      </c>
      <c r="F80" s="179">
        <v>-6.8622108621937628E-2</v>
      </c>
      <c r="G80" s="27"/>
      <c r="H80" s="5"/>
    </row>
    <row r="81" spans="1:9" s="28" customFormat="1" ht="10.5" customHeight="1" x14ac:dyDescent="0.2">
      <c r="A81" s="24"/>
      <c r="B81" s="33" t="s">
        <v>106</v>
      </c>
      <c r="C81" s="289">
        <v>89368682.629999399</v>
      </c>
      <c r="D81" s="290">
        <v>47218306.789999545</v>
      </c>
      <c r="E81" s="290">
        <v>404278.81999999983</v>
      </c>
      <c r="F81" s="179">
        <v>-6.8642741965719622E-2</v>
      </c>
      <c r="G81" s="27"/>
      <c r="H81" s="5"/>
    </row>
    <row r="82" spans="1:9" s="28" customFormat="1" ht="10.5" customHeight="1" x14ac:dyDescent="0.2">
      <c r="A82" s="24"/>
      <c r="B82" s="33" t="s">
        <v>304</v>
      </c>
      <c r="C82" s="289">
        <v>643147.41999999981</v>
      </c>
      <c r="D82" s="290">
        <v>503369.34999999986</v>
      </c>
      <c r="E82" s="290">
        <v>3376.9800000000005</v>
      </c>
      <c r="F82" s="179">
        <v>-5.9036366857757372E-2</v>
      </c>
      <c r="G82" s="27"/>
      <c r="H82" s="5"/>
    </row>
    <row r="83" spans="1:9" s="28" customFormat="1" ht="10.5" customHeight="1" x14ac:dyDescent="0.2">
      <c r="A83" s="24"/>
      <c r="B83" s="33" t="s">
        <v>305</v>
      </c>
      <c r="C83" s="289">
        <v>27067429.729999751</v>
      </c>
      <c r="D83" s="290">
        <v>26530081.099999752</v>
      </c>
      <c r="E83" s="290">
        <v>137164.67999999996</v>
      </c>
      <c r="F83" s="179">
        <v>-9.6601300368560183E-2</v>
      </c>
      <c r="G83" s="27"/>
      <c r="H83" s="5"/>
    </row>
    <row r="84" spans="1:9" s="28" customFormat="1" ht="10.5" customHeight="1" x14ac:dyDescent="0.2">
      <c r="A84" s="24"/>
      <c r="B84" s="33" t="s">
        <v>306</v>
      </c>
      <c r="C84" s="289">
        <v>17616343.439999785</v>
      </c>
      <c r="D84" s="290">
        <v>16424392.999999786</v>
      </c>
      <c r="E84" s="290">
        <v>89472.82</v>
      </c>
      <c r="F84" s="179">
        <v>-6.9619798099637809E-2</v>
      </c>
      <c r="G84" s="27"/>
      <c r="H84" s="5"/>
    </row>
    <row r="85" spans="1:9" s="28" customFormat="1" ht="10.5" customHeight="1" x14ac:dyDescent="0.2">
      <c r="A85" s="24"/>
      <c r="B85" s="33" t="s">
        <v>307</v>
      </c>
      <c r="C85" s="289">
        <v>36892279.59999986</v>
      </c>
      <c r="D85" s="290">
        <v>697767.32000000053</v>
      </c>
      <c r="E85" s="290">
        <v>144573.45999999996</v>
      </c>
      <c r="F85" s="179">
        <v>-5.4341824199984679E-2</v>
      </c>
      <c r="G85" s="27"/>
      <c r="H85" s="5"/>
    </row>
    <row r="86" spans="1:9" ht="10.5" customHeight="1" x14ac:dyDescent="0.2">
      <c r="B86" s="33" t="s">
        <v>308</v>
      </c>
      <c r="C86" s="289">
        <v>597716.23999999778</v>
      </c>
      <c r="D86" s="290">
        <v>133256.9200000001</v>
      </c>
      <c r="E86" s="290">
        <v>2799.5999999999995</v>
      </c>
      <c r="F86" s="179">
        <v>4.8088802289918853E-2</v>
      </c>
      <c r="G86" s="34"/>
      <c r="H86" s="5"/>
      <c r="I86" s="5"/>
    </row>
    <row r="87" spans="1:9" ht="10.5" customHeight="1" x14ac:dyDescent="0.2">
      <c r="B87" s="33" t="s">
        <v>309</v>
      </c>
      <c r="C87" s="289">
        <v>6551766.200000017</v>
      </c>
      <c r="D87" s="290">
        <v>2929439.1000000141</v>
      </c>
      <c r="E87" s="290">
        <v>26891.280000000002</v>
      </c>
      <c r="F87" s="179">
        <v>-3.5499383664026274E-2</v>
      </c>
      <c r="G87" s="34"/>
      <c r="H87" s="5"/>
      <c r="I87" s="5"/>
    </row>
    <row r="88" spans="1:9" ht="10.5" customHeight="1" x14ac:dyDescent="0.2">
      <c r="B88" s="33" t="s">
        <v>105</v>
      </c>
      <c r="C88" s="289">
        <v>64013.12999999983</v>
      </c>
      <c r="D88" s="290">
        <v>19469.380000000005</v>
      </c>
      <c r="E88" s="290">
        <v>194.11</v>
      </c>
      <c r="F88" s="179">
        <v>-3.8895863805845421E-2</v>
      </c>
      <c r="G88" s="34"/>
      <c r="H88" s="5"/>
      <c r="I88" s="5"/>
    </row>
    <row r="89" spans="1:9" s="28" customFormat="1" ht="10.5" customHeight="1" x14ac:dyDescent="0.2">
      <c r="A89" s="24"/>
      <c r="B89" s="16" t="s">
        <v>100</v>
      </c>
      <c r="C89" s="289">
        <v>315101.92000000004</v>
      </c>
      <c r="D89" s="290">
        <v>56.5</v>
      </c>
      <c r="E89" s="290">
        <v>1224.1399999999999</v>
      </c>
      <c r="F89" s="179">
        <v>-0.20977893982672569</v>
      </c>
      <c r="G89" s="27"/>
      <c r="H89" s="5"/>
    </row>
    <row r="90" spans="1:9" ht="10.5" customHeight="1" x14ac:dyDescent="0.2">
      <c r="B90" s="16" t="s">
        <v>107</v>
      </c>
      <c r="C90" s="289">
        <v>752198.07000000239</v>
      </c>
      <c r="D90" s="290">
        <v>752198.07000000239</v>
      </c>
      <c r="E90" s="290">
        <v>4441.7900000000009</v>
      </c>
      <c r="F90" s="179">
        <v>9.0962676667117881E-2</v>
      </c>
      <c r="G90" s="34"/>
      <c r="H90" s="5"/>
      <c r="I90" s="5"/>
    </row>
    <row r="91" spans="1:9" ht="10.5" customHeight="1" x14ac:dyDescent="0.2">
      <c r="B91" s="33" t="s">
        <v>110</v>
      </c>
      <c r="C91" s="289">
        <v>454907.76000000199</v>
      </c>
      <c r="D91" s="290">
        <v>454907.76000000199</v>
      </c>
      <c r="E91" s="290">
        <v>3329.8500000000004</v>
      </c>
      <c r="F91" s="179">
        <v>1.970795784313828E-2</v>
      </c>
      <c r="G91" s="34"/>
      <c r="H91" s="5"/>
      <c r="I91" s="5"/>
    </row>
    <row r="92" spans="1:9" ht="10.5" customHeight="1" x14ac:dyDescent="0.2">
      <c r="B92" s="33" t="s">
        <v>109</v>
      </c>
      <c r="C92" s="289">
        <v>281140.31000000029</v>
      </c>
      <c r="D92" s="290">
        <v>281140.31000000029</v>
      </c>
      <c r="E92" s="290">
        <v>1111.94</v>
      </c>
      <c r="F92" s="179">
        <v>0.21356245410944386</v>
      </c>
      <c r="G92" s="20"/>
      <c r="H92" s="5"/>
      <c r="I92" s="5"/>
    </row>
    <row r="93" spans="1:9" ht="10.5" customHeight="1" x14ac:dyDescent="0.2">
      <c r="B93" s="33" t="s">
        <v>112</v>
      </c>
      <c r="C93" s="289">
        <v>16150</v>
      </c>
      <c r="D93" s="290">
        <v>16150</v>
      </c>
      <c r="E93" s="290"/>
      <c r="F93" s="179">
        <v>0.38034188034188032</v>
      </c>
      <c r="G93" s="34"/>
      <c r="H93" s="5"/>
      <c r="I93" s="5"/>
    </row>
    <row r="94" spans="1:9" ht="10.5" customHeight="1" x14ac:dyDescent="0.2">
      <c r="B94" s="33" t="s">
        <v>111</v>
      </c>
      <c r="C94" s="289"/>
      <c r="D94" s="290"/>
      <c r="E94" s="290"/>
      <c r="F94" s="179"/>
      <c r="G94" s="34"/>
      <c r="H94" s="5"/>
      <c r="I94" s="5"/>
    </row>
    <row r="95" spans="1:9" s="40" customFormat="1" ht="10.5" customHeight="1" x14ac:dyDescent="0.25">
      <c r="A95" s="38"/>
      <c r="B95" s="16" t="s">
        <v>97</v>
      </c>
      <c r="C95" s="289"/>
      <c r="D95" s="290"/>
      <c r="E95" s="290"/>
      <c r="F95" s="179"/>
      <c r="G95" s="34"/>
      <c r="H95" s="5"/>
    </row>
    <row r="96" spans="1:9" s="40" customFormat="1" ht="10.5" customHeight="1" x14ac:dyDescent="0.25">
      <c r="A96" s="38"/>
      <c r="B96" s="16" t="s">
        <v>103</v>
      </c>
      <c r="C96" s="289"/>
      <c r="D96" s="290"/>
      <c r="E96" s="290"/>
      <c r="F96" s="179"/>
      <c r="G96" s="34"/>
      <c r="H96" s="5"/>
    </row>
    <row r="97" spans="1:9" ht="10.5" customHeight="1" x14ac:dyDescent="0.2">
      <c r="B97" s="16" t="s">
        <v>96</v>
      </c>
      <c r="C97" s="289"/>
      <c r="D97" s="290"/>
      <c r="E97" s="290"/>
      <c r="F97" s="179"/>
      <c r="G97" s="34"/>
      <c r="H97" s="5"/>
      <c r="I97" s="5"/>
    </row>
    <row r="98" spans="1:9" ht="10.5" customHeight="1" x14ac:dyDescent="0.2">
      <c r="B98" s="16" t="s">
        <v>489</v>
      </c>
      <c r="C98" s="289"/>
      <c r="D98" s="290"/>
      <c r="E98" s="290"/>
      <c r="F98" s="179"/>
      <c r="G98" s="34"/>
      <c r="H98" s="5"/>
      <c r="I98" s="5"/>
    </row>
    <row r="99" spans="1:9" ht="10.5" customHeight="1" x14ac:dyDescent="0.2">
      <c r="B99" s="16" t="s">
        <v>95</v>
      </c>
      <c r="C99" s="289">
        <v>225636.43999999945</v>
      </c>
      <c r="D99" s="290">
        <v>225636.43999999945</v>
      </c>
      <c r="E99" s="290">
        <v>680.80000000000007</v>
      </c>
      <c r="F99" s="179">
        <v>-0.16176945666171305</v>
      </c>
      <c r="G99" s="34"/>
      <c r="H99" s="5"/>
      <c r="I99" s="5"/>
    </row>
    <row r="100" spans="1:9" ht="10.5" customHeight="1" x14ac:dyDescent="0.2">
      <c r="B100" s="16" t="s">
        <v>381</v>
      </c>
      <c r="C100" s="289">
        <v>1240408.3499999999</v>
      </c>
      <c r="D100" s="290">
        <v>45</v>
      </c>
      <c r="E100" s="290">
        <v>9213.11</v>
      </c>
      <c r="F100" s="179">
        <v>5.454983628785115E-2</v>
      </c>
      <c r="G100" s="34"/>
      <c r="H100" s="5"/>
      <c r="I100" s="5"/>
    </row>
    <row r="101" spans="1:9" ht="10.5" customHeight="1" x14ac:dyDescent="0.2">
      <c r="B101" s="16" t="s">
        <v>417</v>
      </c>
      <c r="C101" s="289">
        <v>7225519.3730599927</v>
      </c>
      <c r="D101" s="290"/>
      <c r="E101" s="290"/>
      <c r="F101" s="179">
        <v>-2.8915384366977603E-3</v>
      </c>
      <c r="G101" s="34"/>
      <c r="H101" s="5"/>
      <c r="I101" s="5"/>
    </row>
    <row r="102" spans="1:9" ht="10.5" customHeight="1" x14ac:dyDescent="0.2">
      <c r="B102" s="16" t="s">
        <v>91</v>
      </c>
      <c r="C102" s="289">
        <v>494.8</v>
      </c>
      <c r="D102" s="290"/>
      <c r="E102" s="290"/>
      <c r="F102" s="179"/>
      <c r="G102" s="34"/>
      <c r="H102" s="5"/>
      <c r="I102" s="5"/>
    </row>
    <row r="103" spans="1:9" s="486" customFormat="1" ht="10.5" customHeight="1" x14ac:dyDescent="0.2">
      <c r="A103" s="452"/>
      <c r="B103" s="563" t="s">
        <v>310</v>
      </c>
      <c r="C103" s="568"/>
      <c r="D103" s="569"/>
      <c r="E103" s="569"/>
      <c r="F103" s="570"/>
      <c r="G103" s="571"/>
    </row>
    <row r="104" spans="1:9" s="562" customFormat="1" ht="10.5" customHeight="1" x14ac:dyDescent="0.2">
      <c r="A104" s="489"/>
      <c r="B104" s="563" t="s">
        <v>311</v>
      </c>
      <c r="C104" s="568"/>
      <c r="D104" s="569"/>
      <c r="E104" s="569"/>
      <c r="F104" s="570"/>
      <c r="G104" s="561"/>
      <c r="H104" s="486"/>
    </row>
    <row r="105" spans="1:9" s="486" customFormat="1" ht="10.5" customHeight="1" x14ac:dyDescent="0.2">
      <c r="A105" s="452"/>
      <c r="B105" s="563" t="s">
        <v>312</v>
      </c>
      <c r="C105" s="568"/>
      <c r="D105" s="569"/>
      <c r="E105" s="569"/>
      <c r="F105" s="570"/>
      <c r="G105" s="571"/>
    </row>
    <row r="106" spans="1:9" s="486" customFormat="1" ht="10.5" customHeight="1" x14ac:dyDescent="0.2">
      <c r="A106" s="452"/>
      <c r="B106" s="563" t="s">
        <v>313</v>
      </c>
      <c r="C106" s="568"/>
      <c r="D106" s="569"/>
      <c r="E106" s="569"/>
      <c r="F106" s="570"/>
      <c r="G106" s="571"/>
    </row>
    <row r="107" spans="1:9" ht="10.5" customHeight="1" x14ac:dyDescent="0.2">
      <c r="B107" s="16" t="s">
        <v>94</v>
      </c>
      <c r="C107" s="289">
        <v>677.25</v>
      </c>
      <c r="D107" s="290"/>
      <c r="E107" s="290"/>
      <c r="F107" s="179">
        <v>-0.37</v>
      </c>
      <c r="G107" s="34"/>
      <c r="H107" s="5"/>
      <c r="I107" s="5"/>
    </row>
    <row r="108" spans="1:9" ht="10.5" customHeight="1" x14ac:dyDescent="0.2">
      <c r="B108" s="16" t="s">
        <v>92</v>
      </c>
      <c r="C108" s="289">
        <v>1761.48</v>
      </c>
      <c r="D108" s="290"/>
      <c r="E108" s="290"/>
      <c r="F108" s="179">
        <v>-0.2423546414101011</v>
      </c>
      <c r="G108" s="34"/>
      <c r="H108" s="5"/>
      <c r="I108" s="5"/>
    </row>
    <row r="109" spans="1:9" ht="10.5" customHeight="1" x14ac:dyDescent="0.2">
      <c r="B109" s="16" t="s">
        <v>93</v>
      </c>
      <c r="C109" s="289">
        <v>2003.5</v>
      </c>
      <c r="D109" s="290"/>
      <c r="E109" s="290"/>
      <c r="F109" s="179">
        <v>0.40645840645840647</v>
      </c>
      <c r="G109" s="34"/>
      <c r="H109" s="5"/>
      <c r="I109" s="5"/>
    </row>
    <row r="110" spans="1:9" ht="10.5" customHeight="1" x14ac:dyDescent="0.2">
      <c r="B110" s="16" t="s">
        <v>252</v>
      </c>
      <c r="C110" s="289"/>
      <c r="D110" s="290"/>
      <c r="E110" s="290"/>
      <c r="F110" s="179"/>
      <c r="G110" s="34"/>
      <c r="H110" s="5"/>
      <c r="I110" s="5"/>
    </row>
    <row r="111" spans="1:9" ht="10.5" customHeight="1" x14ac:dyDescent="0.2">
      <c r="B111" s="16" t="s">
        <v>303</v>
      </c>
      <c r="C111" s="289"/>
      <c r="D111" s="290"/>
      <c r="E111" s="290"/>
      <c r="F111" s="179"/>
      <c r="G111" s="34"/>
      <c r="H111" s="5"/>
      <c r="I111" s="5"/>
    </row>
    <row r="112" spans="1:9" ht="10.5" customHeight="1" x14ac:dyDescent="0.2">
      <c r="B112" s="268" t="s">
        <v>255</v>
      </c>
      <c r="C112" s="289">
        <v>2935396.1599999978</v>
      </c>
      <c r="D112" s="290">
        <v>2934196.1599999978</v>
      </c>
      <c r="E112" s="290">
        <v>24238.32</v>
      </c>
      <c r="F112" s="179">
        <v>-9.5732977861110791E-2</v>
      </c>
      <c r="G112" s="34"/>
      <c r="H112" s="5"/>
      <c r="I112" s="5"/>
    </row>
    <row r="113" spans="1:9" ht="10.5" customHeight="1" x14ac:dyDescent="0.2">
      <c r="B113" s="574" t="s">
        <v>449</v>
      </c>
      <c r="C113" s="289"/>
      <c r="D113" s="290"/>
      <c r="E113" s="290"/>
      <c r="F113" s="179"/>
      <c r="G113" s="34"/>
      <c r="H113" s="5"/>
      <c r="I113" s="5"/>
    </row>
    <row r="114" spans="1:9" ht="10.5" customHeight="1" x14ac:dyDescent="0.2">
      <c r="B114" s="16" t="s">
        <v>487</v>
      </c>
      <c r="C114" s="289"/>
      <c r="D114" s="290"/>
      <c r="E114" s="290"/>
      <c r="F114" s="179"/>
      <c r="G114" s="34"/>
      <c r="H114" s="5"/>
      <c r="I114" s="5"/>
    </row>
    <row r="115" spans="1:9" s="28" customFormat="1" ht="10.5" customHeight="1" x14ac:dyDescent="0.2">
      <c r="A115" s="24"/>
      <c r="B115" s="16" t="s">
        <v>99</v>
      </c>
      <c r="C115" s="289">
        <v>40868.399999999994</v>
      </c>
      <c r="D115" s="290">
        <v>29507.899999999998</v>
      </c>
      <c r="E115" s="290">
        <v>108</v>
      </c>
      <c r="F115" s="179">
        <v>-0.12784682623689703</v>
      </c>
      <c r="G115" s="36"/>
      <c r="H115" s="5"/>
    </row>
    <row r="116" spans="1:9" s="28" customFormat="1" ht="10.5" customHeight="1" x14ac:dyDescent="0.2">
      <c r="A116" s="24"/>
      <c r="B116" s="16" t="s">
        <v>98</v>
      </c>
      <c r="C116" s="289"/>
      <c r="D116" s="290"/>
      <c r="E116" s="290"/>
      <c r="F116" s="179"/>
      <c r="G116" s="36"/>
    </row>
    <row r="117" spans="1:9" ht="15" customHeight="1" x14ac:dyDescent="0.2">
      <c r="B117" s="16" t="s">
        <v>250</v>
      </c>
      <c r="C117" s="289"/>
      <c r="D117" s="290"/>
      <c r="E117" s="290"/>
      <c r="F117" s="179"/>
      <c r="G117" s="34"/>
      <c r="H117" s="5"/>
      <c r="I117" s="5"/>
    </row>
    <row r="118" spans="1:9" ht="14.25" customHeight="1" x14ac:dyDescent="0.2">
      <c r="B118" s="29" t="s">
        <v>113</v>
      </c>
      <c r="C118" s="291">
        <v>159727112.56305939</v>
      </c>
      <c r="D118" s="292">
        <v>57817218.259999543</v>
      </c>
      <c r="E118" s="292">
        <v>709092.58999999985</v>
      </c>
      <c r="F118" s="178">
        <v>-6.0648373839603087E-2</v>
      </c>
      <c r="G118" s="34"/>
      <c r="H118" s="5"/>
      <c r="I118" s="5"/>
    </row>
    <row r="119" spans="1:9" ht="10.5" customHeight="1" x14ac:dyDescent="0.2">
      <c r="B119" s="74" t="s">
        <v>122</v>
      </c>
      <c r="C119" s="291"/>
      <c r="D119" s="292"/>
      <c r="E119" s="292"/>
      <c r="F119" s="178"/>
      <c r="G119" s="34"/>
      <c r="H119" s="5"/>
      <c r="I119" s="5"/>
    </row>
    <row r="120" spans="1:9" ht="10.5" customHeight="1" x14ac:dyDescent="0.2">
      <c r="B120" s="16" t="s">
        <v>386</v>
      </c>
      <c r="C120" s="289">
        <v>128914610.96000008</v>
      </c>
      <c r="D120" s="290">
        <v>71469.839999999982</v>
      </c>
      <c r="E120" s="290">
        <v>896998.41000000073</v>
      </c>
      <c r="F120" s="179">
        <v>6.6535523665302687E-2</v>
      </c>
      <c r="G120" s="34"/>
      <c r="H120" s="5"/>
      <c r="I120" s="5"/>
    </row>
    <row r="121" spans="1:9" ht="10.5" customHeight="1" x14ac:dyDescent="0.2">
      <c r="B121" s="16" t="s">
        <v>100</v>
      </c>
      <c r="C121" s="289">
        <v>12030990.99</v>
      </c>
      <c r="D121" s="290"/>
      <c r="E121" s="290">
        <v>83802.39</v>
      </c>
      <c r="F121" s="179">
        <v>0.38823802446752276</v>
      </c>
      <c r="G121" s="34"/>
      <c r="H121" s="5"/>
      <c r="I121" s="5"/>
    </row>
    <row r="122" spans="1:9" ht="10.5" customHeight="1" x14ac:dyDescent="0.2">
      <c r="B122" s="16" t="s">
        <v>177</v>
      </c>
      <c r="C122" s="289">
        <v>1837075.7799999781</v>
      </c>
      <c r="D122" s="290">
        <v>109.2</v>
      </c>
      <c r="E122" s="290">
        <v>13435.600000000002</v>
      </c>
      <c r="F122" s="179">
        <v>0.18620131689516151</v>
      </c>
      <c r="G122" s="34"/>
      <c r="H122" s="5"/>
      <c r="I122" s="5"/>
    </row>
    <row r="123" spans="1:9" ht="10.5" customHeight="1" x14ac:dyDescent="0.2">
      <c r="B123" s="16" t="s">
        <v>22</v>
      </c>
      <c r="C123" s="289">
        <v>23065312.149999987</v>
      </c>
      <c r="D123" s="290">
        <v>46169.4</v>
      </c>
      <c r="E123" s="290">
        <v>147057</v>
      </c>
      <c r="F123" s="179">
        <v>9.8786470578562602E-2</v>
      </c>
      <c r="G123" s="34"/>
      <c r="H123" s="5"/>
      <c r="I123" s="5"/>
    </row>
    <row r="124" spans="1:9" ht="10.5" customHeight="1" x14ac:dyDescent="0.2">
      <c r="B124" s="16" t="s">
        <v>381</v>
      </c>
      <c r="C124" s="289">
        <v>393360.99999999988</v>
      </c>
      <c r="D124" s="290"/>
      <c r="E124" s="290">
        <v>1930</v>
      </c>
      <c r="F124" s="179">
        <v>0.41003655561378505</v>
      </c>
      <c r="G124" s="34"/>
      <c r="H124" s="5"/>
      <c r="I124" s="5"/>
    </row>
    <row r="125" spans="1:9" ht="10.5" customHeight="1" x14ac:dyDescent="0.2">
      <c r="B125" s="37" t="s">
        <v>312</v>
      </c>
      <c r="C125" s="289"/>
      <c r="D125" s="290"/>
      <c r="E125" s="290"/>
      <c r="F125" s="179"/>
      <c r="G125" s="34"/>
      <c r="H125" s="5"/>
      <c r="I125" s="5"/>
    </row>
    <row r="126" spans="1:9" ht="10.5" customHeight="1" x14ac:dyDescent="0.2">
      <c r="B126" s="16" t="s">
        <v>385</v>
      </c>
      <c r="C126" s="289">
        <v>18944625.299999826</v>
      </c>
      <c r="D126" s="290">
        <v>14767.780000000006</v>
      </c>
      <c r="E126" s="290">
        <v>115172.43999999993</v>
      </c>
      <c r="F126" s="179">
        <v>8.1934576897115807E-2</v>
      </c>
      <c r="G126" s="34"/>
      <c r="H126" s="5"/>
      <c r="I126" s="5"/>
    </row>
    <row r="127" spans="1:9" ht="10.5" customHeight="1" x14ac:dyDescent="0.2">
      <c r="B127" s="37" t="s">
        <v>382</v>
      </c>
      <c r="C127" s="289">
        <v>1310982.6600000001</v>
      </c>
      <c r="D127" s="290"/>
      <c r="E127" s="290">
        <v>8500</v>
      </c>
      <c r="F127" s="179">
        <v>-0.13546918134377162</v>
      </c>
      <c r="G127" s="208"/>
      <c r="H127" s="205"/>
      <c r="I127" s="34"/>
    </row>
    <row r="128" spans="1:9" ht="10.5" customHeight="1" x14ac:dyDescent="0.2">
      <c r="B128" s="574" t="s">
        <v>450</v>
      </c>
      <c r="C128" s="289"/>
      <c r="D128" s="290"/>
      <c r="E128" s="290"/>
      <c r="F128" s="179"/>
      <c r="G128" s="208"/>
      <c r="H128" s="205"/>
      <c r="I128" s="34"/>
    </row>
    <row r="129" spans="1:9" ht="10.5" hidden="1" customHeight="1" x14ac:dyDescent="0.2">
      <c r="B129" s="574"/>
      <c r="C129" s="289"/>
      <c r="D129" s="290"/>
      <c r="E129" s="290"/>
      <c r="F129" s="179"/>
      <c r="G129" s="208"/>
      <c r="H129" s="205"/>
      <c r="I129" s="34"/>
    </row>
    <row r="130" spans="1:9" ht="10.5" customHeight="1" x14ac:dyDescent="0.2">
      <c r="B130" s="16" t="s">
        <v>99</v>
      </c>
      <c r="C130" s="289">
        <v>6753</v>
      </c>
      <c r="D130" s="290"/>
      <c r="E130" s="290"/>
      <c r="F130" s="179">
        <v>-0.3257114328507239</v>
      </c>
      <c r="G130" s="208"/>
      <c r="H130" s="205"/>
      <c r="I130" s="34"/>
    </row>
    <row r="131" spans="1:9" ht="10.5" customHeight="1" x14ac:dyDescent="0.2">
      <c r="B131" s="41" t="s">
        <v>120</v>
      </c>
      <c r="C131" s="293">
        <v>186503711.83999988</v>
      </c>
      <c r="D131" s="294">
        <v>132516.22</v>
      </c>
      <c r="E131" s="294">
        <v>1266895.8400000003</v>
      </c>
      <c r="F131" s="286">
        <v>8.8155458439040268E-2</v>
      </c>
      <c r="G131" s="208"/>
      <c r="H131" s="205"/>
      <c r="I131" s="34"/>
    </row>
    <row r="132" spans="1:9" s="28" customFormat="1" ht="10.5" customHeight="1" x14ac:dyDescent="0.2">
      <c r="A132" s="24"/>
      <c r="B132" s="265" t="s">
        <v>238</v>
      </c>
      <c r="C132" s="208"/>
      <c r="D132" s="208"/>
      <c r="E132" s="208"/>
      <c r="F132" s="208"/>
      <c r="G132" s="208"/>
      <c r="H132" s="209"/>
      <c r="I132" s="36"/>
    </row>
    <row r="133" spans="1:9" ht="9" customHeight="1" x14ac:dyDescent="0.2">
      <c r="A133" s="1"/>
      <c r="B133" s="265" t="s">
        <v>249</v>
      </c>
      <c r="C133" s="208"/>
      <c r="D133" s="208"/>
      <c r="E133" s="208"/>
      <c r="F133" s="208"/>
      <c r="G133" s="4"/>
      <c r="H133" s="4"/>
      <c r="I133" s="4"/>
    </row>
    <row r="134" spans="1:9" ht="15" customHeight="1" x14ac:dyDescent="0.2">
      <c r="B134" s="265" t="s">
        <v>251</v>
      </c>
      <c r="C134" s="208"/>
      <c r="D134" s="208"/>
      <c r="E134" s="208"/>
      <c r="F134" s="208"/>
      <c r="G134" s="8"/>
      <c r="H134" s="8"/>
      <c r="I134" s="8"/>
    </row>
    <row r="135" spans="1:9" ht="12" customHeight="1" x14ac:dyDescent="0.2">
      <c r="B135" s="50"/>
      <c r="C135" s="208"/>
      <c r="D135" s="208"/>
      <c r="E135" s="208"/>
      <c r="F135" s="208"/>
    </row>
    <row r="136" spans="1:9" ht="14.25" customHeight="1" x14ac:dyDescent="0.2">
      <c r="F136" s="4"/>
      <c r="G136" s="15"/>
      <c r="H136" s="5"/>
      <c r="I136" s="5"/>
    </row>
    <row r="137" spans="1:9" ht="12" customHeight="1" x14ac:dyDescent="0.25">
      <c r="B137" s="7" t="s">
        <v>288</v>
      </c>
      <c r="C137" s="8"/>
      <c r="D137" s="8"/>
      <c r="E137" s="8"/>
      <c r="F137" s="8"/>
      <c r="G137" s="5"/>
      <c r="H137" s="5"/>
      <c r="I137" s="5"/>
    </row>
    <row r="138" spans="1:9" ht="9.75" customHeight="1" x14ac:dyDescent="0.2">
      <c r="B138" s="9"/>
      <c r="C138" s="10" t="str">
        <f>C3</f>
        <v>PERIODE DU 1.1 AU 31.8.2024</v>
      </c>
      <c r="D138" s="11"/>
      <c r="F138" s="20"/>
      <c r="G138" s="23"/>
      <c r="H138" s="5"/>
      <c r="I138" s="5"/>
    </row>
    <row r="139" spans="1:9" s="28" customFormat="1" ht="12" customHeight="1" x14ac:dyDescent="0.2">
      <c r="A139" s="24"/>
      <c r="B139" s="12" t="str">
        <f>$B$4</f>
        <v xml:space="preserve">             II- ASSURANCE MATERNITE : DEPENSES en milliers d'euros</v>
      </c>
      <c r="C139" s="13"/>
      <c r="D139" s="13"/>
      <c r="E139" s="13"/>
      <c r="F139" s="378"/>
      <c r="G139" s="36"/>
    </row>
    <row r="140" spans="1:9" s="28" customFormat="1" ht="13.5" customHeight="1" x14ac:dyDescent="0.2">
      <c r="A140" s="24"/>
      <c r="B140" s="16" t="s">
        <v>4</v>
      </c>
      <c r="C140" s="18" t="s">
        <v>6</v>
      </c>
      <c r="D140" s="219" t="s">
        <v>3</v>
      </c>
      <c r="E140" s="219" t="s">
        <v>237</v>
      </c>
      <c r="F140" s="19" t="str">
        <f>CUMUL_Maladie_mnt!$H$5</f>
        <v>PCAP</v>
      </c>
      <c r="G140" s="36"/>
    </row>
    <row r="141" spans="1:9" s="28" customFormat="1" ht="10.5" customHeight="1" x14ac:dyDescent="0.2">
      <c r="A141" s="24"/>
      <c r="B141" s="21"/>
      <c r="C141" s="44"/>
      <c r="D141" s="220" t="s">
        <v>241</v>
      </c>
      <c r="E141" s="220" t="s">
        <v>239</v>
      </c>
      <c r="F141" s="22" t="str">
        <f>CUMUL_Maladie_mnt!$H$6</f>
        <v>en %</v>
      </c>
      <c r="G141" s="36"/>
      <c r="H141" s="5"/>
    </row>
    <row r="142" spans="1:9" s="28" customFormat="1" ht="10.5" customHeight="1" x14ac:dyDescent="0.2">
      <c r="A142" s="24"/>
      <c r="B142" s="35"/>
      <c r="C142" s="32"/>
      <c r="D142" s="223"/>
      <c r="E142" s="223"/>
      <c r="F142" s="178"/>
      <c r="G142" s="36"/>
      <c r="H142" s="5"/>
    </row>
    <row r="143" spans="1:9" s="28" customFormat="1" ht="10.5" customHeight="1" x14ac:dyDescent="0.2">
      <c r="A143" s="24"/>
      <c r="B143" s="31" t="s">
        <v>121</v>
      </c>
      <c r="C143" s="289"/>
      <c r="D143" s="290"/>
      <c r="E143" s="290"/>
      <c r="F143" s="178"/>
      <c r="G143" s="36"/>
      <c r="H143" s="5"/>
    </row>
    <row r="144" spans="1:9" s="28" customFormat="1" ht="10.5" customHeight="1" x14ac:dyDescent="0.2">
      <c r="A144" s="24"/>
      <c r="B144" s="16" t="s">
        <v>116</v>
      </c>
      <c r="C144" s="289">
        <v>4118525.3199999863</v>
      </c>
      <c r="D144" s="290"/>
      <c r="E144" s="290">
        <v>35875.96</v>
      </c>
      <c r="F144" s="179">
        <v>4.55743974060141E-2</v>
      </c>
      <c r="G144" s="36"/>
      <c r="H144" s="5"/>
    </row>
    <row r="145" spans="1:8" s="28" customFormat="1" ht="10.5" customHeight="1" x14ac:dyDescent="0.2">
      <c r="A145" s="24"/>
      <c r="B145" s="16" t="s">
        <v>117</v>
      </c>
      <c r="C145" s="289">
        <v>625967.87999999989</v>
      </c>
      <c r="D145" s="290"/>
      <c r="E145" s="290">
        <v>3714</v>
      </c>
      <c r="F145" s="179">
        <v>-4.8361945434682418E-2</v>
      </c>
      <c r="G145" s="36"/>
      <c r="H145" s="5"/>
    </row>
    <row r="146" spans="1:8" s="28" customFormat="1" ht="10.5" customHeight="1" x14ac:dyDescent="0.2">
      <c r="A146" s="24"/>
      <c r="B146" s="16" t="s">
        <v>118</v>
      </c>
      <c r="C146" s="289">
        <v>13190.27</v>
      </c>
      <c r="D146" s="290"/>
      <c r="E146" s="290"/>
      <c r="F146" s="179">
        <v>-0.12525739387745749</v>
      </c>
      <c r="G146" s="36"/>
      <c r="H146" s="5"/>
    </row>
    <row r="147" spans="1:8" s="28" customFormat="1" ht="10.5" customHeight="1" x14ac:dyDescent="0.2">
      <c r="A147" s="24"/>
      <c r="B147" s="16" t="s">
        <v>166</v>
      </c>
      <c r="C147" s="289">
        <v>195001.14000000057</v>
      </c>
      <c r="D147" s="290"/>
      <c r="E147" s="290">
        <v>1332.6700000000008</v>
      </c>
      <c r="F147" s="179">
        <v>4.6707295491095202E-2</v>
      </c>
      <c r="G147" s="36"/>
      <c r="H147" s="5"/>
    </row>
    <row r="148" spans="1:8" s="28" customFormat="1" ht="10.5" customHeight="1" x14ac:dyDescent="0.2">
      <c r="A148" s="24"/>
      <c r="B148" s="16" t="s">
        <v>22</v>
      </c>
      <c r="C148" s="289">
        <v>343409.60000000015</v>
      </c>
      <c r="D148" s="290"/>
      <c r="E148" s="290">
        <v>2737</v>
      </c>
      <c r="F148" s="179">
        <v>-1.3017004833494328E-2</v>
      </c>
      <c r="G148" s="36"/>
      <c r="H148" s="5"/>
    </row>
    <row r="149" spans="1:8" s="28" customFormat="1" ht="10.5" customHeight="1" x14ac:dyDescent="0.2">
      <c r="A149" s="24"/>
      <c r="B149" s="16" t="s">
        <v>115</v>
      </c>
      <c r="C149" s="289">
        <v>160253.55000000008</v>
      </c>
      <c r="D149" s="290">
        <v>1035.06</v>
      </c>
      <c r="E149" s="290">
        <v>1012.06</v>
      </c>
      <c r="F149" s="179">
        <v>4.9990840220421662E-2</v>
      </c>
      <c r="G149" s="36"/>
      <c r="H149" s="5"/>
    </row>
    <row r="150" spans="1:8" s="28" customFormat="1" ht="12.75" customHeight="1" x14ac:dyDescent="0.2">
      <c r="A150" s="24"/>
      <c r="B150" s="16" t="s">
        <v>114</v>
      </c>
      <c r="C150" s="289">
        <v>158911.09999999995</v>
      </c>
      <c r="D150" s="290"/>
      <c r="E150" s="290">
        <v>691.2</v>
      </c>
      <c r="F150" s="179">
        <v>0.1159388617769217</v>
      </c>
      <c r="G150" s="36"/>
      <c r="H150" s="5"/>
    </row>
    <row r="151" spans="1:8" s="28" customFormat="1" ht="12.75" customHeight="1" x14ac:dyDescent="0.2">
      <c r="A151" s="24"/>
      <c r="B151" s="16" t="s">
        <v>100</v>
      </c>
      <c r="C151" s="289">
        <v>46</v>
      </c>
      <c r="D151" s="290"/>
      <c r="E151" s="290"/>
      <c r="F151" s="179"/>
      <c r="G151" s="36"/>
      <c r="H151" s="5"/>
    </row>
    <row r="152" spans="1:8" s="28" customFormat="1" ht="13.5" customHeight="1" x14ac:dyDescent="0.2">
      <c r="A152" s="24"/>
      <c r="B152" s="16" t="s">
        <v>98</v>
      </c>
      <c r="C152" s="289"/>
      <c r="D152" s="290"/>
      <c r="E152" s="290"/>
      <c r="F152" s="179"/>
      <c r="G152" s="36"/>
      <c r="H152" s="5"/>
    </row>
    <row r="153" spans="1:8" s="28" customFormat="1" ht="12.75" customHeight="1" x14ac:dyDescent="0.2">
      <c r="A153" s="24"/>
      <c r="B153" s="16" t="s">
        <v>416</v>
      </c>
      <c r="C153" s="289"/>
      <c r="D153" s="290"/>
      <c r="E153" s="290"/>
      <c r="F153" s="179"/>
      <c r="G153" s="36"/>
    </row>
    <row r="154" spans="1:8" s="28" customFormat="1" ht="14.25" customHeight="1" x14ac:dyDescent="0.2">
      <c r="A154" s="24"/>
      <c r="B154" s="16" t="s">
        <v>412</v>
      </c>
      <c r="C154" s="289"/>
      <c r="D154" s="290"/>
      <c r="E154" s="290"/>
      <c r="F154" s="179"/>
      <c r="G154" s="36"/>
    </row>
    <row r="155" spans="1:8" s="28" customFormat="1" ht="10.5" customHeight="1" x14ac:dyDescent="0.2">
      <c r="A155" s="24"/>
      <c r="B155" s="16" t="s">
        <v>374</v>
      </c>
      <c r="C155" s="289">
        <v>16417.059999999998</v>
      </c>
      <c r="D155" s="290"/>
      <c r="E155" s="290">
        <v>30</v>
      </c>
      <c r="F155" s="179">
        <v>-4.933679076915598E-2</v>
      </c>
      <c r="G155" s="36"/>
      <c r="H155" s="5"/>
    </row>
    <row r="156" spans="1:8" s="28" customFormat="1" ht="10.5" customHeight="1" x14ac:dyDescent="0.2">
      <c r="A156" s="24"/>
      <c r="B156" s="574" t="s">
        <v>451</v>
      </c>
      <c r="C156" s="289"/>
      <c r="D156" s="290"/>
      <c r="E156" s="290"/>
      <c r="F156" s="179"/>
      <c r="G156" s="36"/>
      <c r="H156" s="5"/>
    </row>
    <row r="157" spans="1:8" s="28" customFormat="1" ht="10.5" hidden="1" customHeight="1" x14ac:dyDescent="0.2">
      <c r="A157" s="24"/>
      <c r="B157" s="574"/>
      <c r="C157" s="289"/>
      <c r="D157" s="290"/>
      <c r="E157" s="290"/>
      <c r="F157" s="179"/>
      <c r="G157" s="36"/>
      <c r="H157" s="5"/>
    </row>
    <row r="158" spans="1:8" s="28" customFormat="1" ht="10.5" customHeight="1" x14ac:dyDescent="0.2">
      <c r="A158" s="24"/>
      <c r="B158" s="269" t="s">
        <v>99</v>
      </c>
      <c r="C158" s="289">
        <v>1432743.3599999999</v>
      </c>
      <c r="D158" s="290"/>
      <c r="E158" s="290">
        <v>11584</v>
      </c>
      <c r="F158" s="179">
        <v>0.51795623142170277</v>
      </c>
      <c r="G158" s="36"/>
      <c r="H158" s="5"/>
    </row>
    <row r="159" spans="1:8" s="28" customFormat="1" ht="10.5" customHeight="1" x14ac:dyDescent="0.2">
      <c r="A159" s="24"/>
      <c r="B159" s="35" t="s">
        <v>119</v>
      </c>
      <c r="C159" s="291">
        <v>7064465.2799999854</v>
      </c>
      <c r="D159" s="292">
        <v>1035.06</v>
      </c>
      <c r="E159" s="292">
        <v>56976.89</v>
      </c>
      <c r="F159" s="178">
        <v>0.10343276754932273</v>
      </c>
      <c r="G159" s="36"/>
      <c r="H159" s="5"/>
    </row>
    <row r="160" spans="1:8" s="28" customFormat="1" ht="10.5" customHeight="1" x14ac:dyDescent="0.2">
      <c r="A160" s="24"/>
      <c r="B160" s="31" t="s">
        <v>243</v>
      </c>
      <c r="C160" s="291"/>
      <c r="D160" s="292"/>
      <c r="E160" s="292"/>
      <c r="F160" s="178"/>
      <c r="G160" s="36"/>
      <c r="H160" s="5"/>
    </row>
    <row r="161" spans="1:9" s="28" customFormat="1" ht="10.5" customHeight="1" x14ac:dyDescent="0.2">
      <c r="A161" s="24"/>
      <c r="B161" s="16" t="s">
        <v>22</v>
      </c>
      <c r="C161" s="289">
        <v>4191597.830000001</v>
      </c>
      <c r="D161" s="290"/>
      <c r="E161" s="290">
        <v>16013.54</v>
      </c>
      <c r="F161" s="179">
        <v>9.0099439863906561E-3</v>
      </c>
      <c r="G161" s="36"/>
      <c r="H161" s="5"/>
    </row>
    <row r="162" spans="1:9" s="28" customFormat="1" ht="10.5" customHeight="1" x14ac:dyDescent="0.2">
      <c r="A162" s="24"/>
      <c r="B162" s="16" t="s">
        <v>104</v>
      </c>
      <c r="C162" s="289">
        <v>3304575.3799999957</v>
      </c>
      <c r="D162" s="290"/>
      <c r="E162" s="290">
        <v>12913.09</v>
      </c>
      <c r="F162" s="179">
        <v>4.4655207961923349E-2</v>
      </c>
      <c r="G162" s="36"/>
      <c r="H162" s="5"/>
    </row>
    <row r="163" spans="1:9" s="28" customFormat="1" ht="10.5" customHeight="1" x14ac:dyDescent="0.2">
      <c r="A163" s="24"/>
      <c r="B163" s="33" t="s">
        <v>106</v>
      </c>
      <c r="C163" s="289">
        <v>2182191.0299999984</v>
      </c>
      <c r="D163" s="290"/>
      <c r="E163" s="290">
        <v>12021.400000000001</v>
      </c>
      <c r="F163" s="179">
        <v>-8.7209925742670613E-3</v>
      </c>
      <c r="G163" s="36"/>
      <c r="H163" s="5"/>
    </row>
    <row r="164" spans="1:9" s="28" customFormat="1" ht="10.5" customHeight="1" x14ac:dyDescent="0.2">
      <c r="A164" s="24"/>
      <c r="B164" s="33" t="s">
        <v>304</v>
      </c>
      <c r="C164" s="289">
        <v>9895.5300000000007</v>
      </c>
      <c r="D164" s="290"/>
      <c r="E164" s="290"/>
      <c r="F164" s="179">
        <v>-3.0126699147595914E-2</v>
      </c>
      <c r="G164" s="36"/>
      <c r="H164" s="5"/>
    </row>
    <row r="165" spans="1:9" s="28" customFormat="1" ht="10.5" customHeight="1" x14ac:dyDescent="0.2">
      <c r="A165" s="24"/>
      <c r="B165" s="33" t="s">
        <v>305</v>
      </c>
      <c r="C165" s="289">
        <v>692214.15999999968</v>
      </c>
      <c r="D165" s="290"/>
      <c r="E165" s="290">
        <v>4201.7299999999996</v>
      </c>
      <c r="F165" s="179">
        <v>0.17419342559785211</v>
      </c>
      <c r="G165" s="36"/>
      <c r="H165" s="5"/>
    </row>
    <row r="166" spans="1:9" ht="10.5" customHeight="1" x14ac:dyDescent="0.2">
      <c r="B166" s="33" t="s">
        <v>306</v>
      </c>
      <c r="C166" s="289">
        <v>218634.16000000006</v>
      </c>
      <c r="D166" s="290"/>
      <c r="E166" s="290">
        <v>260.28000000000003</v>
      </c>
      <c r="F166" s="179">
        <v>-0.38797360075771892</v>
      </c>
      <c r="G166" s="34"/>
      <c r="H166" s="5"/>
      <c r="I166" s="5"/>
    </row>
    <row r="167" spans="1:9" ht="10.5" customHeight="1" x14ac:dyDescent="0.2">
      <c r="B167" s="33" t="s">
        <v>307</v>
      </c>
      <c r="C167" s="289">
        <v>440077.25000000017</v>
      </c>
      <c r="D167" s="290"/>
      <c r="E167" s="290">
        <v>1150.28</v>
      </c>
      <c r="F167" s="179">
        <v>8.9150365587107983E-2</v>
      </c>
      <c r="G167" s="34"/>
      <c r="H167" s="5"/>
      <c r="I167" s="5"/>
    </row>
    <row r="168" spans="1:9" ht="10.5" customHeight="1" x14ac:dyDescent="0.2">
      <c r="B168" s="33" t="s">
        <v>308</v>
      </c>
      <c r="C168" s="289">
        <v>46069.999999999847</v>
      </c>
      <c r="D168" s="290"/>
      <c r="E168" s="290">
        <v>41.68</v>
      </c>
      <c r="F168" s="179">
        <v>0.15129782777814138</v>
      </c>
      <c r="G168" s="34"/>
      <c r="H168" s="5"/>
      <c r="I168" s="5"/>
    </row>
    <row r="169" spans="1:9" ht="10.5" customHeight="1" x14ac:dyDescent="0.2">
      <c r="B169" s="33" t="s">
        <v>309</v>
      </c>
      <c r="C169" s="289">
        <v>775299.92999999854</v>
      </c>
      <c r="D169" s="290"/>
      <c r="E169" s="290">
        <v>6367.4300000000012</v>
      </c>
      <c r="F169" s="179">
        <v>-3.1313539209315899E-2</v>
      </c>
      <c r="G169" s="34"/>
      <c r="H169" s="5"/>
      <c r="I169" s="5"/>
    </row>
    <row r="170" spans="1:9" s="28" customFormat="1" ht="10.5" customHeight="1" x14ac:dyDescent="0.2">
      <c r="A170" s="24"/>
      <c r="B170" s="33" t="s">
        <v>105</v>
      </c>
      <c r="C170" s="289">
        <v>1122384.3499999973</v>
      </c>
      <c r="D170" s="290"/>
      <c r="E170" s="290">
        <v>891.69</v>
      </c>
      <c r="F170" s="179">
        <v>0.16680765789121521</v>
      </c>
      <c r="G170" s="36"/>
      <c r="H170" s="5"/>
    </row>
    <row r="171" spans="1:9" s="28" customFormat="1" ht="10.5" customHeight="1" x14ac:dyDescent="0.2">
      <c r="A171" s="24"/>
      <c r="B171" s="16" t="s">
        <v>116</v>
      </c>
      <c r="C171" s="289">
        <v>872848.47000000218</v>
      </c>
      <c r="D171" s="290"/>
      <c r="E171" s="290">
        <v>3002.5200000000004</v>
      </c>
      <c r="F171" s="179">
        <v>0.10321704645660712</v>
      </c>
      <c r="G171" s="36"/>
      <c r="H171" s="5"/>
    </row>
    <row r="172" spans="1:9" ht="10.5" customHeight="1" x14ac:dyDescent="0.2">
      <c r="B172" s="16" t="s">
        <v>117</v>
      </c>
      <c r="C172" s="289">
        <v>237547.43</v>
      </c>
      <c r="D172" s="290"/>
      <c r="E172" s="290">
        <v>1090</v>
      </c>
      <c r="F172" s="179">
        <v>5.6837519094353306E-2</v>
      </c>
      <c r="G172" s="20"/>
      <c r="H172" s="5"/>
      <c r="I172" s="5"/>
    </row>
    <row r="173" spans="1:9" ht="10.5" customHeight="1" x14ac:dyDescent="0.2">
      <c r="B173" s="16" t="s">
        <v>118</v>
      </c>
      <c r="C173" s="289">
        <v>1698.5</v>
      </c>
      <c r="D173" s="290"/>
      <c r="E173" s="290"/>
      <c r="F173" s="179">
        <v>0.37391304347826093</v>
      </c>
      <c r="G173" s="20"/>
      <c r="H173" s="5"/>
      <c r="I173" s="5"/>
    </row>
    <row r="174" spans="1:9" ht="10.5" customHeight="1" x14ac:dyDescent="0.2">
      <c r="B174" s="16" t="s">
        <v>115</v>
      </c>
      <c r="C174" s="289">
        <v>50493.129999999976</v>
      </c>
      <c r="D174" s="290"/>
      <c r="E174" s="290">
        <v>39</v>
      </c>
      <c r="F174" s="179">
        <v>3.9213523221761415E-2</v>
      </c>
      <c r="G174" s="20"/>
      <c r="H174" s="5"/>
      <c r="I174" s="5"/>
    </row>
    <row r="175" spans="1:9" ht="10.5" customHeight="1" x14ac:dyDescent="0.2">
      <c r="B175" s="16" t="s">
        <v>114</v>
      </c>
      <c r="C175" s="289">
        <v>56245.360000000095</v>
      </c>
      <c r="D175" s="290"/>
      <c r="E175" s="290">
        <v>345.6</v>
      </c>
      <c r="F175" s="179">
        <v>-5.7013081858351744E-2</v>
      </c>
      <c r="G175" s="20"/>
      <c r="H175" s="5"/>
      <c r="I175" s="5"/>
    </row>
    <row r="176" spans="1:9" ht="10.5" customHeight="1" x14ac:dyDescent="0.2">
      <c r="B176" s="16" t="s">
        <v>95</v>
      </c>
      <c r="C176" s="289">
        <v>6171.52</v>
      </c>
      <c r="D176" s="290"/>
      <c r="E176" s="290"/>
      <c r="F176" s="179">
        <v>-0.38811510517465664</v>
      </c>
      <c r="G176" s="20"/>
      <c r="H176" s="5"/>
      <c r="I176" s="5"/>
    </row>
    <row r="177" spans="1:9" ht="10.5" customHeight="1" x14ac:dyDescent="0.2">
      <c r="B177" s="16" t="s">
        <v>381</v>
      </c>
      <c r="C177" s="289">
        <v>470462.41000000009</v>
      </c>
      <c r="D177" s="290"/>
      <c r="E177" s="290">
        <v>2421.5899999999997</v>
      </c>
      <c r="F177" s="179">
        <v>0.28575078622905248</v>
      </c>
      <c r="G177" s="20"/>
      <c r="H177" s="5"/>
      <c r="I177" s="5"/>
    </row>
    <row r="178" spans="1:9" ht="10.5" customHeight="1" x14ac:dyDescent="0.2">
      <c r="B178" s="16" t="s">
        <v>345</v>
      </c>
      <c r="C178" s="289"/>
      <c r="D178" s="290"/>
      <c r="E178" s="290"/>
      <c r="F178" s="178"/>
      <c r="G178" s="20"/>
      <c r="H178" s="5"/>
      <c r="I178" s="5"/>
    </row>
    <row r="179" spans="1:9" ht="10.5" customHeight="1" x14ac:dyDescent="0.2">
      <c r="B179" s="16" t="s">
        <v>346</v>
      </c>
      <c r="C179" s="289"/>
      <c r="D179" s="290"/>
      <c r="E179" s="290"/>
      <c r="F179" s="178"/>
      <c r="G179" s="34"/>
      <c r="H179" s="5"/>
      <c r="I179" s="5"/>
    </row>
    <row r="180" spans="1:9" ht="10.5" customHeight="1" x14ac:dyDescent="0.2">
      <c r="B180" s="16" t="s">
        <v>350</v>
      </c>
      <c r="C180" s="289"/>
      <c r="D180" s="290"/>
      <c r="E180" s="290"/>
      <c r="F180" s="178"/>
      <c r="G180" s="34"/>
      <c r="H180" s="5"/>
      <c r="I180" s="5"/>
    </row>
    <row r="181" spans="1:9" ht="10.5" customHeight="1" x14ac:dyDescent="0.2">
      <c r="B181" s="16" t="s">
        <v>313</v>
      </c>
      <c r="C181" s="289"/>
      <c r="D181" s="290"/>
      <c r="E181" s="290"/>
      <c r="F181" s="178"/>
      <c r="G181" s="34"/>
      <c r="H181" s="5"/>
      <c r="I181" s="5"/>
    </row>
    <row r="182" spans="1:9" ht="10.5" customHeight="1" x14ac:dyDescent="0.2">
      <c r="B182" s="16" t="s">
        <v>444</v>
      </c>
      <c r="C182" s="289"/>
      <c r="D182" s="290"/>
      <c r="E182" s="290"/>
      <c r="F182" s="178"/>
      <c r="G182" s="34"/>
      <c r="H182" s="5"/>
      <c r="I182" s="5"/>
    </row>
    <row r="183" spans="1:9" ht="10.5" customHeight="1" x14ac:dyDescent="0.2">
      <c r="B183" s="16" t="s">
        <v>351</v>
      </c>
      <c r="C183" s="289"/>
      <c r="D183" s="290"/>
      <c r="E183" s="290"/>
      <c r="F183" s="178"/>
      <c r="G183" s="34"/>
      <c r="H183" s="5"/>
      <c r="I183" s="5"/>
    </row>
    <row r="184" spans="1:9" ht="10.5" customHeight="1" x14ac:dyDescent="0.2">
      <c r="B184" s="269" t="s">
        <v>412</v>
      </c>
      <c r="C184" s="289"/>
      <c r="D184" s="290"/>
      <c r="E184" s="290"/>
      <c r="F184" s="178"/>
      <c r="G184" s="34"/>
      <c r="H184" s="5"/>
      <c r="I184" s="5"/>
    </row>
    <row r="185" spans="1:9" s="28" customFormat="1" ht="10.5" customHeight="1" x14ac:dyDescent="0.2">
      <c r="A185" s="24"/>
      <c r="B185" s="16" t="s">
        <v>100</v>
      </c>
      <c r="C185" s="289">
        <v>324911.44</v>
      </c>
      <c r="D185" s="290"/>
      <c r="E185" s="290">
        <v>904.82</v>
      </c>
      <c r="F185" s="179">
        <v>0.10509663575055939</v>
      </c>
      <c r="G185" s="27"/>
      <c r="H185" s="5"/>
    </row>
    <row r="186" spans="1:9" ht="10.5" customHeight="1" x14ac:dyDescent="0.2">
      <c r="B186" s="16" t="s">
        <v>94</v>
      </c>
      <c r="C186" s="289"/>
      <c r="D186" s="290"/>
      <c r="E186" s="290"/>
      <c r="F186" s="179"/>
      <c r="G186" s="34"/>
      <c r="H186" s="5"/>
      <c r="I186" s="5"/>
    </row>
    <row r="187" spans="1:9" ht="10.5" customHeight="1" x14ac:dyDescent="0.2">
      <c r="B187" s="16" t="s">
        <v>92</v>
      </c>
      <c r="C187" s="289">
        <v>1086.4000000000001</v>
      </c>
      <c r="D187" s="290"/>
      <c r="E187" s="290"/>
      <c r="F187" s="179">
        <v>-0.23179182576721813</v>
      </c>
      <c r="G187" s="34"/>
      <c r="H187" s="5"/>
      <c r="I187" s="5"/>
    </row>
    <row r="188" spans="1:9" ht="10.5" customHeight="1" x14ac:dyDescent="0.2">
      <c r="B188" s="16" t="s">
        <v>93</v>
      </c>
      <c r="C188" s="289">
        <v>360</v>
      </c>
      <c r="D188" s="290"/>
      <c r="E188" s="290"/>
      <c r="F188" s="179">
        <v>0.38461538461538458</v>
      </c>
      <c r="G188" s="20"/>
      <c r="H188" s="5"/>
      <c r="I188" s="5"/>
    </row>
    <row r="189" spans="1:9" ht="10.5" customHeight="1" x14ac:dyDescent="0.2">
      <c r="B189" s="16" t="s">
        <v>303</v>
      </c>
      <c r="C189" s="289"/>
      <c r="D189" s="290"/>
      <c r="E189" s="290"/>
      <c r="F189" s="179"/>
      <c r="G189" s="34"/>
      <c r="H189" s="5"/>
      <c r="I189" s="5"/>
    </row>
    <row r="190" spans="1:9" ht="10.5" customHeight="1" x14ac:dyDescent="0.2">
      <c r="B190" s="16" t="s">
        <v>123</v>
      </c>
      <c r="C190" s="289">
        <v>6675457.4499999993</v>
      </c>
      <c r="D190" s="290"/>
      <c r="E190" s="290">
        <v>24035.590000000004</v>
      </c>
      <c r="F190" s="179">
        <v>0.82685290842214321</v>
      </c>
      <c r="G190" s="34"/>
      <c r="H190" s="5"/>
      <c r="I190" s="5"/>
    </row>
    <row r="191" spans="1:9" ht="10.5" customHeight="1" x14ac:dyDescent="0.2">
      <c r="B191" s="16" t="s">
        <v>107</v>
      </c>
      <c r="C191" s="289"/>
      <c r="D191" s="290"/>
      <c r="E191" s="290"/>
      <c r="F191" s="179"/>
      <c r="G191" s="34"/>
      <c r="H191" s="5"/>
      <c r="I191" s="5"/>
    </row>
    <row r="192" spans="1:9" ht="10.5" customHeight="1" x14ac:dyDescent="0.2">
      <c r="B192" s="33" t="s">
        <v>110</v>
      </c>
      <c r="C192" s="289"/>
      <c r="D192" s="290"/>
      <c r="E192" s="290"/>
      <c r="F192" s="179"/>
      <c r="G192" s="34"/>
      <c r="H192" s="5"/>
      <c r="I192" s="5"/>
    </row>
    <row r="193" spans="1:9" s="28" customFormat="1" ht="10.5" customHeight="1" x14ac:dyDescent="0.2">
      <c r="A193" s="24"/>
      <c r="B193" s="33" t="s">
        <v>109</v>
      </c>
      <c r="C193" s="289"/>
      <c r="D193" s="290"/>
      <c r="E193" s="290"/>
      <c r="F193" s="179"/>
      <c r="G193" s="47"/>
      <c r="H193" s="5"/>
    </row>
    <row r="194" spans="1:9" s="28" customFormat="1" ht="10.5" customHeight="1" x14ac:dyDescent="0.2">
      <c r="A194" s="24"/>
      <c r="B194" s="33" t="s">
        <v>111</v>
      </c>
      <c r="C194" s="289"/>
      <c r="D194" s="290"/>
      <c r="E194" s="290"/>
      <c r="F194" s="179"/>
      <c r="G194" s="47"/>
      <c r="H194" s="5"/>
    </row>
    <row r="195" spans="1:9" s="28" customFormat="1" ht="10.5" customHeight="1" x14ac:dyDescent="0.2">
      <c r="A195" s="24"/>
      <c r="B195" s="33" t="s">
        <v>112</v>
      </c>
      <c r="C195" s="289"/>
      <c r="D195" s="290"/>
      <c r="E195" s="290"/>
      <c r="F195" s="179"/>
      <c r="G195" s="47"/>
      <c r="H195" s="5"/>
    </row>
    <row r="196" spans="1:9" s="28" customFormat="1" ht="10.5" customHeight="1" x14ac:dyDescent="0.2">
      <c r="A196" s="24"/>
      <c r="B196" s="16" t="s">
        <v>256</v>
      </c>
      <c r="C196" s="289">
        <v>105061.20999999998</v>
      </c>
      <c r="D196" s="290"/>
      <c r="E196" s="290">
        <v>153.80000000000001</v>
      </c>
      <c r="F196" s="179">
        <v>0.51578673850483892</v>
      </c>
      <c r="G196" s="47"/>
      <c r="H196" s="5"/>
    </row>
    <row r="197" spans="1:9" s="28" customFormat="1" ht="10.5" customHeight="1" x14ac:dyDescent="0.2">
      <c r="A197" s="24"/>
      <c r="B197" s="16" t="s">
        <v>96</v>
      </c>
      <c r="C197" s="289"/>
      <c r="D197" s="290"/>
      <c r="E197" s="290"/>
      <c r="F197" s="179"/>
      <c r="G197" s="47"/>
      <c r="H197" s="5"/>
    </row>
    <row r="198" spans="1:9" s="28" customFormat="1" ht="10.5" customHeight="1" x14ac:dyDescent="0.2">
      <c r="A198" s="24"/>
      <c r="B198" s="16" t="s">
        <v>103</v>
      </c>
      <c r="C198" s="295"/>
      <c r="D198" s="296"/>
      <c r="E198" s="296"/>
      <c r="F198" s="190"/>
      <c r="G198" s="47"/>
      <c r="H198" s="5"/>
    </row>
    <row r="199" spans="1:9" s="28" customFormat="1" ht="10.5" customHeight="1" x14ac:dyDescent="0.2">
      <c r="A199" s="24"/>
      <c r="B199" s="16" t="s">
        <v>91</v>
      </c>
      <c r="C199" s="295"/>
      <c r="D199" s="296"/>
      <c r="E199" s="296"/>
      <c r="F199" s="190"/>
      <c r="G199" s="47"/>
      <c r="H199" s="5"/>
    </row>
    <row r="200" spans="1:9" s="28" customFormat="1" ht="10.5" customHeight="1" x14ac:dyDescent="0.2">
      <c r="A200" s="24"/>
      <c r="B200" s="16" t="s">
        <v>382</v>
      </c>
      <c r="C200" s="295">
        <v>4010</v>
      </c>
      <c r="D200" s="296"/>
      <c r="E200" s="296"/>
      <c r="F200" s="190">
        <v>-0.20793252612242474</v>
      </c>
      <c r="G200" s="47"/>
      <c r="H200" s="5"/>
    </row>
    <row r="201" spans="1:9" s="28" customFormat="1" ht="10.5" customHeight="1" x14ac:dyDescent="0.2">
      <c r="A201" s="24"/>
      <c r="B201" s="268" t="s">
        <v>255</v>
      </c>
      <c r="C201" s="295">
        <v>196212.36</v>
      </c>
      <c r="D201" s="296"/>
      <c r="E201" s="296">
        <v>1350</v>
      </c>
      <c r="F201" s="190">
        <v>-1.0281927796897294E-2</v>
      </c>
      <c r="G201" s="47"/>
      <c r="H201" s="5"/>
    </row>
    <row r="202" spans="1:9" s="28" customFormat="1" ht="10.5" customHeight="1" x14ac:dyDescent="0.2">
      <c r="A202" s="24"/>
      <c r="B202" s="16" t="s">
        <v>254</v>
      </c>
      <c r="C202" s="295"/>
      <c r="D202" s="296"/>
      <c r="E202" s="296"/>
      <c r="F202" s="190"/>
      <c r="G202" s="47"/>
      <c r="H202" s="5"/>
    </row>
    <row r="203" spans="1:9" s="28" customFormat="1" ht="10.5" customHeight="1" x14ac:dyDescent="0.2">
      <c r="A203" s="24"/>
      <c r="B203" s="16" t="s">
        <v>489</v>
      </c>
      <c r="C203" s="295"/>
      <c r="D203" s="296"/>
      <c r="E203" s="296"/>
      <c r="F203" s="190"/>
      <c r="G203" s="47"/>
      <c r="H203" s="5"/>
    </row>
    <row r="204" spans="1:9" s="28" customFormat="1" ht="10.5" customHeight="1" x14ac:dyDescent="0.2">
      <c r="A204" s="24"/>
      <c r="B204" s="16" t="s">
        <v>97</v>
      </c>
      <c r="C204" s="295"/>
      <c r="D204" s="296"/>
      <c r="E204" s="296"/>
      <c r="F204" s="190"/>
      <c r="G204" s="47"/>
      <c r="H204" s="5"/>
    </row>
    <row r="205" spans="1:9" ht="11.25" customHeight="1" x14ac:dyDescent="0.2">
      <c r="B205" s="16" t="s">
        <v>374</v>
      </c>
      <c r="C205" s="295">
        <v>1380</v>
      </c>
      <c r="D205" s="296"/>
      <c r="E205" s="296">
        <v>30</v>
      </c>
      <c r="F205" s="190">
        <v>-0.25806451612903225</v>
      </c>
      <c r="G205" s="47"/>
      <c r="H205" s="5"/>
      <c r="I205" s="5"/>
    </row>
    <row r="206" spans="1:9" ht="11.25" customHeight="1" x14ac:dyDescent="0.2">
      <c r="B206" s="574" t="s">
        <v>460</v>
      </c>
      <c r="C206" s="295"/>
      <c r="D206" s="296"/>
      <c r="E206" s="296"/>
      <c r="F206" s="190"/>
      <c r="G206" s="47"/>
      <c r="H206" s="5"/>
      <c r="I206" s="5"/>
    </row>
    <row r="207" spans="1:9" ht="11.25" customHeight="1" x14ac:dyDescent="0.2">
      <c r="B207" s="16" t="s">
        <v>487</v>
      </c>
      <c r="C207" s="295"/>
      <c r="D207" s="296"/>
      <c r="E207" s="296"/>
      <c r="F207" s="190"/>
      <c r="G207" s="47"/>
      <c r="H207" s="5"/>
      <c r="I207" s="5"/>
    </row>
    <row r="208" spans="1:9" ht="10.5" customHeight="1" x14ac:dyDescent="0.2">
      <c r="B208" s="16" t="s">
        <v>99</v>
      </c>
      <c r="C208" s="295">
        <v>296961.65999999997</v>
      </c>
      <c r="D208" s="296"/>
      <c r="E208" s="296">
        <v>1283.05</v>
      </c>
      <c r="F208" s="190">
        <v>0.69561950090847269</v>
      </c>
      <c r="G208" s="47"/>
      <c r="H208" s="5"/>
      <c r="I208" s="5"/>
    </row>
    <row r="209" spans="2:9" ht="10.5" customHeight="1" x14ac:dyDescent="0.2">
      <c r="B209" s="16" t="s">
        <v>98</v>
      </c>
      <c r="C209" s="295"/>
      <c r="D209" s="296"/>
      <c r="E209" s="296"/>
      <c r="F209" s="190"/>
      <c r="G209" s="47"/>
      <c r="H209" s="5"/>
      <c r="I209" s="5"/>
    </row>
    <row r="210" spans="2:9" ht="10.5" customHeight="1" x14ac:dyDescent="0.2">
      <c r="B210" s="16" t="s">
        <v>250</v>
      </c>
      <c r="C210" s="295"/>
      <c r="D210" s="296"/>
      <c r="E210" s="296"/>
      <c r="F210" s="190"/>
      <c r="G210" s="47"/>
      <c r="H210" s="5"/>
      <c r="I210" s="5"/>
    </row>
    <row r="211" spans="2:9" ht="10.5" customHeight="1" x14ac:dyDescent="0.2">
      <c r="B211" s="35" t="s">
        <v>245</v>
      </c>
      <c r="C211" s="297">
        <v>16797836.549999997</v>
      </c>
      <c r="D211" s="298"/>
      <c r="E211" s="298">
        <v>63582.600000000006</v>
      </c>
      <c r="F211" s="180">
        <v>0.27078737551345622</v>
      </c>
      <c r="G211" s="47"/>
      <c r="H211" s="5"/>
      <c r="I211" s="5"/>
    </row>
    <row r="212" spans="2:9" ht="10.5" customHeight="1" x14ac:dyDescent="0.2">
      <c r="B212" s="31" t="s">
        <v>278</v>
      </c>
      <c r="C212" s="297"/>
      <c r="D212" s="298"/>
      <c r="E212" s="298"/>
      <c r="F212" s="180"/>
      <c r="G212" s="47"/>
      <c r="H212" s="5"/>
      <c r="I212" s="5"/>
    </row>
    <row r="213" spans="2:9" ht="10.5" customHeight="1" x14ac:dyDescent="0.2">
      <c r="B213" s="16" t="s">
        <v>22</v>
      </c>
      <c r="C213" s="295">
        <v>85153046.639999986</v>
      </c>
      <c r="D213" s="296">
        <v>6683971.4199999943</v>
      </c>
      <c r="E213" s="296">
        <v>430465.03999999992</v>
      </c>
      <c r="F213" s="190">
        <v>-1.4778605543658174E-2</v>
      </c>
      <c r="G213" s="47"/>
      <c r="H213" s="5"/>
      <c r="I213" s="5"/>
    </row>
    <row r="214" spans="2:9" ht="10.5" customHeight="1" x14ac:dyDescent="0.2">
      <c r="B214" s="16" t="s">
        <v>104</v>
      </c>
      <c r="C214" s="295">
        <v>111876897.57999922</v>
      </c>
      <c r="D214" s="296">
        <v>47252543.949999548</v>
      </c>
      <c r="E214" s="296">
        <v>533891.12999999989</v>
      </c>
      <c r="F214" s="190">
        <v>-4.2817693446797644E-2</v>
      </c>
      <c r="G214" s="47"/>
      <c r="H214" s="5"/>
      <c r="I214" s="5"/>
    </row>
    <row r="215" spans="2:9" ht="10.5" customHeight="1" x14ac:dyDescent="0.2">
      <c r="B215" s="33" t="s">
        <v>106</v>
      </c>
      <c r="C215" s="295">
        <v>91550873.6599994</v>
      </c>
      <c r="D215" s="296">
        <v>47218306.789999545</v>
      </c>
      <c r="E215" s="296">
        <v>416300.21999999986</v>
      </c>
      <c r="F215" s="190">
        <v>-6.7298859288402291E-2</v>
      </c>
      <c r="G215" s="47"/>
      <c r="H215" s="5"/>
      <c r="I215" s="5"/>
    </row>
    <row r="216" spans="2:9" ht="10.5" customHeight="1" x14ac:dyDescent="0.2">
      <c r="B216" s="33" t="s">
        <v>326</v>
      </c>
      <c r="C216" s="295">
        <v>653042.94999999984</v>
      </c>
      <c r="D216" s="296">
        <v>503369.34999999986</v>
      </c>
      <c r="E216" s="296">
        <v>3376.9800000000005</v>
      </c>
      <c r="F216" s="190">
        <v>-5.8611165685488853E-2</v>
      </c>
      <c r="G216" s="47"/>
      <c r="H216" s="5"/>
      <c r="I216" s="5"/>
    </row>
    <row r="217" spans="2:9" ht="10.5" customHeight="1" x14ac:dyDescent="0.2">
      <c r="B217" s="33" t="s">
        <v>327</v>
      </c>
      <c r="C217" s="295">
        <v>27759643.889999751</v>
      </c>
      <c r="D217" s="296">
        <v>26530081.099999752</v>
      </c>
      <c r="E217" s="296">
        <v>141366.40999999997</v>
      </c>
      <c r="F217" s="190">
        <v>-9.1375998917860746E-2</v>
      </c>
      <c r="G217" s="47"/>
      <c r="H217" s="5"/>
      <c r="I217" s="5"/>
    </row>
    <row r="218" spans="2:9" ht="10.5" customHeight="1" x14ac:dyDescent="0.2">
      <c r="B218" s="33" t="s">
        <v>328</v>
      </c>
      <c r="C218" s="295">
        <v>17834977.599999785</v>
      </c>
      <c r="D218" s="296">
        <v>16424392.999999786</v>
      </c>
      <c r="E218" s="296">
        <v>89733.10000000002</v>
      </c>
      <c r="F218" s="190">
        <v>-7.5514818206964818E-2</v>
      </c>
      <c r="G218" s="47"/>
      <c r="H218" s="5"/>
      <c r="I218" s="5"/>
    </row>
    <row r="219" spans="2:9" ht="10.5" customHeight="1" x14ac:dyDescent="0.2">
      <c r="B219" s="33" t="s">
        <v>329</v>
      </c>
      <c r="C219" s="295">
        <v>37332356.84999986</v>
      </c>
      <c r="D219" s="296">
        <v>697767.32000000053</v>
      </c>
      <c r="E219" s="296">
        <v>145723.73999999996</v>
      </c>
      <c r="F219" s="190">
        <v>-5.2870890439361773E-2</v>
      </c>
      <c r="G219" s="47"/>
      <c r="H219" s="5"/>
      <c r="I219" s="5"/>
    </row>
    <row r="220" spans="2:9" ht="10.5" customHeight="1" x14ac:dyDescent="0.2">
      <c r="B220" s="33" t="s">
        <v>330</v>
      </c>
      <c r="C220" s="295">
        <v>643786.23999999766</v>
      </c>
      <c r="D220" s="296">
        <v>133256.9200000001</v>
      </c>
      <c r="E220" s="296">
        <v>2841.2799999999993</v>
      </c>
      <c r="F220" s="190">
        <v>5.4855856142377757E-2</v>
      </c>
      <c r="G220" s="47"/>
      <c r="H220" s="5"/>
      <c r="I220" s="5"/>
    </row>
    <row r="221" spans="2:9" ht="10.5" customHeight="1" x14ac:dyDescent="0.2">
      <c r="B221" s="33" t="s">
        <v>331</v>
      </c>
      <c r="C221" s="295">
        <v>7327066.1300000148</v>
      </c>
      <c r="D221" s="296">
        <v>2929439.1000000141</v>
      </c>
      <c r="E221" s="296">
        <v>33258.710000000006</v>
      </c>
      <c r="F221" s="190">
        <v>-3.5058178467066936E-2</v>
      </c>
      <c r="G221" s="47"/>
      <c r="H221" s="5"/>
      <c r="I221" s="5"/>
    </row>
    <row r="222" spans="2:9" ht="10.5" customHeight="1" x14ac:dyDescent="0.2">
      <c r="B222" s="33" t="s">
        <v>105</v>
      </c>
      <c r="C222" s="295">
        <v>20326023.919999823</v>
      </c>
      <c r="D222" s="296">
        <v>34237.160000000011</v>
      </c>
      <c r="E222" s="296">
        <v>117590.90999999993</v>
      </c>
      <c r="F222" s="190">
        <v>8.5514386234576634E-2</v>
      </c>
      <c r="G222" s="47"/>
      <c r="H222" s="5"/>
      <c r="I222" s="5"/>
    </row>
    <row r="223" spans="2:9" ht="10.5" customHeight="1" x14ac:dyDescent="0.2">
      <c r="B223" s="16" t="s">
        <v>116</v>
      </c>
      <c r="C223" s="295">
        <v>4991373.7899999889</v>
      </c>
      <c r="D223" s="296"/>
      <c r="E223" s="296">
        <v>38878.479999999996</v>
      </c>
      <c r="F223" s="190">
        <v>5.521586263679823E-2</v>
      </c>
      <c r="G223" s="20"/>
      <c r="H223" s="5"/>
      <c r="I223" s="5"/>
    </row>
    <row r="224" spans="2:9" ht="10.5" customHeight="1" x14ac:dyDescent="0.2">
      <c r="B224" s="16" t="s">
        <v>117</v>
      </c>
      <c r="C224" s="295">
        <v>863515.30999999982</v>
      </c>
      <c r="D224" s="296"/>
      <c r="E224" s="296">
        <v>4804</v>
      </c>
      <c r="F224" s="190">
        <v>-2.1569295256393506E-2</v>
      </c>
      <c r="G224" s="47"/>
      <c r="H224" s="5"/>
      <c r="I224" s="5"/>
    </row>
    <row r="225" spans="2:9" ht="10.5" customHeight="1" x14ac:dyDescent="0.2">
      <c r="B225" s="16" t="s">
        <v>118</v>
      </c>
      <c r="C225" s="295">
        <v>14888.77</v>
      </c>
      <c r="D225" s="296"/>
      <c r="E225" s="296"/>
      <c r="F225" s="190">
        <v>-8.7433988261310769E-2</v>
      </c>
      <c r="G225" s="47"/>
      <c r="H225" s="5"/>
      <c r="I225" s="5"/>
    </row>
    <row r="226" spans="2:9" ht="10.5" customHeight="1" x14ac:dyDescent="0.2">
      <c r="B226" s="16" t="s">
        <v>100</v>
      </c>
      <c r="C226" s="295">
        <v>12671050.349999998</v>
      </c>
      <c r="D226" s="296">
        <v>56.5</v>
      </c>
      <c r="E226" s="296">
        <v>85931.35</v>
      </c>
      <c r="F226" s="190">
        <v>0.35386935419075871</v>
      </c>
      <c r="G226" s="47"/>
      <c r="H226" s="5"/>
      <c r="I226" s="5"/>
    </row>
    <row r="227" spans="2:9" ht="10.5" customHeight="1" x14ac:dyDescent="0.2">
      <c r="B227" s="16" t="s">
        <v>107</v>
      </c>
      <c r="C227" s="295">
        <v>752198.07000000239</v>
      </c>
      <c r="D227" s="296">
        <v>752198.07000000239</v>
      </c>
      <c r="E227" s="296">
        <v>4441.7900000000009</v>
      </c>
      <c r="F227" s="190">
        <v>9.0962676667117881E-2</v>
      </c>
      <c r="G227" s="47"/>
      <c r="H227" s="5"/>
      <c r="I227" s="5"/>
    </row>
    <row r="228" spans="2:9" ht="10.5" customHeight="1" x14ac:dyDescent="0.2">
      <c r="B228" s="33" t="s">
        <v>110</v>
      </c>
      <c r="C228" s="289">
        <v>454907.76000000199</v>
      </c>
      <c r="D228" s="290">
        <v>454907.76000000199</v>
      </c>
      <c r="E228" s="290">
        <v>3329.8500000000004</v>
      </c>
      <c r="F228" s="179">
        <v>1.970795784313828E-2</v>
      </c>
      <c r="G228" s="47"/>
      <c r="H228" s="5"/>
      <c r="I228" s="5"/>
    </row>
    <row r="229" spans="2:9" ht="10.5" customHeight="1" x14ac:dyDescent="0.2">
      <c r="B229" s="33" t="s">
        <v>109</v>
      </c>
      <c r="C229" s="295">
        <v>281140.31000000029</v>
      </c>
      <c r="D229" s="296">
        <v>281140.31000000029</v>
      </c>
      <c r="E229" s="296">
        <v>1111.94</v>
      </c>
      <c r="F229" s="190">
        <v>0.21356245410944386</v>
      </c>
      <c r="G229" s="47"/>
      <c r="H229" s="5"/>
      <c r="I229" s="5"/>
    </row>
    <row r="230" spans="2:9" ht="10.5" customHeight="1" x14ac:dyDescent="0.2">
      <c r="B230" s="33" t="s">
        <v>112</v>
      </c>
      <c r="C230" s="295">
        <v>16150</v>
      </c>
      <c r="D230" s="296">
        <v>16150</v>
      </c>
      <c r="E230" s="296"/>
      <c r="F230" s="190">
        <v>0.38034188034188032</v>
      </c>
      <c r="G230" s="47"/>
      <c r="H230" s="5"/>
      <c r="I230" s="5"/>
    </row>
    <row r="231" spans="2:9" ht="10.5" customHeight="1" x14ac:dyDescent="0.2">
      <c r="B231" s="33" t="s">
        <v>111</v>
      </c>
      <c r="C231" s="295"/>
      <c r="D231" s="296"/>
      <c r="E231" s="296"/>
      <c r="F231" s="190"/>
      <c r="G231" s="47"/>
      <c r="H231" s="5"/>
      <c r="I231" s="5"/>
    </row>
    <row r="232" spans="2:9" ht="10.5" customHeight="1" x14ac:dyDescent="0.2">
      <c r="B232" s="269" t="s">
        <v>254</v>
      </c>
      <c r="C232" s="295"/>
      <c r="D232" s="296"/>
      <c r="E232" s="296"/>
      <c r="F232" s="190"/>
      <c r="G232" s="47"/>
      <c r="H232" s="5"/>
      <c r="I232" s="5"/>
    </row>
    <row r="233" spans="2:9" ht="10.5" customHeight="1" x14ac:dyDescent="0.2">
      <c r="B233" s="16" t="s">
        <v>97</v>
      </c>
      <c r="C233" s="295"/>
      <c r="D233" s="296"/>
      <c r="E233" s="296"/>
      <c r="F233" s="190"/>
      <c r="G233" s="47"/>
      <c r="H233" s="5"/>
      <c r="I233" s="5"/>
    </row>
    <row r="234" spans="2:9" ht="10.5" customHeight="1" x14ac:dyDescent="0.2">
      <c r="B234" s="16" t="s">
        <v>103</v>
      </c>
      <c r="C234" s="295"/>
      <c r="D234" s="296"/>
      <c r="E234" s="296"/>
      <c r="F234" s="190"/>
      <c r="G234" s="47"/>
      <c r="H234" s="5"/>
      <c r="I234" s="5"/>
    </row>
    <row r="235" spans="2:9" ht="10.5" customHeight="1" x14ac:dyDescent="0.2">
      <c r="B235" s="16" t="s">
        <v>96</v>
      </c>
      <c r="C235" s="295"/>
      <c r="D235" s="296"/>
      <c r="E235" s="296"/>
      <c r="F235" s="190"/>
      <c r="G235" s="47"/>
      <c r="H235" s="5"/>
      <c r="I235" s="5"/>
    </row>
    <row r="236" spans="2:9" ht="10.5" customHeight="1" x14ac:dyDescent="0.2">
      <c r="B236" s="16" t="s">
        <v>115</v>
      </c>
      <c r="C236" s="295">
        <v>210746.68000000005</v>
      </c>
      <c r="D236" s="296">
        <v>1035.06</v>
      </c>
      <c r="E236" s="296">
        <v>1051.06</v>
      </c>
      <c r="F236" s="190">
        <v>4.7388373602136769E-2</v>
      </c>
      <c r="G236" s="47"/>
      <c r="H236" s="5"/>
      <c r="I236" s="5"/>
    </row>
    <row r="237" spans="2:9" ht="10.5" customHeight="1" x14ac:dyDescent="0.2">
      <c r="B237" s="16" t="s">
        <v>114</v>
      </c>
      <c r="C237" s="295">
        <v>215156.46000000002</v>
      </c>
      <c r="D237" s="296"/>
      <c r="E237" s="296">
        <v>1036.8000000000002</v>
      </c>
      <c r="F237" s="190">
        <v>6.4882060738076452E-2</v>
      </c>
      <c r="G237" s="47"/>
      <c r="H237" s="5"/>
      <c r="I237" s="5"/>
    </row>
    <row r="238" spans="2:9" ht="10.5" customHeight="1" x14ac:dyDescent="0.2">
      <c r="B238" s="16" t="s">
        <v>123</v>
      </c>
      <c r="C238" s="295">
        <v>135590068.41000009</v>
      </c>
      <c r="D238" s="296">
        <v>71469.839999999982</v>
      </c>
      <c r="E238" s="296">
        <v>921034.0000000007</v>
      </c>
      <c r="F238" s="190">
        <v>8.8846110628995056E-2</v>
      </c>
      <c r="G238" s="47"/>
      <c r="H238" s="5"/>
      <c r="I238" s="5"/>
    </row>
    <row r="239" spans="2:9" ht="10.5" customHeight="1" x14ac:dyDescent="0.2">
      <c r="B239" s="16" t="s">
        <v>486</v>
      </c>
      <c r="C239" s="295"/>
      <c r="D239" s="296"/>
      <c r="E239" s="296"/>
      <c r="F239" s="190"/>
      <c r="G239" s="47"/>
      <c r="H239" s="5"/>
      <c r="I239" s="5"/>
    </row>
    <row r="240" spans="2:9" ht="10.5" customHeight="1" x14ac:dyDescent="0.2">
      <c r="B240" s="16" t="s">
        <v>95</v>
      </c>
      <c r="C240" s="295">
        <v>231807.95999999944</v>
      </c>
      <c r="D240" s="296">
        <v>225636.43999999945</v>
      </c>
      <c r="E240" s="296">
        <v>680.80000000000007</v>
      </c>
      <c r="F240" s="190">
        <v>-0.16994418836220127</v>
      </c>
      <c r="G240" s="47"/>
      <c r="H240" s="5"/>
      <c r="I240" s="5"/>
    </row>
    <row r="241" spans="1:9" s="486" customFormat="1" ht="10.5" customHeight="1" x14ac:dyDescent="0.2">
      <c r="A241" s="452"/>
      <c r="B241" s="563" t="s">
        <v>310</v>
      </c>
      <c r="C241" s="564"/>
      <c r="D241" s="565"/>
      <c r="E241" s="565"/>
      <c r="F241" s="566"/>
      <c r="G241" s="567"/>
    </row>
    <row r="242" spans="1:9" s="486" customFormat="1" ht="10.5" customHeight="1" x14ac:dyDescent="0.2">
      <c r="A242" s="452"/>
      <c r="B242" s="563" t="s">
        <v>311</v>
      </c>
      <c r="C242" s="564"/>
      <c r="D242" s="565"/>
      <c r="E242" s="565"/>
      <c r="F242" s="566"/>
      <c r="G242" s="567"/>
    </row>
    <row r="243" spans="1:9" s="486" customFormat="1" ht="10.5" customHeight="1" x14ac:dyDescent="0.2">
      <c r="A243" s="452"/>
      <c r="B243" s="563" t="s">
        <v>312</v>
      </c>
      <c r="C243" s="564"/>
      <c r="D243" s="565"/>
      <c r="E243" s="565"/>
      <c r="F243" s="566"/>
      <c r="G243" s="567"/>
    </row>
    <row r="244" spans="1:9" s="486" customFormat="1" ht="10.5" customHeight="1" x14ac:dyDescent="0.2">
      <c r="A244" s="452"/>
      <c r="B244" s="563" t="s">
        <v>313</v>
      </c>
      <c r="C244" s="564"/>
      <c r="D244" s="565"/>
      <c r="E244" s="565"/>
      <c r="F244" s="566"/>
      <c r="G244" s="567"/>
    </row>
    <row r="245" spans="1:9" ht="10.5" customHeight="1" x14ac:dyDescent="0.2">
      <c r="B245" s="16" t="s">
        <v>351</v>
      </c>
      <c r="C245" s="295"/>
      <c r="D245" s="296"/>
      <c r="E245" s="296"/>
      <c r="F245" s="190"/>
      <c r="G245" s="47"/>
      <c r="H245" s="5"/>
      <c r="I245" s="5"/>
    </row>
    <row r="246" spans="1:9" ht="10.5" customHeight="1" x14ac:dyDescent="0.2">
      <c r="B246" s="269" t="s">
        <v>412</v>
      </c>
      <c r="C246" s="295"/>
      <c r="D246" s="296"/>
      <c r="E246" s="296"/>
      <c r="F246" s="190"/>
      <c r="G246" s="47"/>
      <c r="H246" s="5"/>
      <c r="I246" s="5"/>
    </row>
    <row r="247" spans="1:9" ht="10.5" customHeight="1" x14ac:dyDescent="0.2">
      <c r="B247" s="16" t="s">
        <v>426</v>
      </c>
      <c r="C247" s="295">
        <v>2104231.7599999998</v>
      </c>
      <c r="D247" s="296">
        <v>45</v>
      </c>
      <c r="E247" s="296">
        <v>13564.7</v>
      </c>
      <c r="F247" s="190">
        <v>0.15545933694273217</v>
      </c>
      <c r="G247" s="47"/>
      <c r="H247" s="5"/>
      <c r="I247" s="5"/>
    </row>
    <row r="248" spans="1:9" ht="10.5" customHeight="1" x14ac:dyDescent="0.2">
      <c r="B248" s="16" t="s">
        <v>444</v>
      </c>
      <c r="C248" s="295">
        <v>7225519.3730599927</v>
      </c>
      <c r="D248" s="296"/>
      <c r="E248" s="296"/>
      <c r="F248" s="190">
        <v>-2.8915384366977603E-3</v>
      </c>
      <c r="G248" s="47"/>
      <c r="H248" s="5"/>
      <c r="I248" s="5"/>
    </row>
    <row r="249" spans="1:9" ht="10.5" customHeight="1" x14ac:dyDescent="0.2">
      <c r="B249" s="16" t="s">
        <v>94</v>
      </c>
      <c r="C249" s="295">
        <v>677.25</v>
      </c>
      <c r="D249" s="296"/>
      <c r="E249" s="296"/>
      <c r="F249" s="190">
        <v>-0.37</v>
      </c>
      <c r="G249" s="47"/>
      <c r="H249" s="5"/>
      <c r="I249" s="5"/>
    </row>
    <row r="250" spans="1:9" ht="10.5" customHeight="1" x14ac:dyDescent="0.2">
      <c r="B250" s="16" t="s">
        <v>92</v>
      </c>
      <c r="C250" s="295">
        <v>2847.88</v>
      </c>
      <c r="D250" s="296"/>
      <c r="E250" s="296"/>
      <c r="F250" s="190">
        <v>-0.23835962280096501</v>
      </c>
      <c r="G250" s="47"/>
      <c r="H250" s="5"/>
      <c r="I250" s="5"/>
    </row>
    <row r="251" spans="1:9" ht="10.5" customHeight="1" x14ac:dyDescent="0.2">
      <c r="B251" s="16" t="s">
        <v>93</v>
      </c>
      <c r="C251" s="295">
        <v>2363.5</v>
      </c>
      <c r="D251" s="296"/>
      <c r="E251" s="296"/>
      <c r="F251" s="190">
        <v>0.40308696942712974</v>
      </c>
      <c r="G251" s="47"/>
      <c r="H251" s="5"/>
      <c r="I251" s="5"/>
    </row>
    <row r="252" spans="1:9" ht="10.5" customHeight="1" x14ac:dyDescent="0.2">
      <c r="B252" s="16" t="s">
        <v>91</v>
      </c>
      <c r="C252" s="295">
        <v>494.8</v>
      </c>
      <c r="D252" s="296"/>
      <c r="E252" s="296"/>
      <c r="F252" s="190"/>
      <c r="G252" s="47"/>
      <c r="H252" s="5"/>
      <c r="I252" s="5"/>
    </row>
    <row r="253" spans="1:9" ht="10.5" customHeight="1" x14ac:dyDescent="0.2">
      <c r="B253" s="16" t="s">
        <v>252</v>
      </c>
      <c r="C253" s="295"/>
      <c r="D253" s="296"/>
      <c r="E253" s="296"/>
      <c r="F253" s="190"/>
      <c r="G253" s="47"/>
      <c r="H253" s="5"/>
      <c r="I253" s="5"/>
    </row>
    <row r="254" spans="1:9" ht="10.5" customHeight="1" x14ac:dyDescent="0.2">
      <c r="B254" s="16" t="s">
        <v>177</v>
      </c>
      <c r="C254" s="295">
        <v>1942136.9899999779</v>
      </c>
      <c r="D254" s="296">
        <v>109.2</v>
      </c>
      <c r="E254" s="296">
        <v>13589.400000000001</v>
      </c>
      <c r="F254" s="190">
        <v>0.20031984475209863</v>
      </c>
      <c r="G254" s="47"/>
      <c r="H254" s="5"/>
      <c r="I254" s="5"/>
    </row>
    <row r="255" spans="1:9" ht="10.5" customHeight="1" x14ac:dyDescent="0.2">
      <c r="B255" s="16" t="s">
        <v>303</v>
      </c>
      <c r="C255" s="295"/>
      <c r="D255" s="296"/>
      <c r="E255" s="296"/>
      <c r="F255" s="190"/>
      <c r="G255" s="47"/>
      <c r="H255" s="5"/>
      <c r="I255" s="5"/>
    </row>
    <row r="256" spans="1:9" ht="13.5" customHeight="1" x14ac:dyDescent="0.2">
      <c r="B256" s="16" t="s">
        <v>382</v>
      </c>
      <c r="C256" s="295">
        <v>1314992.6600000001</v>
      </c>
      <c r="D256" s="296"/>
      <c r="E256" s="296">
        <v>8500</v>
      </c>
      <c r="F256" s="190">
        <v>-0.13571030319911881</v>
      </c>
      <c r="G256" s="117"/>
      <c r="H256" s="5"/>
      <c r="I256" s="5"/>
    </row>
    <row r="257" spans="1:9" s="28" customFormat="1" ht="18.75" customHeight="1" x14ac:dyDescent="0.2">
      <c r="A257" s="24"/>
      <c r="B257" s="268" t="s">
        <v>255</v>
      </c>
      <c r="C257" s="295">
        <v>3131608.5199999977</v>
      </c>
      <c r="D257" s="296">
        <v>2934196.1599999978</v>
      </c>
      <c r="E257" s="296">
        <v>25588.32</v>
      </c>
      <c r="F257" s="190">
        <v>-9.0814652822732267E-2</v>
      </c>
      <c r="G257" s="47"/>
      <c r="H257" s="5"/>
    </row>
    <row r="258" spans="1:9" s="28" customFormat="1" ht="15" customHeight="1" x14ac:dyDescent="0.2">
      <c r="A258" s="24"/>
      <c r="B258" s="16" t="s">
        <v>374</v>
      </c>
      <c r="C258" s="295">
        <v>17797.059999999998</v>
      </c>
      <c r="D258" s="296"/>
      <c r="E258" s="296">
        <v>60</v>
      </c>
      <c r="F258" s="190">
        <v>-6.9632276755888678E-2</v>
      </c>
      <c r="G258" s="270"/>
      <c r="H258" s="271"/>
      <c r="I258" s="47"/>
    </row>
    <row r="259" spans="1:9" s="28" customFormat="1" ht="15" customHeight="1" x14ac:dyDescent="0.2">
      <c r="A259" s="24"/>
      <c r="B259" s="574" t="s">
        <v>460</v>
      </c>
      <c r="C259" s="295"/>
      <c r="D259" s="296"/>
      <c r="E259" s="296"/>
      <c r="F259" s="190"/>
      <c r="G259" s="270"/>
      <c r="H259" s="271"/>
      <c r="I259" s="47"/>
    </row>
    <row r="260" spans="1:9" s="28" customFormat="1" ht="15" customHeight="1" x14ac:dyDescent="0.2">
      <c r="A260" s="24"/>
      <c r="B260" s="16" t="s">
        <v>487</v>
      </c>
      <c r="C260" s="295"/>
      <c r="D260" s="296"/>
      <c r="E260" s="296"/>
      <c r="F260" s="190"/>
      <c r="G260" s="270"/>
      <c r="H260" s="271"/>
      <c r="I260" s="47"/>
    </row>
    <row r="261" spans="1:9" s="28" customFormat="1" ht="11.25" customHeight="1" x14ac:dyDescent="0.2">
      <c r="A261" s="24"/>
      <c r="B261" s="16" t="s">
        <v>99</v>
      </c>
      <c r="C261" s="295">
        <v>1777326.4199999997</v>
      </c>
      <c r="D261" s="296">
        <v>29507.899999999998</v>
      </c>
      <c r="E261" s="296">
        <v>12975.05</v>
      </c>
      <c r="F261" s="190">
        <v>0.51149621077453267</v>
      </c>
      <c r="G261" s="266"/>
      <c r="H261" s="267"/>
      <c r="I261" s="47"/>
    </row>
    <row r="262" spans="1:9" s="28" customFormat="1" ht="11.25" customHeight="1" x14ac:dyDescent="0.2">
      <c r="A262" s="24"/>
      <c r="B262" s="16" t="s">
        <v>98</v>
      </c>
      <c r="C262" s="295"/>
      <c r="D262" s="296"/>
      <c r="E262" s="296"/>
      <c r="F262" s="180"/>
      <c r="G262" s="266"/>
      <c r="H262" s="267"/>
      <c r="I262" s="47"/>
    </row>
    <row r="263" spans="1:9" s="28" customFormat="1" ht="11.25" customHeight="1" x14ac:dyDescent="0.2">
      <c r="A263" s="24"/>
      <c r="B263" s="16" t="s">
        <v>250</v>
      </c>
      <c r="C263" s="295"/>
      <c r="D263" s="296"/>
      <c r="E263" s="296"/>
      <c r="F263" s="190"/>
      <c r="G263" s="266"/>
      <c r="H263" s="267"/>
      <c r="I263" s="47"/>
    </row>
    <row r="264" spans="1:9" s="28" customFormat="1" ht="11.25" customHeight="1" x14ac:dyDescent="0.2">
      <c r="A264" s="24"/>
      <c r="B264" s="263" t="s">
        <v>253</v>
      </c>
      <c r="C264" s="299">
        <v>370093126.23305935</v>
      </c>
      <c r="D264" s="300">
        <v>57950769.539999545</v>
      </c>
      <c r="E264" s="300">
        <v>2096547.9200000009</v>
      </c>
      <c r="F264" s="234">
        <v>2.5033060002823682E-2</v>
      </c>
      <c r="G264" s="266"/>
      <c r="H264" s="267"/>
      <c r="I264" s="47"/>
    </row>
    <row r="265" spans="1:9" ht="12" customHeight="1" x14ac:dyDescent="0.2">
      <c r="B265" s="265" t="s">
        <v>238</v>
      </c>
      <c r="C265" s="266"/>
      <c r="D265" s="266"/>
      <c r="E265" s="266"/>
      <c r="F265" s="266"/>
      <c r="G265" s="48"/>
      <c r="H265" s="48"/>
      <c r="I265" s="47"/>
    </row>
    <row r="266" spans="1:9" ht="15" customHeight="1" x14ac:dyDescent="0.2">
      <c r="B266" s="265" t="s">
        <v>249</v>
      </c>
      <c r="C266" s="266"/>
      <c r="D266" s="266"/>
      <c r="E266" s="266"/>
      <c r="F266" s="266"/>
      <c r="G266" s="8"/>
      <c r="H266" s="8"/>
      <c r="I266" s="8"/>
    </row>
    <row r="267" spans="1:9" ht="9.75" customHeight="1" x14ac:dyDescent="0.2">
      <c r="B267" s="265" t="s">
        <v>251</v>
      </c>
      <c r="C267" s="266"/>
      <c r="D267" s="266"/>
      <c r="E267" s="266"/>
      <c r="F267" s="266"/>
    </row>
    <row r="268" spans="1:9" ht="12" customHeight="1" x14ac:dyDescent="0.2">
      <c r="B268" s="265"/>
      <c r="C268" s="266"/>
      <c r="D268" s="266"/>
      <c r="E268" s="266"/>
      <c r="F268" s="266"/>
      <c r="G268" s="20"/>
      <c r="H268" s="5"/>
      <c r="I268" s="5"/>
    </row>
    <row r="269" spans="1:9" ht="9.75" customHeight="1" x14ac:dyDescent="0.2">
      <c r="B269" s="43"/>
      <c r="D269" s="48"/>
      <c r="E269" s="48"/>
      <c r="F269" s="48"/>
      <c r="G269" s="23"/>
      <c r="H269" s="5"/>
      <c r="I269" s="5"/>
    </row>
    <row r="270" spans="1:9" s="28" customFormat="1" ht="18" customHeight="1" x14ac:dyDescent="0.25">
      <c r="A270" s="24"/>
      <c r="B270" s="7" t="s">
        <v>288</v>
      </c>
      <c r="C270" s="8"/>
      <c r="D270" s="8"/>
      <c r="E270" s="8"/>
      <c r="F270" s="8"/>
      <c r="G270" s="27"/>
    </row>
    <row r="271" spans="1:9" x14ac:dyDescent="0.2">
      <c r="B271" s="9"/>
      <c r="C271" s="10" t="str">
        <f>$C$3</f>
        <v>PERIODE DU 1.1 AU 31.8.2024</v>
      </c>
      <c r="D271" s="11"/>
      <c r="G271" s="20"/>
      <c r="H271" s="5"/>
      <c r="I271" s="5"/>
    </row>
    <row r="272" spans="1:9" ht="12.75" x14ac:dyDescent="0.2">
      <c r="B272" s="12" t="str">
        <f>$B$4</f>
        <v xml:space="preserve">             II- ASSURANCE MATERNITE : DEPENSES en milliers d'euros</v>
      </c>
      <c r="C272" s="13"/>
      <c r="D272" s="13"/>
      <c r="E272" s="13"/>
      <c r="F272" s="14"/>
      <c r="G272" s="20"/>
      <c r="H272" s="5"/>
      <c r="I272" s="5"/>
    </row>
    <row r="273" spans="1:9" s="28" customFormat="1" ht="12" customHeight="1" x14ac:dyDescent="0.2">
      <c r="A273" s="54"/>
      <c r="B273" s="16" t="s">
        <v>4</v>
      </c>
      <c r="C273" s="18" t="s">
        <v>6</v>
      </c>
      <c r="D273" s="219" t="s">
        <v>3</v>
      </c>
      <c r="E273" s="219" t="s">
        <v>237</v>
      </c>
      <c r="F273" s="19" t="str">
        <f>CUMUL_Maladie_mnt!$H$5</f>
        <v>PCAP</v>
      </c>
      <c r="G273" s="27"/>
    </row>
    <row r="274" spans="1:9" ht="10.5" customHeight="1" x14ac:dyDescent="0.2">
      <c r="A274" s="2"/>
      <c r="B274" s="21"/>
      <c r="C274" s="44"/>
      <c r="D274" s="220" t="s">
        <v>241</v>
      </c>
      <c r="E274" s="220" t="s">
        <v>239</v>
      </c>
      <c r="F274" s="22" t="str">
        <f>CUMUL_Maladie_mnt!$H$6</f>
        <v>en %</v>
      </c>
      <c r="G274" s="20"/>
      <c r="H274" s="5"/>
      <c r="I274" s="5"/>
    </row>
    <row r="275" spans="1:9" ht="12.75" x14ac:dyDescent="0.2">
      <c r="A275" s="2"/>
      <c r="B275" s="52" t="s">
        <v>163</v>
      </c>
      <c r="C275" s="303"/>
      <c r="D275" s="304"/>
      <c r="E275" s="304"/>
      <c r="F275" s="237"/>
      <c r="G275" s="20"/>
      <c r="H275" s="5"/>
      <c r="I275" s="5"/>
    </row>
    <row r="276" spans="1:9" ht="10.5" customHeight="1" x14ac:dyDescent="0.2">
      <c r="A276" s="2"/>
      <c r="B276" s="16"/>
      <c r="C276" s="301"/>
      <c r="D276" s="302"/>
      <c r="E276" s="302"/>
      <c r="F276" s="239"/>
      <c r="G276" s="20"/>
      <c r="H276" s="5"/>
      <c r="I276" s="5"/>
    </row>
    <row r="277" spans="1:9" ht="10.5" customHeight="1" x14ac:dyDescent="0.2">
      <c r="A277" s="2"/>
      <c r="B277" s="31" t="s">
        <v>124</v>
      </c>
      <c r="C277" s="301"/>
      <c r="D277" s="302"/>
      <c r="E277" s="302"/>
      <c r="F277" s="239"/>
      <c r="G277" s="20"/>
      <c r="H277" s="5"/>
      <c r="I277" s="5"/>
    </row>
    <row r="278" spans="1:9" ht="10.5" customHeight="1" x14ac:dyDescent="0.2">
      <c r="A278" s="2"/>
      <c r="B278" s="37" t="s">
        <v>125</v>
      </c>
      <c r="C278" s="301">
        <v>12839094.499999262</v>
      </c>
      <c r="D278" s="302">
        <v>291548.91000000323</v>
      </c>
      <c r="E278" s="302">
        <v>71976.149999999805</v>
      </c>
      <c r="F278" s="239">
        <v>-2.4554217069354678E-3</v>
      </c>
      <c r="G278" s="20"/>
      <c r="H278" s="5"/>
      <c r="I278" s="5"/>
    </row>
    <row r="279" spans="1:9" ht="10.5" customHeight="1" x14ac:dyDescent="0.2">
      <c r="A279" s="2"/>
      <c r="B279" s="37" t="s">
        <v>126</v>
      </c>
      <c r="C279" s="301">
        <v>11983.56</v>
      </c>
      <c r="D279" s="302"/>
      <c r="E279" s="302"/>
      <c r="F279" s="239"/>
      <c r="G279" s="20"/>
      <c r="H279" s="5"/>
      <c r="I279" s="5"/>
    </row>
    <row r="280" spans="1:9" ht="10.5" customHeight="1" x14ac:dyDescent="0.2">
      <c r="A280" s="2"/>
      <c r="B280" s="37" t="s">
        <v>127</v>
      </c>
      <c r="C280" s="301">
        <v>63265.150000000009</v>
      </c>
      <c r="D280" s="302"/>
      <c r="E280" s="302"/>
      <c r="F280" s="239"/>
      <c r="G280" s="20"/>
      <c r="H280" s="5"/>
      <c r="I280" s="5"/>
    </row>
    <row r="281" spans="1:9" ht="10.5" customHeight="1" x14ac:dyDescent="0.2">
      <c r="A281" s="2"/>
      <c r="B281" s="37" t="s">
        <v>219</v>
      </c>
      <c r="C281" s="301">
        <v>2578338.9000000106</v>
      </c>
      <c r="D281" s="302"/>
      <c r="E281" s="302">
        <v>9254.1299999999992</v>
      </c>
      <c r="F281" s="239">
        <v>7.5606904402012454E-3</v>
      </c>
      <c r="G281" s="20"/>
      <c r="H281" s="5"/>
      <c r="I281" s="5"/>
    </row>
    <row r="282" spans="1:9" ht="10.5" customHeight="1" x14ac:dyDescent="0.2">
      <c r="A282" s="2"/>
      <c r="B282" s="37" t="s">
        <v>130</v>
      </c>
      <c r="C282" s="301"/>
      <c r="D282" s="302"/>
      <c r="E282" s="302"/>
      <c r="F282" s="239"/>
      <c r="G282" s="20"/>
      <c r="H282" s="5"/>
      <c r="I282" s="5"/>
    </row>
    <row r="283" spans="1:9" s="28" customFormat="1" ht="10.5" customHeight="1" x14ac:dyDescent="0.2">
      <c r="A283" s="54"/>
      <c r="B283" s="16" t="s">
        <v>128</v>
      </c>
      <c r="C283" s="301"/>
      <c r="D283" s="302"/>
      <c r="E283" s="302"/>
      <c r="F283" s="239"/>
      <c r="G283" s="27"/>
      <c r="H283" s="5"/>
    </row>
    <row r="284" spans="1:9" s="28" customFormat="1" x14ac:dyDescent="0.2">
      <c r="A284" s="54"/>
      <c r="B284" s="16" t="s">
        <v>192</v>
      </c>
      <c r="C284" s="301"/>
      <c r="D284" s="302"/>
      <c r="E284" s="302"/>
      <c r="F284" s="239"/>
      <c r="G284" s="27"/>
      <c r="H284" s="5"/>
    </row>
    <row r="285" spans="1:9" s="28" customFormat="1" x14ac:dyDescent="0.2">
      <c r="A285" s="54"/>
      <c r="B285" s="37" t="s">
        <v>416</v>
      </c>
      <c r="C285" s="301">
        <v>628</v>
      </c>
      <c r="D285" s="302"/>
      <c r="E285" s="302">
        <v>12</v>
      </c>
      <c r="F285" s="239">
        <v>-0.29556926528323046</v>
      </c>
      <c r="G285" s="27"/>
      <c r="H285" s="5"/>
    </row>
    <row r="286" spans="1:9" s="28" customFormat="1" x14ac:dyDescent="0.2">
      <c r="A286" s="54"/>
      <c r="B286" s="574" t="s">
        <v>452</v>
      </c>
      <c r="C286" s="301"/>
      <c r="D286" s="302"/>
      <c r="E286" s="302"/>
      <c r="F286" s="239"/>
      <c r="G286" s="27"/>
      <c r="H286" s="5"/>
    </row>
    <row r="287" spans="1:9" s="28" customFormat="1" x14ac:dyDescent="0.2">
      <c r="A287" s="54"/>
      <c r="B287" s="574" t="s">
        <v>488</v>
      </c>
      <c r="C287" s="301"/>
      <c r="D287" s="302"/>
      <c r="E287" s="302"/>
      <c r="F287" s="239"/>
      <c r="G287" s="27"/>
      <c r="H287" s="5"/>
    </row>
    <row r="288" spans="1:9" ht="10.5" customHeight="1" x14ac:dyDescent="0.2">
      <c r="A288" s="2"/>
      <c r="B288" s="16" t="s">
        <v>424</v>
      </c>
      <c r="C288" s="301"/>
      <c r="D288" s="302"/>
      <c r="E288" s="302"/>
      <c r="F288" s="239"/>
      <c r="G288" s="20"/>
      <c r="H288" s="5"/>
      <c r="I288" s="5"/>
    </row>
    <row r="289" spans="1:9" ht="10.5" customHeight="1" x14ac:dyDescent="0.2">
      <c r="A289" s="2"/>
      <c r="B289" s="37" t="s">
        <v>178</v>
      </c>
      <c r="C289" s="301"/>
      <c r="D289" s="302"/>
      <c r="E289" s="302"/>
      <c r="F289" s="239"/>
      <c r="G289" s="20"/>
      <c r="H289" s="5"/>
      <c r="I289" s="5"/>
    </row>
    <row r="290" spans="1:9" ht="10.5" customHeight="1" x14ac:dyDescent="0.2">
      <c r="A290" s="2"/>
      <c r="B290" s="35" t="s">
        <v>131</v>
      </c>
      <c r="C290" s="303">
        <v>15493310.109999273</v>
      </c>
      <c r="D290" s="304">
        <v>291548.91000000323</v>
      </c>
      <c r="E290" s="304">
        <v>81242.27999999981</v>
      </c>
      <c r="F290" s="237">
        <v>-5.0806371543388185E-4</v>
      </c>
      <c r="G290" s="20"/>
      <c r="H290" s="5"/>
      <c r="I290" s="5"/>
    </row>
    <row r="291" spans="1:9" ht="10.5" customHeight="1" x14ac:dyDescent="0.2">
      <c r="A291" s="2"/>
      <c r="B291" s="31" t="s">
        <v>132</v>
      </c>
      <c r="C291" s="303"/>
      <c r="D291" s="304"/>
      <c r="E291" s="304"/>
      <c r="F291" s="237"/>
      <c r="G291" s="20"/>
      <c r="H291" s="5"/>
      <c r="I291" s="5"/>
    </row>
    <row r="292" spans="1:9" ht="10.5" customHeight="1" x14ac:dyDescent="0.2">
      <c r="A292" s="2"/>
      <c r="B292" s="37" t="s">
        <v>24</v>
      </c>
      <c r="C292" s="301">
        <v>6259705.6199999629</v>
      </c>
      <c r="D292" s="302">
        <v>180817.71000000011</v>
      </c>
      <c r="E292" s="302">
        <v>38087.490000000013</v>
      </c>
      <c r="F292" s="239">
        <v>-3.0473565247425616E-2</v>
      </c>
      <c r="G292" s="20"/>
      <c r="H292" s="5"/>
      <c r="I292" s="5"/>
    </row>
    <row r="293" spans="1:9" ht="10.5" customHeight="1" x14ac:dyDescent="0.2">
      <c r="A293" s="2"/>
      <c r="B293" s="37" t="s">
        <v>133</v>
      </c>
      <c r="C293" s="301">
        <v>8738452.9500001799</v>
      </c>
      <c r="D293" s="302">
        <v>52311.450000000012</v>
      </c>
      <c r="E293" s="302">
        <v>59141.260000000089</v>
      </c>
      <c r="F293" s="239">
        <v>9.6271232961494979E-2</v>
      </c>
      <c r="G293" s="20"/>
      <c r="H293" s="5"/>
      <c r="I293" s="5"/>
    </row>
    <row r="294" spans="1:9" ht="10.5" customHeight="1" x14ac:dyDescent="0.2">
      <c r="A294" s="2"/>
      <c r="B294" s="37" t="s">
        <v>134</v>
      </c>
      <c r="C294" s="301">
        <v>249953.71999999968</v>
      </c>
      <c r="D294" s="302">
        <v>203865.49999999924</v>
      </c>
      <c r="E294" s="302">
        <v>1894.55</v>
      </c>
      <c r="F294" s="239">
        <v>-0.33553155381965483</v>
      </c>
      <c r="G294" s="20"/>
      <c r="H294" s="5"/>
      <c r="I294" s="5"/>
    </row>
    <row r="295" spans="1:9" ht="10.5" customHeight="1" x14ac:dyDescent="0.2">
      <c r="A295" s="2"/>
      <c r="B295" s="37" t="s">
        <v>220</v>
      </c>
      <c r="C295" s="301">
        <v>50945.15</v>
      </c>
      <c r="D295" s="302">
        <v>1292</v>
      </c>
      <c r="E295" s="302">
        <v>194.4</v>
      </c>
      <c r="F295" s="239">
        <v>-0.20807812341882304</v>
      </c>
      <c r="G295" s="20"/>
      <c r="H295" s="5"/>
      <c r="I295" s="5"/>
    </row>
    <row r="296" spans="1:9" s="562" customFormat="1" ht="16.5" customHeight="1" x14ac:dyDescent="0.2">
      <c r="A296" s="559"/>
      <c r="B296" s="553" t="s">
        <v>312</v>
      </c>
      <c r="C296" s="548"/>
      <c r="D296" s="560"/>
      <c r="E296" s="560"/>
      <c r="F296" s="549"/>
      <c r="G296" s="561"/>
      <c r="H296" s="486"/>
    </row>
    <row r="297" spans="1:9" s="28" customFormat="1" ht="16.5" customHeight="1" x14ac:dyDescent="0.2">
      <c r="A297" s="54"/>
      <c r="B297" s="16" t="s">
        <v>416</v>
      </c>
      <c r="C297" s="301">
        <v>72</v>
      </c>
      <c r="D297" s="302"/>
      <c r="E297" s="302"/>
      <c r="F297" s="239"/>
      <c r="G297" s="27"/>
      <c r="H297" s="5"/>
    </row>
    <row r="298" spans="1:9" s="28" customFormat="1" ht="16.5" customHeight="1" x14ac:dyDescent="0.2">
      <c r="A298" s="54"/>
      <c r="B298" s="574" t="s">
        <v>453</v>
      </c>
      <c r="C298" s="301"/>
      <c r="D298" s="302"/>
      <c r="E298" s="302"/>
      <c r="F298" s="239"/>
      <c r="G298" s="27"/>
      <c r="H298" s="5"/>
    </row>
    <row r="299" spans="1:9" s="28" customFormat="1" ht="16.5" hidden="1" customHeight="1" x14ac:dyDescent="0.2">
      <c r="A299" s="54"/>
      <c r="B299" s="574"/>
      <c r="C299" s="301"/>
      <c r="D299" s="302"/>
      <c r="E299" s="302"/>
      <c r="F299" s="239"/>
      <c r="G299" s="27"/>
      <c r="H299" s="5"/>
    </row>
    <row r="300" spans="1:9" ht="10.5" customHeight="1" x14ac:dyDescent="0.2">
      <c r="A300" s="2"/>
      <c r="B300" s="16" t="s">
        <v>424</v>
      </c>
      <c r="C300" s="301"/>
      <c r="D300" s="302"/>
      <c r="E300" s="302"/>
      <c r="F300" s="239"/>
      <c r="G300" s="20"/>
      <c r="H300" s="5"/>
      <c r="I300" s="5"/>
    </row>
    <row r="301" spans="1:9" ht="10.5" customHeight="1" x14ac:dyDescent="0.2">
      <c r="A301" s="2"/>
      <c r="B301" s="16" t="s">
        <v>178</v>
      </c>
      <c r="C301" s="301"/>
      <c r="D301" s="302"/>
      <c r="E301" s="302"/>
      <c r="F301" s="239"/>
      <c r="G301" s="20"/>
      <c r="H301" s="5"/>
      <c r="I301" s="5"/>
    </row>
    <row r="302" spans="1:9" s="28" customFormat="1" ht="10.5" customHeight="1" x14ac:dyDescent="0.2">
      <c r="A302" s="54"/>
      <c r="B302" s="35" t="s">
        <v>135</v>
      </c>
      <c r="C302" s="303">
        <v>15299129.440000143</v>
      </c>
      <c r="D302" s="304">
        <v>438286.65999999939</v>
      </c>
      <c r="E302" s="304">
        <v>99317.700000000099</v>
      </c>
      <c r="F302" s="237">
        <v>2.8992485278823699E-2</v>
      </c>
      <c r="G302" s="27"/>
      <c r="H302" s="5"/>
    </row>
    <row r="303" spans="1:9" ht="9.75" customHeight="1" x14ac:dyDescent="0.2">
      <c r="A303" s="2"/>
      <c r="B303" s="31" t="s">
        <v>136</v>
      </c>
      <c r="C303" s="303"/>
      <c r="D303" s="304"/>
      <c r="E303" s="304"/>
      <c r="F303" s="237"/>
      <c r="G303" s="20"/>
      <c r="H303" s="5"/>
      <c r="I303" s="5"/>
    </row>
    <row r="304" spans="1:9" s="28" customFormat="1" x14ac:dyDescent="0.2">
      <c r="A304" s="54"/>
      <c r="B304" s="37" t="s">
        <v>138</v>
      </c>
      <c r="C304" s="301">
        <v>78903.719999999928</v>
      </c>
      <c r="D304" s="302">
        <v>6004.4000000000005</v>
      </c>
      <c r="E304" s="302">
        <v>88.4</v>
      </c>
      <c r="F304" s="239">
        <v>3.53562067596771E-2</v>
      </c>
      <c r="G304" s="27"/>
      <c r="H304" s="5"/>
    </row>
    <row r="305" spans="1:9" x14ac:dyDescent="0.2">
      <c r="A305" s="2"/>
      <c r="B305" s="37" t="s">
        <v>221</v>
      </c>
      <c r="C305" s="301">
        <v>110.32</v>
      </c>
      <c r="D305" s="302"/>
      <c r="E305" s="302"/>
      <c r="F305" s="239">
        <v>-0.1642424242424243</v>
      </c>
      <c r="G305" s="20"/>
      <c r="H305" s="5"/>
      <c r="I305" s="5"/>
    </row>
    <row r="306" spans="1:9" s="28" customFormat="1" x14ac:dyDescent="0.2">
      <c r="A306" s="54"/>
      <c r="B306" s="16" t="s">
        <v>128</v>
      </c>
      <c r="C306" s="301"/>
      <c r="D306" s="302"/>
      <c r="E306" s="302"/>
      <c r="F306" s="239"/>
      <c r="G306" s="27"/>
      <c r="H306" s="5"/>
    </row>
    <row r="307" spans="1:9" s="28" customFormat="1" x14ac:dyDescent="0.2">
      <c r="A307" s="54"/>
      <c r="B307" s="16" t="s">
        <v>416</v>
      </c>
      <c r="C307" s="301"/>
      <c r="D307" s="302"/>
      <c r="E307" s="302"/>
      <c r="F307" s="239"/>
      <c r="G307" s="27"/>
      <c r="H307" s="5"/>
    </row>
    <row r="308" spans="1:9" ht="10.5" customHeight="1" x14ac:dyDescent="0.2">
      <c r="A308" s="2"/>
      <c r="B308" s="16" t="s">
        <v>436</v>
      </c>
      <c r="C308" s="303">
        <v>150</v>
      </c>
      <c r="D308" s="304"/>
      <c r="E308" s="304"/>
      <c r="F308" s="237">
        <v>-0.25</v>
      </c>
      <c r="G308" s="20"/>
      <c r="H308" s="5"/>
      <c r="I308" s="5"/>
    </row>
    <row r="309" spans="1:9" ht="10.5" customHeight="1" x14ac:dyDescent="0.2">
      <c r="A309" s="2"/>
      <c r="B309" s="574" t="s">
        <v>454</v>
      </c>
      <c r="C309" s="303"/>
      <c r="D309" s="304"/>
      <c r="E309" s="304"/>
      <c r="F309" s="237"/>
      <c r="G309" s="20"/>
      <c r="H309" s="5"/>
      <c r="I309" s="5"/>
    </row>
    <row r="310" spans="1:9" ht="10.5" hidden="1" customHeight="1" x14ac:dyDescent="0.2">
      <c r="A310" s="2"/>
      <c r="B310" s="574"/>
      <c r="C310" s="303"/>
      <c r="D310" s="304"/>
      <c r="E310" s="304"/>
      <c r="F310" s="237"/>
      <c r="G310" s="20"/>
      <c r="H310" s="5"/>
      <c r="I310" s="5"/>
    </row>
    <row r="311" spans="1:9" s="57" customFormat="1" ht="10.5" customHeight="1" x14ac:dyDescent="0.2">
      <c r="A311" s="6"/>
      <c r="B311" s="16" t="s">
        <v>178</v>
      </c>
      <c r="C311" s="301"/>
      <c r="D311" s="302"/>
      <c r="E311" s="302"/>
      <c r="F311" s="239"/>
      <c r="G311" s="56"/>
      <c r="H311" s="5"/>
    </row>
    <row r="312" spans="1:9" s="57" customFormat="1" ht="10.5" customHeight="1" x14ac:dyDescent="0.2">
      <c r="A312" s="6"/>
      <c r="B312" s="16" t="s">
        <v>356</v>
      </c>
      <c r="C312" s="303"/>
      <c r="D312" s="304"/>
      <c r="E312" s="304"/>
      <c r="F312" s="237"/>
      <c r="G312" s="56"/>
      <c r="H312" s="5"/>
    </row>
    <row r="313" spans="1:9" s="57" customFormat="1" ht="10.5" customHeight="1" x14ac:dyDescent="0.2">
      <c r="A313" s="6"/>
      <c r="B313" s="35" t="s">
        <v>137</v>
      </c>
      <c r="C313" s="303">
        <v>79164.039999999935</v>
      </c>
      <c r="D313" s="304">
        <v>6004.4000000000005</v>
      </c>
      <c r="E313" s="304">
        <v>88.4</v>
      </c>
      <c r="F313" s="237">
        <v>3.4266359642675548E-2</v>
      </c>
      <c r="G313" s="56"/>
      <c r="H313" s="5"/>
    </row>
    <row r="314" spans="1:9" s="57" customFormat="1" ht="10.5" customHeight="1" x14ac:dyDescent="0.2">
      <c r="A314" s="6"/>
      <c r="B314" s="31" t="s">
        <v>141</v>
      </c>
      <c r="C314" s="303"/>
      <c r="D314" s="304"/>
      <c r="E314" s="304"/>
      <c r="F314" s="237"/>
      <c r="G314" s="56"/>
      <c r="H314" s="5"/>
    </row>
    <row r="315" spans="1:9" s="57" customFormat="1" x14ac:dyDescent="0.2">
      <c r="A315" s="6"/>
      <c r="B315" s="37" t="s">
        <v>151</v>
      </c>
      <c r="C315" s="301">
        <v>182497.3500000007</v>
      </c>
      <c r="D315" s="302">
        <v>39</v>
      </c>
      <c r="E315" s="302">
        <v>851.03000000000009</v>
      </c>
      <c r="F315" s="239">
        <v>8.3865632919021715E-2</v>
      </c>
      <c r="G315" s="56"/>
    </row>
    <row r="316" spans="1:9" s="60" customFormat="1" ht="14.25" customHeight="1" x14ac:dyDescent="0.2">
      <c r="A316" s="24"/>
      <c r="B316" s="16" t="s">
        <v>222</v>
      </c>
      <c r="C316" s="301">
        <v>37.880000000000003</v>
      </c>
      <c r="D316" s="302"/>
      <c r="E316" s="302"/>
      <c r="F316" s="239"/>
      <c r="G316" s="59"/>
    </row>
    <row r="317" spans="1:9" s="60" customFormat="1" ht="14.25" customHeight="1" x14ac:dyDescent="0.2">
      <c r="A317" s="24"/>
      <c r="B317" s="16" t="s">
        <v>128</v>
      </c>
      <c r="C317" s="306"/>
      <c r="D317" s="307"/>
      <c r="E317" s="307"/>
      <c r="F317" s="182"/>
      <c r="G317" s="59"/>
    </row>
    <row r="318" spans="1:9" s="57" customFormat="1" ht="10.5" customHeight="1" x14ac:dyDescent="0.2">
      <c r="A318" s="6"/>
      <c r="B318" s="16" t="s">
        <v>427</v>
      </c>
      <c r="C318" s="306"/>
      <c r="D318" s="307"/>
      <c r="E318" s="307"/>
      <c r="F318" s="182"/>
      <c r="G318" s="56"/>
      <c r="H318" s="5"/>
    </row>
    <row r="319" spans="1:9" s="57" customFormat="1" ht="10.5" hidden="1" customHeight="1" x14ac:dyDescent="0.2">
      <c r="A319" s="6"/>
      <c r="B319" s="16"/>
      <c r="C319" s="306"/>
      <c r="D319" s="307"/>
      <c r="E319" s="307"/>
      <c r="F319" s="182"/>
      <c r="G319" s="56"/>
      <c r="H319" s="5"/>
    </row>
    <row r="320" spans="1:9" s="57" customFormat="1" ht="10.5" customHeight="1" x14ac:dyDescent="0.2">
      <c r="A320" s="6"/>
      <c r="B320" s="574" t="s">
        <v>455</v>
      </c>
      <c r="C320" s="306"/>
      <c r="D320" s="307"/>
      <c r="E320" s="307"/>
      <c r="F320" s="182"/>
      <c r="G320" s="56"/>
      <c r="H320" s="5"/>
    </row>
    <row r="321" spans="1:9" s="57" customFormat="1" ht="10.5" hidden="1" customHeight="1" x14ac:dyDescent="0.2">
      <c r="A321" s="6"/>
      <c r="B321" s="574"/>
      <c r="C321" s="306"/>
      <c r="D321" s="307"/>
      <c r="E321" s="307"/>
      <c r="F321" s="182"/>
      <c r="G321" s="56"/>
      <c r="H321" s="5"/>
    </row>
    <row r="322" spans="1:9" s="57" customFormat="1" ht="10.5" customHeight="1" x14ac:dyDescent="0.2">
      <c r="A322" s="6"/>
      <c r="B322" s="16" t="s">
        <v>424</v>
      </c>
      <c r="C322" s="306"/>
      <c r="D322" s="307"/>
      <c r="E322" s="307"/>
      <c r="F322" s="182"/>
      <c r="G322" s="56"/>
      <c r="H322" s="5"/>
    </row>
    <row r="323" spans="1:9" s="57" customFormat="1" ht="10.5" customHeight="1" x14ac:dyDescent="0.2">
      <c r="A323" s="6"/>
      <c r="B323" s="16" t="s">
        <v>178</v>
      </c>
      <c r="C323" s="306"/>
      <c r="D323" s="307"/>
      <c r="E323" s="307"/>
      <c r="F323" s="182"/>
      <c r="G323" s="56"/>
      <c r="H323" s="5"/>
    </row>
    <row r="324" spans="1:9" s="60" customFormat="1" ht="10.5" customHeight="1" x14ac:dyDescent="0.2">
      <c r="A324" s="24"/>
      <c r="B324" s="35" t="s">
        <v>142</v>
      </c>
      <c r="C324" s="308">
        <v>182535.23000000071</v>
      </c>
      <c r="D324" s="309">
        <v>39</v>
      </c>
      <c r="E324" s="309">
        <v>851.03000000000009</v>
      </c>
      <c r="F324" s="183">
        <v>8.4090605118207096E-2</v>
      </c>
      <c r="G324" s="59"/>
      <c r="H324" s="5"/>
    </row>
    <row r="325" spans="1:9" s="57" customFormat="1" ht="12" x14ac:dyDescent="0.2">
      <c r="A325" s="6"/>
      <c r="B325" s="31" t="s">
        <v>139</v>
      </c>
      <c r="C325" s="308"/>
      <c r="D325" s="309"/>
      <c r="E325" s="309"/>
      <c r="F325" s="183"/>
      <c r="G325" s="56"/>
    </row>
    <row r="326" spans="1:9" s="60" customFormat="1" ht="17.25" customHeight="1" x14ac:dyDescent="0.2">
      <c r="A326" s="24"/>
      <c r="B326" s="37" t="s">
        <v>140</v>
      </c>
      <c r="C326" s="306">
        <v>11230.779999999988</v>
      </c>
      <c r="D326" s="307"/>
      <c r="E326" s="307"/>
      <c r="F326" s="182"/>
      <c r="G326" s="59"/>
    </row>
    <row r="327" spans="1:9" s="60" customFormat="1" ht="11.25" customHeight="1" x14ac:dyDescent="0.2">
      <c r="A327" s="24"/>
      <c r="B327" s="37" t="s">
        <v>179</v>
      </c>
      <c r="C327" s="306">
        <v>4688.1699999999992</v>
      </c>
      <c r="D327" s="307"/>
      <c r="E327" s="307">
        <v>30</v>
      </c>
      <c r="F327" s="182">
        <v>3.4345284059569048E-2</v>
      </c>
      <c r="G327" s="59"/>
    </row>
    <row r="328" spans="1:9" s="57" customFormat="1" ht="10.5" customHeight="1" x14ac:dyDescent="0.2">
      <c r="A328" s="6"/>
      <c r="B328" s="37" t="s">
        <v>223</v>
      </c>
      <c r="C328" s="306">
        <v>7.5</v>
      </c>
      <c r="D328" s="307"/>
      <c r="E328" s="307"/>
      <c r="F328" s="182"/>
      <c r="G328" s="56"/>
      <c r="H328" s="5"/>
    </row>
    <row r="329" spans="1:9" s="57" customFormat="1" ht="10.5" customHeight="1" x14ac:dyDescent="0.2">
      <c r="A329" s="6"/>
      <c r="B329" s="37" t="s">
        <v>498</v>
      </c>
      <c r="C329" s="306">
        <v>10</v>
      </c>
      <c r="D329" s="307"/>
      <c r="E329" s="307"/>
      <c r="F329" s="182"/>
      <c r="G329" s="56"/>
      <c r="H329" s="5"/>
    </row>
    <row r="330" spans="1:9" s="57" customFormat="1" ht="10.5" customHeight="1" x14ac:dyDescent="0.2">
      <c r="A330" s="6"/>
      <c r="B330" s="574" t="s">
        <v>456</v>
      </c>
      <c r="C330" s="306"/>
      <c r="D330" s="307"/>
      <c r="E330" s="307"/>
      <c r="F330" s="182"/>
      <c r="G330" s="56"/>
      <c r="H330" s="5"/>
    </row>
    <row r="331" spans="1:9" s="57" customFormat="1" ht="10.5" customHeight="1" x14ac:dyDescent="0.2">
      <c r="A331" s="6"/>
      <c r="B331" s="37" t="s">
        <v>424</v>
      </c>
      <c r="C331" s="306"/>
      <c r="D331" s="307"/>
      <c r="E331" s="307"/>
      <c r="F331" s="182"/>
      <c r="G331" s="56"/>
      <c r="H331" s="5"/>
    </row>
    <row r="332" spans="1:9" ht="9.75" customHeight="1" x14ac:dyDescent="0.2">
      <c r="A332" s="2"/>
      <c r="B332" s="37" t="s">
        <v>178</v>
      </c>
      <c r="C332" s="306"/>
      <c r="D332" s="307"/>
      <c r="E332" s="307"/>
      <c r="F332" s="182"/>
      <c r="G332" s="20"/>
      <c r="H332" s="5"/>
      <c r="I332" s="5"/>
    </row>
    <row r="333" spans="1:9" s="63" customFormat="1" ht="14.25" customHeight="1" x14ac:dyDescent="0.2">
      <c r="A333" s="61"/>
      <c r="B333" s="35" t="s">
        <v>143</v>
      </c>
      <c r="C333" s="308">
        <v>15936.449999999986</v>
      </c>
      <c r="D333" s="309"/>
      <c r="E333" s="309">
        <v>30</v>
      </c>
      <c r="F333" s="183"/>
      <c r="G333" s="62"/>
    </row>
    <row r="334" spans="1:9" s="63" customFormat="1" ht="14.25" customHeight="1" x14ac:dyDescent="0.2">
      <c r="A334" s="61"/>
      <c r="B334" s="31" t="s">
        <v>466</v>
      </c>
      <c r="C334" s="308"/>
      <c r="D334" s="309"/>
      <c r="E334" s="309"/>
      <c r="F334" s="183"/>
      <c r="G334" s="62"/>
    </row>
    <row r="335" spans="1:9" s="63" customFormat="1" ht="14.25" customHeight="1" x14ac:dyDescent="0.2">
      <c r="A335" s="61"/>
      <c r="B335" s="37" t="s">
        <v>468</v>
      </c>
      <c r="C335" s="308">
        <v>64920</v>
      </c>
      <c r="D335" s="309"/>
      <c r="E335" s="309">
        <v>180</v>
      </c>
      <c r="F335" s="183">
        <v>0.1712069276565038</v>
      </c>
      <c r="G335" s="62"/>
    </row>
    <row r="336" spans="1:9" s="63" customFormat="1" ht="14.25" customHeight="1" x14ac:dyDescent="0.2">
      <c r="A336" s="61"/>
      <c r="B336" s="35" t="s">
        <v>467</v>
      </c>
      <c r="C336" s="306">
        <v>64920</v>
      </c>
      <c r="D336" s="307"/>
      <c r="E336" s="307">
        <v>180</v>
      </c>
      <c r="F336" s="182">
        <v>0.1712069276565038</v>
      </c>
      <c r="G336" s="62"/>
    </row>
    <row r="337" spans="1:8" s="60" customFormat="1" ht="16.5" customHeight="1" x14ac:dyDescent="0.2">
      <c r="A337" s="24"/>
      <c r="B337" s="31" t="s">
        <v>122</v>
      </c>
      <c r="C337" s="308"/>
      <c r="D337" s="309"/>
      <c r="E337" s="309"/>
      <c r="F337" s="183"/>
      <c r="G337" s="59"/>
      <c r="H337" s="5"/>
    </row>
    <row r="338" spans="1:8" s="60" customFormat="1" ht="14.25" customHeight="1" x14ac:dyDescent="0.2">
      <c r="A338" s="24"/>
      <c r="B338" s="37" t="s">
        <v>144</v>
      </c>
      <c r="C338" s="306">
        <v>5579.3000000000065</v>
      </c>
      <c r="D338" s="307"/>
      <c r="E338" s="307">
        <v>8.7200000000000006</v>
      </c>
      <c r="F338" s="182">
        <v>6.8638980719948783E-2</v>
      </c>
      <c r="G338" s="59"/>
      <c r="H338" s="5"/>
    </row>
    <row r="339" spans="1:8" s="57" customFormat="1" ht="10.5" customHeight="1" x14ac:dyDescent="0.2">
      <c r="A339" s="6"/>
      <c r="B339" s="37" t="s">
        <v>224</v>
      </c>
      <c r="C339" s="306">
        <v>981.21999999999991</v>
      </c>
      <c r="D339" s="307"/>
      <c r="E339" s="307"/>
      <c r="F339" s="182">
        <v>0.21102389415481793</v>
      </c>
      <c r="G339" s="56"/>
      <c r="H339" s="5"/>
    </row>
    <row r="340" spans="1:8" s="57" customFormat="1" ht="10.5" hidden="1" customHeight="1" x14ac:dyDescent="0.2">
      <c r="A340" s="6"/>
      <c r="B340" s="37"/>
      <c r="C340" s="306"/>
      <c r="D340" s="307"/>
      <c r="E340" s="307"/>
      <c r="F340" s="182"/>
      <c r="G340" s="56"/>
      <c r="H340" s="5"/>
    </row>
    <row r="341" spans="1:8" s="57" customFormat="1" ht="10.5" customHeight="1" x14ac:dyDescent="0.2">
      <c r="A341" s="6"/>
      <c r="B341" s="37" t="s">
        <v>424</v>
      </c>
      <c r="C341" s="306"/>
      <c r="D341" s="307"/>
      <c r="E341" s="307"/>
      <c r="F341" s="182"/>
      <c r="G341" s="56"/>
      <c r="H341" s="5"/>
    </row>
    <row r="342" spans="1:8" s="57" customFormat="1" ht="10.5" customHeight="1" x14ac:dyDescent="0.2">
      <c r="A342" s="6"/>
      <c r="B342" s="35" t="s">
        <v>120</v>
      </c>
      <c r="C342" s="301">
        <v>6560.5200000000068</v>
      </c>
      <c r="D342" s="302"/>
      <c r="E342" s="302">
        <v>8.7200000000000006</v>
      </c>
      <c r="F342" s="239">
        <v>8.7767236262225712E-2</v>
      </c>
      <c r="G342" s="56"/>
      <c r="H342" s="5"/>
    </row>
    <row r="343" spans="1:8" s="57" customFormat="1" ht="14.25" customHeight="1" x14ac:dyDescent="0.2">
      <c r="A343" s="6"/>
      <c r="B343" s="31" t="s">
        <v>244</v>
      </c>
      <c r="C343" s="308"/>
      <c r="D343" s="309"/>
      <c r="E343" s="309"/>
      <c r="F343" s="183"/>
      <c r="G343" s="56"/>
      <c r="H343" s="5"/>
    </row>
    <row r="344" spans="1:8" s="57" customFormat="1" ht="10.5" customHeight="1" x14ac:dyDescent="0.2">
      <c r="A344" s="6"/>
      <c r="B344" s="37" t="s">
        <v>144</v>
      </c>
      <c r="C344" s="306">
        <v>162.63000000000002</v>
      </c>
      <c r="D344" s="307"/>
      <c r="E344" s="307"/>
      <c r="F344" s="182">
        <v>-7.9001019367991976E-2</v>
      </c>
      <c r="G344" s="56"/>
      <c r="H344" s="5"/>
    </row>
    <row r="345" spans="1:8" s="57" customFormat="1" ht="10.5" customHeight="1" x14ac:dyDescent="0.2">
      <c r="A345" s="6"/>
      <c r="B345" s="37" t="s">
        <v>125</v>
      </c>
      <c r="C345" s="306">
        <v>166536.12000000037</v>
      </c>
      <c r="D345" s="307"/>
      <c r="E345" s="307">
        <v>492.95</v>
      </c>
      <c r="F345" s="182">
        <v>9.9978295827474417E-2</v>
      </c>
      <c r="G345" s="56"/>
      <c r="H345" s="5"/>
    </row>
    <row r="346" spans="1:8" s="57" customFormat="1" ht="10.5" customHeight="1" x14ac:dyDescent="0.2">
      <c r="A346" s="6"/>
      <c r="B346" s="37" t="s">
        <v>126</v>
      </c>
      <c r="C346" s="306">
        <v>144.79000000000002</v>
      </c>
      <c r="D346" s="307"/>
      <c r="E346" s="307"/>
      <c r="F346" s="182">
        <v>-0.62353094123764929</v>
      </c>
      <c r="G346" s="56"/>
      <c r="H346" s="5"/>
    </row>
    <row r="347" spans="1:8" s="57" customFormat="1" ht="10.5" customHeight="1" x14ac:dyDescent="0.2">
      <c r="A347" s="6"/>
      <c r="B347" s="37" t="s">
        <v>127</v>
      </c>
      <c r="C347" s="306">
        <v>1699</v>
      </c>
      <c r="D347" s="307"/>
      <c r="E347" s="307"/>
      <c r="F347" s="182"/>
      <c r="G347" s="56"/>
      <c r="H347" s="5"/>
    </row>
    <row r="348" spans="1:8" s="57" customFormat="1" ht="10.5" customHeight="1" x14ac:dyDescent="0.2">
      <c r="A348" s="6"/>
      <c r="B348" s="37" t="s">
        <v>133</v>
      </c>
      <c r="C348" s="306">
        <v>28896.250000000007</v>
      </c>
      <c r="D348" s="307"/>
      <c r="E348" s="307">
        <v>217.20000000000002</v>
      </c>
      <c r="F348" s="182">
        <v>-9.7237626020425738E-2</v>
      </c>
      <c r="G348" s="56"/>
      <c r="H348" s="5"/>
    </row>
    <row r="349" spans="1:8" s="57" customFormat="1" ht="10.5" customHeight="1" x14ac:dyDescent="0.2">
      <c r="A349" s="6"/>
      <c r="B349" s="37" t="s">
        <v>134</v>
      </c>
      <c r="C349" s="306">
        <v>205.21</v>
      </c>
      <c r="D349" s="307"/>
      <c r="E349" s="307"/>
      <c r="F349" s="182">
        <v>-0.45031072538304939</v>
      </c>
      <c r="G349" s="56"/>
      <c r="H349" s="5"/>
    </row>
    <row r="350" spans="1:8" s="57" customFormat="1" ht="11.25" customHeight="1" x14ac:dyDescent="0.2">
      <c r="A350" s="6"/>
      <c r="B350" s="37" t="s">
        <v>24</v>
      </c>
      <c r="C350" s="306">
        <v>8707.5800000000017</v>
      </c>
      <c r="D350" s="307"/>
      <c r="E350" s="307"/>
      <c r="F350" s="182">
        <v>-9.0460129460047001E-2</v>
      </c>
      <c r="G350" s="56"/>
      <c r="H350" s="5"/>
    </row>
    <row r="351" spans="1:8" s="57" customFormat="1" ht="11.25" customHeight="1" x14ac:dyDescent="0.2">
      <c r="A351" s="6"/>
      <c r="B351" s="37" t="s">
        <v>138</v>
      </c>
      <c r="C351" s="306">
        <v>338.09</v>
      </c>
      <c r="D351" s="307"/>
      <c r="E351" s="307"/>
      <c r="F351" s="182"/>
      <c r="G351" s="56"/>
      <c r="H351" s="5"/>
    </row>
    <row r="352" spans="1:8" s="57" customFormat="1" ht="10.5" customHeight="1" x14ac:dyDescent="0.2">
      <c r="A352" s="6"/>
      <c r="B352" s="37" t="s">
        <v>151</v>
      </c>
      <c r="C352" s="306">
        <v>135848.50000000081</v>
      </c>
      <c r="D352" s="307"/>
      <c r="E352" s="307">
        <v>180.8</v>
      </c>
      <c r="F352" s="182">
        <v>-7.5185555498293422E-2</v>
      </c>
      <c r="G352" s="56"/>
      <c r="H352" s="5"/>
    </row>
    <row r="353" spans="1:8" s="57" customFormat="1" ht="11.25" customHeight="1" x14ac:dyDescent="0.2">
      <c r="A353" s="6"/>
      <c r="B353" s="37" t="s">
        <v>140</v>
      </c>
      <c r="C353" s="306"/>
      <c r="D353" s="307"/>
      <c r="E353" s="307"/>
      <c r="F353" s="182"/>
      <c r="G353" s="56"/>
    </row>
    <row r="354" spans="1:8" s="60" customFormat="1" ht="12.75" customHeight="1" x14ac:dyDescent="0.2">
      <c r="A354" s="24"/>
      <c r="B354" s="37" t="s">
        <v>129</v>
      </c>
      <c r="C354" s="306">
        <v>48283.97</v>
      </c>
      <c r="D354" s="307"/>
      <c r="E354" s="307">
        <v>138.55000000000001</v>
      </c>
      <c r="F354" s="182">
        <v>0.11592200559163124</v>
      </c>
      <c r="G354" s="59"/>
      <c r="H354" s="5"/>
    </row>
    <row r="355" spans="1:8" s="60" customFormat="1" ht="13.5" customHeight="1" x14ac:dyDescent="0.2">
      <c r="A355" s="24"/>
      <c r="B355" s="16" t="s">
        <v>416</v>
      </c>
      <c r="C355" s="306">
        <v>130</v>
      </c>
      <c r="D355" s="307"/>
      <c r="E355" s="307"/>
      <c r="F355" s="182">
        <v>0.1711711711711712</v>
      </c>
      <c r="G355" s="59"/>
    </row>
    <row r="356" spans="1:8" s="60" customFormat="1" ht="13.5" customHeight="1" x14ac:dyDescent="0.2">
      <c r="A356" s="24"/>
      <c r="B356" s="16" t="s">
        <v>427</v>
      </c>
      <c r="C356" s="306"/>
      <c r="D356" s="307"/>
      <c r="E356" s="307"/>
      <c r="F356" s="182"/>
      <c r="G356" s="59"/>
    </row>
    <row r="357" spans="1:8" s="558" customFormat="1" ht="10.5" customHeight="1" x14ac:dyDescent="0.2">
      <c r="A357" s="489"/>
      <c r="B357" s="553" t="s">
        <v>312</v>
      </c>
      <c r="C357" s="554"/>
      <c r="D357" s="555"/>
      <c r="E357" s="555"/>
      <c r="F357" s="556"/>
      <c r="G357" s="557"/>
      <c r="H357" s="486"/>
    </row>
    <row r="358" spans="1:8" s="60" customFormat="1" ht="10.5" customHeight="1" x14ac:dyDescent="0.2">
      <c r="A358" s="24"/>
      <c r="B358" s="37" t="s">
        <v>179</v>
      </c>
      <c r="C358" s="306">
        <v>207</v>
      </c>
      <c r="D358" s="307"/>
      <c r="E358" s="307"/>
      <c r="F358" s="182"/>
      <c r="G358" s="59"/>
      <c r="H358" s="5"/>
    </row>
    <row r="359" spans="1:8" s="60" customFormat="1" ht="10.5" customHeight="1" x14ac:dyDescent="0.2">
      <c r="A359" s="24"/>
      <c r="B359" s="37" t="s">
        <v>468</v>
      </c>
      <c r="C359" s="306">
        <v>500</v>
      </c>
      <c r="D359" s="307"/>
      <c r="E359" s="307"/>
      <c r="F359" s="182"/>
      <c r="G359" s="59"/>
      <c r="H359" s="5"/>
    </row>
    <row r="360" spans="1:8" s="60" customFormat="1" ht="10.5" customHeight="1" x14ac:dyDescent="0.2">
      <c r="A360" s="24"/>
      <c r="B360" s="575" t="s">
        <v>460</v>
      </c>
      <c r="C360" s="306"/>
      <c r="D360" s="307"/>
      <c r="E360" s="307"/>
      <c r="F360" s="182"/>
      <c r="G360" s="59"/>
      <c r="H360" s="5"/>
    </row>
    <row r="361" spans="1:8" s="60" customFormat="1" ht="10.5" customHeight="1" x14ac:dyDescent="0.2">
      <c r="A361" s="24"/>
      <c r="B361" s="575" t="s">
        <v>488</v>
      </c>
      <c r="C361" s="306"/>
      <c r="D361" s="307"/>
      <c r="E361" s="307"/>
      <c r="F361" s="182"/>
      <c r="G361" s="59"/>
      <c r="H361" s="5"/>
    </row>
    <row r="362" spans="1:8" s="60" customFormat="1" ht="10.5" customHeight="1" x14ac:dyDescent="0.2">
      <c r="A362" s="24"/>
      <c r="B362" s="37" t="s">
        <v>424</v>
      </c>
      <c r="C362" s="306"/>
      <c r="D362" s="307"/>
      <c r="E362" s="307"/>
      <c r="F362" s="182"/>
      <c r="G362" s="59"/>
      <c r="H362" s="5"/>
    </row>
    <row r="363" spans="1:8" s="60" customFormat="1" ht="10.5" customHeight="1" x14ac:dyDescent="0.2">
      <c r="A363" s="24"/>
      <c r="B363" s="37" t="s">
        <v>178</v>
      </c>
      <c r="C363" s="308"/>
      <c r="D363" s="309"/>
      <c r="E363" s="309"/>
      <c r="F363" s="183"/>
      <c r="G363" s="59"/>
      <c r="H363" s="5"/>
    </row>
    <row r="364" spans="1:8" s="60" customFormat="1" ht="10.5" customHeight="1" x14ac:dyDescent="0.2">
      <c r="A364" s="24"/>
      <c r="B364" s="35" t="s">
        <v>246</v>
      </c>
      <c r="C364" s="308">
        <v>391659.14000000124</v>
      </c>
      <c r="D364" s="309"/>
      <c r="E364" s="309">
        <v>1029.5</v>
      </c>
      <c r="F364" s="183">
        <v>1.704693440669125E-2</v>
      </c>
      <c r="G364" s="56"/>
      <c r="H364" s="5"/>
    </row>
    <row r="365" spans="1:8" s="57" customFormat="1" ht="10.5" customHeight="1" x14ac:dyDescent="0.2">
      <c r="A365" s="6"/>
      <c r="B365" s="35" t="s">
        <v>8</v>
      </c>
      <c r="C365" s="308">
        <v>31533214.929999419</v>
      </c>
      <c r="D365" s="309">
        <v>735878.97000000265</v>
      </c>
      <c r="E365" s="309">
        <v>182747.62999999989</v>
      </c>
      <c r="F365" s="183">
        <v>1.505852476024927E-2</v>
      </c>
      <c r="G365" s="56"/>
      <c r="H365" s="5"/>
    </row>
    <row r="366" spans="1:8" s="57" customFormat="1" ht="10.5" customHeight="1" x14ac:dyDescent="0.2">
      <c r="A366" s="6"/>
      <c r="B366" s="31" t="s">
        <v>145</v>
      </c>
      <c r="C366" s="306"/>
      <c r="D366" s="307"/>
      <c r="E366" s="307"/>
      <c r="F366" s="182"/>
      <c r="G366" s="56"/>
      <c r="H366" s="5"/>
    </row>
    <row r="367" spans="1:8" s="57" customFormat="1" ht="10.5" customHeight="1" x14ac:dyDescent="0.2">
      <c r="A367" s="6"/>
      <c r="B367" s="37" t="s">
        <v>146</v>
      </c>
      <c r="C367" s="306">
        <v>68502285.980000287</v>
      </c>
      <c r="D367" s="307">
        <v>8363859.5000000037</v>
      </c>
      <c r="E367" s="307">
        <v>419139.45000000007</v>
      </c>
      <c r="F367" s="182">
        <v>-3.4031431338455542E-2</v>
      </c>
      <c r="G367" s="59"/>
      <c r="H367" s="5"/>
    </row>
    <row r="368" spans="1:8" s="60" customFormat="1" ht="10.5" customHeight="1" x14ac:dyDescent="0.2">
      <c r="A368" s="24"/>
      <c r="B368" s="37" t="s">
        <v>442</v>
      </c>
      <c r="C368" s="306">
        <v>169289.18999999712</v>
      </c>
      <c r="D368" s="307">
        <v>17728.94000000001</v>
      </c>
      <c r="E368" s="307">
        <v>546.53</v>
      </c>
      <c r="F368" s="182">
        <v>-0.20051768014801308</v>
      </c>
      <c r="G368" s="266"/>
      <c r="H368" s="5"/>
    </row>
    <row r="369" spans="1:9" s="60" customFormat="1" ht="10.5" customHeight="1" x14ac:dyDescent="0.2">
      <c r="A369" s="24"/>
      <c r="B369" s="37" t="s">
        <v>147</v>
      </c>
      <c r="C369" s="306">
        <v>366024.46999998862</v>
      </c>
      <c r="D369" s="307">
        <v>70979.919999999984</v>
      </c>
      <c r="E369" s="307">
        <v>1144.4599999999982</v>
      </c>
      <c r="F369" s="182">
        <v>-2.1526501599798631E-2</v>
      </c>
      <c r="G369" s="265"/>
      <c r="H369" s="267"/>
      <c r="I369" s="59"/>
    </row>
    <row r="370" spans="1:9" s="60" customFormat="1" x14ac:dyDescent="0.2">
      <c r="A370" s="24"/>
      <c r="B370" s="37" t="s">
        <v>148</v>
      </c>
      <c r="C370" s="306">
        <v>1885782.8800003477</v>
      </c>
      <c r="D370" s="307">
        <v>131730.12999999855</v>
      </c>
      <c r="E370" s="307">
        <v>6429.9300000000067</v>
      </c>
      <c r="F370" s="182">
        <v>-2.2334828299845677E-2</v>
      </c>
      <c r="G370" s="265"/>
      <c r="H370" s="265"/>
      <c r="I370" s="59"/>
    </row>
    <row r="371" spans="1:9" s="60" customFormat="1" ht="10.5" customHeight="1" x14ac:dyDescent="0.2">
      <c r="A371" s="24"/>
      <c r="B371" s="37" t="s">
        <v>125</v>
      </c>
      <c r="C371" s="306">
        <v>751377.43000000203</v>
      </c>
      <c r="D371" s="307">
        <v>48159.279999999788</v>
      </c>
      <c r="E371" s="307">
        <v>7325.5899999999892</v>
      </c>
      <c r="F371" s="182">
        <v>5.9329746138260253E-2</v>
      </c>
      <c r="G371" s="265"/>
      <c r="H371" s="265"/>
      <c r="I371" s="59"/>
    </row>
    <row r="372" spans="1:9" s="60" customFormat="1" ht="10.5" customHeight="1" x14ac:dyDescent="0.2">
      <c r="A372" s="24"/>
      <c r="B372" s="37" t="s">
        <v>149</v>
      </c>
      <c r="C372" s="306">
        <v>4061.3999999999937</v>
      </c>
      <c r="D372" s="307">
        <v>7.75</v>
      </c>
      <c r="E372" s="307">
        <v>34.699999999999996</v>
      </c>
      <c r="F372" s="182">
        <v>-4.470688961700009E-2</v>
      </c>
      <c r="G372" s="210"/>
      <c r="H372" s="265"/>
      <c r="I372" s="59"/>
    </row>
    <row r="373" spans="1:9" s="60" customFormat="1" ht="10.5" customHeight="1" x14ac:dyDescent="0.2">
      <c r="A373" s="24"/>
      <c r="B373" s="16" t="s">
        <v>35</v>
      </c>
      <c r="C373" s="306"/>
      <c r="D373" s="307"/>
      <c r="E373" s="307"/>
      <c r="F373" s="182"/>
      <c r="G373" s="210"/>
      <c r="H373" s="211"/>
      <c r="I373" s="59"/>
    </row>
    <row r="374" spans="1:9" s="60" customFormat="1" ht="10.5" customHeight="1" x14ac:dyDescent="0.2">
      <c r="A374" s="24"/>
      <c r="B374" s="37" t="s">
        <v>435</v>
      </c>
      <c r="C374" s="306"/>
      <c r="D374" s="307"/>
      <c r="E374" s="307"/>
      <c r="F374" s="182"/>
      <c r="G374" s="4"/>
      <c r="H374" s="211"/>
      <c r="I374" s="59"/>
    </row>
    <row r="375" spans="1:9" ht="13.5" customHeight="1" x14ac:dyDescent="0.2">
      <c r="B375" s="37" t="s">
        <v>47</v>
      </c>
      <c r="C375" s="306"/>
      <c r="D375" s="307"/>
      <c r="E375" s="307"/>
      <c r="F375" s="182"/>
      <c r="G375" s="8"/>
      <c r="H375" s="4"/>
      <c r="I375" s="51"/>
    </row>
    <row r="376" spans="1:9" ht="13.5" customHeight="1" x14ac:dyDescent="0.2">
      <c r="B376" s="575" t="s">
        <v>461</v>
      </c>
      <c r="C376" s="306"/>
      <c r="D376" s="307"/>
      <c r="E376" s="307"/>
      <c r="F376" s="182"/>
      <c r="G376" s="8"/>
      <c r="H376" s="4"/>
      <c r="I376" s="51"/>
    </row>
    <row r="377" spans="1:9" ht="13.5" hidden="1" customHeight="1" x14ac:dyDescent="0.2">
      <c r="B377" s="575"/>
      <c r="C377" s="306"/>
      <c r="D377" s="307"/>
      <c r="E377" s="307"/>
      <c r="F377" s="182"/>
      <c r="G377" s="8"/>
      <c r="H377" s="4"/>
      <c r="I377" s="51"/>
    </row>
    <row r="378" spans="1:9" ht="15" customHeight="1" x14ac:dyDescent="0.2">
      <c r="B378" s="41" t="s">
        <v>150</v>
      </c>
      <c r="C378" s="311">
        <v>71678821.35000062</v>
      </c>
      <c r="D378" s="312">
        <v>8632465.5200000033</v>
      </c>
      <c r="E378" s="312">
        <v>434620.66000000015</v>
      </c>
      <c r="F378" s="184">
        <v>-3.324699727401037E-2</v>
      </c>
      <c r="H378" s="8"/>
      <c r="I378" s="8"/>
    </row>
    <row r="379" spans="1:9" ht="9.75" customHeight="1" x14ac:dyDescent="0.2">
      <c r="B379" s="265"/>
      <c r="C379" s="266"/>
      <c r="D379" s="266"/>
      <c r="E379" s="266"/>
      <c r="F379" s="266"/>
      <c r="G379" s="15"/>
    </row>
    <row r="380" spans="1:9" ht="19.5" customHeight="1" x14ac:dyDescent="0.2">
      <c r="B380" s="265" t="s">
        <v>238</v>
      </c>
      <c r="C380" s="265"/>
      <c r="D380" s="265"/>
      <c r="E380" s="265"/>
      <c r="F380" s="265"/>
      <c r="G380" s="23"/>
      <c r="H380" s="5"/>
      <c r="I380" s="5"/>
    </row>
    <row r="381" spans="1:9" ht="13.5" customHeight="1" x14ac:dyDescent="0.2">
      <c r="B381" s="265" t="s">
        <v>249</v>
      </c>
      <c r="C381" s="265"/>
      <c r="D381" s="265"/>
      <c r="E381" s="265"/>
      <c r="F381" s="265"/>
      <c r="G381" s="23"/>
      <c r="H381" s="5"/>
      <c r="I381" s="5"/>
    </row>
    <row r="382" spans="1:9" ht="10.5" customHeight="1" x14ac:dyDescent="0.2">
      <c r="B382" s="265" t="s">
        <v>251</v>
      </c>
      <c r="C382" s="265"/>
      <c r="D382" s="265"/>
      <c r="E382" s="265"/>
      <c r="F382" s="265"/>
      <c r="G382" s="56"/>
      <c r="H382" s="5"/>
      <c r="I382" s="5"/>
    </row>
    <row r="383" spans="1:9" s="57" customFormat="1" ht="12.75" customHeight="1" x14ac:dyDescent="0.15">
      <c r="A383" s="6"/>
      <c r="B383" s="265"/>
      <c r="C383" s="210"/>
      <c r="D383" s="210"/>
      <c r="E383" s="210"/>
      <c r="F383" s="210"/>
      <c r="G383" s="59"/>
    </row>
    <row r="384" spans="1:9" s="60" customFormat="1" ht="14.25" customHeight="1" x14ac:dyDescent="0.2">
      <c r="A384" s="24"/>
      <c r="B384" s="50"/>
      <c r="C384" s="210"/>
      <c r="D384" s="210"/>
      <c r="E384" s="210"/>
      <c r="F384" s="210"/>
      <c r="G384" s="56"/>
    </row>
    <row r="385" spans="1:9" s="57" customFormat="1" x14ac:dyDescent="0.2">
      <c r="A385" s="6"/>
      <c r="B385" s="5"/>
      <c r="C385" s="3"/>
      <c r="D385" s="3"/>
      <c r="E385" s="3"/>
      <c r="F385" s="4"/>
      <c r="G385" s="56"/>
      <c r="H385" s="5"/>
    </row>
    <row r="386" spans="1:9" s="57" customFormat="1" ht="15.75" x14ac:dyDescent="0.25">
      <c r="A386" s="6"/>
      <c r="B386" s="7" t="s">
        <v>288</v>
      </c>
      <c r="C386" s="8"/>
      <c r="D386" s="8"/>
      <c r="E386" s="8"/>
      <c r="F386" s="8"/>
      <c r="G386" s="56"/>
      <c r="H386" s="5"/>
    </row>
    <row r="387" spans="1:9" s="57" customFormat="1" x14ac:dyDescent="0.2">
      <c r="A387" s="6"/>
      <c r="B387" s="9"/>
      <c r="C387" s="10" t="str">
        <f>$C$3</f>
        <v>PERIODE DU 1.1 AU 31.8.2024</v>
      </c>
      <c r="D387" s="11"/>
      <c r="E387" s="3"/>
      <c r="F387" s="3"/>
      <c r="G387" s="56"/>
      <c r="H387" s="5"/>
    </row>
    <row r="388" spans="1:9" s="57" customFormat="1" ht="12.75" x14ac:dyDescent="0.2">
      <c r="A388" s="6"/>
      <c r="B388" s="12" t="str">
        <f>B272</f>
        <v xml:space="preserve">             II- ASSURANCE MATERNITE : DEPENSES en milliers d'euros</v>
      </c>
      <c r="C388" s="13"/>
      <c r="D388" s="13"/>
      <c r="E388" s="13"/>
      <c r="F388" s="14"/>
      <c r="G388" s="56"/>
      <c r="H388" s="5"/>
    </row>
    <row r="389" spans="1:9" s="57" customFormat="1" x14ac:dyDescent="0.2">
      <c r="A389" s="6"/>
      <c r="B389" s="16" t="s">
        <v>7</v>
      </c>
      <c r="C389" s="17" t="s">
        <v>6</v>
      </c>
      <c r="D389" s="219" t="s">
        <v>242</v>
      </c>
      <c r="E389" s="219" t="s">
        <v>237</v>
      </c>
      <c r="F389" s="19" t="str">
        <f>CUMUL_Maladie_mnt!$H$5</f>
        <v>PCAP</v>
      </c>
      <c r="G389" s="59"/>
      <c r="H389" s="5"/>
    </row>
    <row r="390" spans="1:9" s="60" customFormat="1" x14ac:dyDescent="0.2">
      <c r="A390" s="24"/>
      <c r="B390" s="21"/>
      <c r="C390" s="44"/>
      <c r="D390" s="220"/>
      <c r="E390" s="220" t="s">
        <v>239</v>
      </c>
      <c r="F390" s="22" t="str">
        <f>CUMUL_Maladie_mnt!$H$6</f>
        <v>en %</v>
      </c>
      <c r="G390" s="59"/>
      <c r="H390" s="5"/>
    </row>
    <row r="391" spans="1:9" s="60" customFormat="1" ht="12" x14ac:dyDescent="0.2">
      <c r="A391" s="24"/>
      <c r="B391" s="31" t="s">
        <v>152</v>
      </c>
      <c r="C391" s="55"/>
      <c r="D391" s="225"/>
      <c r="E391" s="225"/>
      <c r="F391" s="182"/>
      <c r="G391" s="56"/>
      <c r="H391" s="5"/>
    </row>
    <row r="392" spans="1:9" s="57" customFormat="1" x14ac:dyDescent="0.2">
      <c r="A392" s="6"/>
      <c r="B392" s="16" t="s">
        <v>12</v>
      </c>
      <c r="C392" s="306">
        <v>44256581.620002501</v>
      </c>
      <c r="D392" s="307">
        <v>127903.38999999998</v>
      </c>
      <c r="E392" s="307">
        <v>221815.32000000047</v>
      </c>
      <c r="F392" s="182">
        <v>1.6205292458330245E-2</v>
      </c>
      <c r="G392" s="66"/>
      <c r="H392" s="5"/>
    </row>
    <row r="393" spans="1:9" s="57" customFormat="1" ht="10.5" customHeight="1" x14ac:dyDescent="0.2">
      <c r="A393" s="6"/>
      <c r="B393" s="16" t="s">
        <v>10</v>
      </c>
      <c r="C393" s="306">
        <v>28944.709999999992</v>
      </c>
      <c r="D393" s="307"/>
      <c r="E393" s="307"/>
      <c r="F393" s="182"/>
      <c r="G393" s="66"/>
      <c r="H393" s="5"/>
    </row>
    <row r="394" spans="1:9" s="57" customFormat="1" ht="10.5" customHeight="1" x14ac:dyDescent="0.2">
      <c r="A394" s="6"/>
      <c r="B394" s="16" t="s">
        <v>9</v>
      </c>
      <c r="C394" s="306"/>
      <c r="D394" s="307"/>
      <c r="E394" s="307"/>
      <c r="F394" s="182"/>
      <c r="G394" s="56"/>
      <c r="H394" s="5"/>
    </row>
    <row r="395" spans="1:9" s="57" customFormat="1" ht="10.5" customHeight="1" x14ac:dyDescent="0.2">
      <c r="A395" s="6"/>
      <c r="B395" s="16" t="s">
        <v>299</v>
      </c>
      <c r="C395" s="306">
        <v>9307.949999999988</v>
      </c>
      <c r="D395" s="307"/>
      <c r="E395" s="307"/>
      <c r="F395" s="182"/>
      <c r="G395" s="59"/>
      <c r="H395" s="5"/>
    </row>
    <row r="396" spans="1:9" s="60" customFormat="1" ht="10.5" customHeight="1" x14ac:dyDescent="0.2">
      <c r="A396" s="24"/>
      <c r="B396" s="16" t="s">
        <v>11</v>
      </c>
      <c r="C396" s="306">
        <v>97.359999999999985</v>
      </c>
      <c r="D396" s="307"/>
      <c r="E396" s="307"/>
      <c r="F396" s="182"/>
      <c r="G396" s="56"/>
      <c r="H396" s="5"/>
    </row>
    <row r="397" spans="1:9" s="57" customFormat="1" ht="9" customHeight="1" x14ac:dyDescent="0.2">
      <c r="A397" s="6"/>
      <c r="B397" s="16" t="s">
        <v>75</v>
      </c>
      <c r="C397" s="306">
        <v>1279.7899999999963</v>
      </c>
      <c r="D397" s="307"/>
      <c r="E397" s="307"/>
      <c r="F397" s="182"/>
      <c r="G397" s="59"/>
    </row>
    <row r="398" spans="1:9" s="57" customFormat="1" ht="10.5" customHeight="1" x14ac:dyDescent="0.2">
      <c r="A398" s="6"/>
      <c r="B398" s="16" t="s">
        <v>85</v>
      </c>
      <c r="C398" s="306">
        <v>1805299.6600000008</v>
      </c>
      <c r="D398" s="313">
        <v>1805299.6600000008</v>
      </c>
      <c r="E398" s="313"/>
      <c r="F398" s="185">
        <v>0.29107830325231765</v>
      </c>
      <c r="G398" s="59"/>
      <c r="H398" s="28"/>
    </row>
    <row r="399" spans="1:9" s="60" customFormat="1" ht="15" customHeight="1" x14ac:dyDescent="0.2">
      <c r="A399" s="24"/>
      <c r="B399" s="37" t="s">
        <v>25</v>
      </c>
      <c r="C399" s="306"/>
      <c r="D399" s="313"/>
      <c r="E399" s="313"/>
      <c r="F399" s="185"/>
      <c r="G399" s="69"/>
    </row>
    <row r="400" spans="1:9" ht="17.25" customHeight="1" x14ac:dyDescent="0.2">
      <c r="A400" s="2"/>
      <c r="B400" s="37" t="s">
        <v>48</v>
      </c>
      <c r="C400" s="306"/>
      <c r="D400" s="313"/>
      <c r="E400" s="313"/>
      <c r="F400" s="185"/>
      <c r="G400" s="69"/>
      <c r="H400" s="5"/>
      <c r="I400" s="5"/>
    </row>
    <row r="401" spans="1:11" ht="10.5" customHeight="1" x14ac:dyDescent="0.2">
      <c r="A401" s="2"/>
      <c r="B401" s="37" t="s">
        <v>355</v>
      </c>
      <c r="C401" s="306">
        <v>1863.04</v>
      </c>
      <c r="D401" s="307"/>
      <c r="E401" s="307">
        <v>19</v>
      </c>
      <c r="F401" s="182"/>
      <c r="G401" s="69"/>
      <c r="H401" s="5"/>
      <c r="I401" s="5"/>
    </row>
    <row r="402" spans="1:11" ht="13.5" customHeight="1" x14ac:dyDescent="0.2">
      <c r="A402" s="2"/>
      <c r="B402" s="37" t="s">
        <v>79</v>
      </c>
      <c r="C402" s="306">
        <v>183968.5499999999</v>
      </c>
      <c r="D402" s="307"/>
      <c r="E402" s="307">
        <v>788.53</v>
      </c>
      <c r="F402" s="182">
        <v>6.6038156783073676E-2</v>
      </c>
      <c r="G402" s="69"/>
      <c r="H402" s="5"/>
      <c r="I402" s="5"/>
    </row>
    <row r="403" spans="1:11" ht="11.25" customHeight="1" x14ac:dyDescent="0.2">
      <c r="A403" s="2"/>
      <c r="B403" s="37" t="s">
        <v>432</v>
      </c>
      <c r="C403" s="306">
        <v>2371690.6400004155</v>
      </c>
      <c r="D403" s="313"/>
      <c r="E403" s="313">
        <v>12009.910000000127</v>
      </c>
      <c r="F403" s="185">
        <v>1.9122832355806363E-2</v>
      </c>
      <c r="G403" s="70"/>
      <c r="H403" s="5"/>
      <c r="I403" s="5"/>
    </row>
    <row r="404" spans="1:11" ht="11.25" customHeight="1" x14ac:dyDescent="0.2">
      <c r="A404" s="2"/>
      <c r="B404" s="563" t="s">
        <v>440</v>
      </c>
      <c r="C404" s="306">
        <v>765847.27999998501</v>
      </c>
      <c r="D404" s="313"/>
      <c r="E404" s="313">
        <v>3426.4099999999989</v>
      </c>
      <c r="F404" s="185"/>
      <c r="G404" s="70"/>
      <c r="H404" s="5"/>
      <c r="I404" s="5"/>
    </row>
    <row r="405" spans="1:11" ht="11.25" customHeight="1" x14ac:dyDescent="0.2">
      <c r="A405" s="2"/>
      <c r="B405" s="574" t="s">
        <v>457</v>
      </c>
      <c r="C405" s="306"/>
      <c r="D405" s="313"/>
      <c r="E405" s="313"/>
      <c r="F405" s="185"/>
      <c r="G405" s="70"/>
      <c r="H405" s="5"/>
      <c r="I405" s="5"/>
    </row>
    <row r="406" spans="1:11" ht="11.25" customHeight="1" x14ac:dyDescent="0.2">
      <c r="A406" s="2"/>
      <c r="B406" s="574" t="s">
        <v>476</v>
      </c>
      <c r="C406" s="306">
        <v>221289.42999999967</v>
      </c>
      <c r="D406" s="313"/>
      <c r="E406" s="313">
        <v>903.35</v>
      </c>
      <c r="F406" s="185">
        <v>-0.33434872311579111</v>
      </c>
      <c r="G406" s="70"/>
      <c r="H406" s="5"/>
      <c r="I406" s="5"/>
    </row>
    <row r="407" spans="1:11" ht="11.25" customHeight="1" x14ac:dyDescent="0.2">
      <c r="A407" s="2"/>
      <c r="B407" s="574" t="s">
        <v>493</v>
      </c>
      <c r="C407" s="306"/>
      <c r="D407" s="313"/>
      <c r="E407" s="313"/>
      <c r="F407" s="185"/>
      <c r="G407" s="70"/>
      <c r="H407" s="5"/>
      <c r="I407" s="5"/>
    </row>
    <row r="408" spans="1:11" s="28" customFormat="1" ht="10.5" customHeight="1" x14ac:dyDescent="0.2">
      <c r="A408" s="54"/>
      <c r="B408" s="563" t="s">
        <v>445</v>
      </c>
      <c r="C408" s="306">
        <v>516.00000000001</v>
      </c>
      <c r="D408" s="313"/>
      <c r="E408" s="313">
        <v>0.79999999999999993</v>
      </c>
      <c r="F408" s="185">
        <v>1.5928018743479155E-2</v>
      </c>
      <c r="G408" s="70"/>
      <c r="H408" s="5"/>
      <c r="I408" s="5"/>
      <c r="J408" s="5"/>
      <c r="K408" s="5"/>
    </row>
    <row r="409" spans="1:11" ht="10.5" customHeight="1" x14ac:dyDescent="0.2">
      <c r="A409" s="2"/>
      <c r="B409" s="16" t="s">
        <v>280</v>
      </c>
      <c r="C409" s="308"/>
      <c r="D409" s="315"/>
      <c r="E409" s="315"/>
      <c r="F409" s="186"/>
      <c r="G409" s="69"/>
      <c r="H409" s="5"/>
      <c r="I409" s="28"/>
      <c r="J409" s="28"/>
      <c r="K409" s="28"/>
    </row>
    <row r="410" spans="1:11" ht="10.5" customHeight="1" x14ac:dyDescent="0.2">
      <c r="A410" s="2"/>
      <c r="B410" s="29" t="s">
        <v>156</v>
      </c>
      <c r="C410" s="308">
        <v>49646686.030002899</v>
      </c>
      <c r="D410" s="315">
        <v>1933203.0500000007</v>
      </c>
      <c r="E410" s="315">
        <v>238963.32000000059</v>
      </c>
      <c r="F410" s="186">
        <v>3.2168032108989664E-2</v>
      </c>
      <c r="G410" s="69"/>
      <c r="H410" s="5"/>
      <c r="I410" s="5"/>
    </row>
    <row r="411" spans="1:11" ht="10.5" customHeight="1" x14ac:dyDescent="0.2">
      <c r="A411" s="2"/>
      <c r="B411" s="29" t="s">
        <v>153</v>
      </c>
      <c r="C411" s="308">
        <v>365.6</v>
      </c>
      <c r="D411" s="315"/>
      <c r="E411" s="315"/>
      <c r="F411" s="186">
        <v>8.8300220750552327E-3</v>
      </c>
      <c r="G411" s="69"/>
      <c r="H411" s="5"/>
      <c r="I411" s="5"/>
    </row>
    <row r="412" spans="1:11" ht="10.5" customHeight="1" x14ac:dyDescent="0.2">
      <c r="A412" s="2"/>
      <c r="B412" s="31" t="s">
        <v>154</v>
      </c>
      <c r="C412" s="308"/>
      <c r="D412" s="315"/>
      <c r="E412" s="315"/>
      <c r="F412" s="186"/>
      <c r="G412" s="69"/>
      <c r="H412" s="5"/>
      <c r="I412" s="5"/>
    </row>
    <row r="413" spans="1:11" ht="10.5" customHeight="1" x14ac:dyDescent="0.2">
      <c r="A413" s="2"/>
      <c r="B413" s="272" t="s">
        <v>268</v>
      </c>
      <c r="C413" s="317"/>
      <c r="D413" s="318"/>
      <c r="E413" s="318"/>
      <c r="F413" s="281"/>
      <c r="G413" s="71"/>
      <c r="H413" s="5"/>
      <c r="I413" s="5"/>
    </row>
    <row r="414" spans="1:11" ht="10.5" customHeight="1" x14ac:dyDescent="0.2">
      <c r="A414" s="2"/>
      <c r="B414" s="67" t="s">
        <v>267</v>
      </c>
      <c r="C414" s="317">
        <v>35868675.039998077</v>
      </c>
      <c r="D414" s="318"/>
      <c r="E414" s="318">
        <v>191706.27999999982</v>
      </c>
      <c r="F414" s="281">
        <v>-2.2157949488435857E-2</v>
      </c>
      <c r="G414" s="69"/>
      <c r="H414" s="5"/>
      <c r="I414" s="5"/>
    </row>
    <row r="415" spans="1:11" ht="18.75" customHeight="1" x14ac:dyDescent="0.2">
      <c r="A415" s="2"/>
      <c r="B415" s="272" t="s">
        <v>266</v>
      </c>
      <c r="C415" s="317"/>
      <c r="D415" s="318"/>
      <c r="E415" s="318"/>
      <c r="F415" s="281"/>
      <c r="G415" s="69"/>
      <c r="H415" s="5"/>
      <c r="I415" s="5"/>
    </row>
    <row r="416" spans="1:11" ht="10.5" customHeight="1" x14ac:dyDescent="0.2">
      <c r="A416" s="2"/>
      <c r="B416" s="67" t="s">
        <v>257</v>
      </c>
      <c r="C416" s="317">
        <v>15855895.150000986</v>
      </c>
      <c r="D416" s="318"/>
      <c r="E416" s="318">
        <v>88032.169999999925</v>
      </c>
      <c r="F416" s="281">
        <v>1.3557038280334721E-2</v>
      </c>
      <c r="G416" s="69"/>
      <c r="H416" s="5"/>
      <c r="I416" s="5"/>
    </row>
    <row r="417" spans="1:11" ht="10.5" customHeight="1" x14ac:dyDescent="0.2">
      <c r="A417" s="2"/>
      <c r="B417" s="16" t="s">
        <v>258</v>
      </c>
      <c r="C417" s="317">
        <v>165357.54999999987</v>
      </c>
      <c r="D417" s="318"/>
      <c r="E417" s="318">
        <v>443.30000000000007</v>
      </c>
      <c r="F417" s="281">
        <v>0.1030008323990339</v>
      </c>
      <c r="G417" s="69"/>
      <c r="H417" s="5"/>
      <c r="I417" s="5"/>
    </row>
    <row r="418" spans="1:11" ht="10.5" customHeight="1" x14ac:dyDescent="0.2">
      <c r="A418" s="2"/>
      <c r="B418" s="67" t="s">
        <v>259</v>
      </c>
      <c r="C418" s="317">
        <v>100342.15</v>
      </c>
      <c r="D418" s="318"/>
      <c r="E418" s="318"/>
      <c r="F418" s="281">
        <v>-0.1681650814557335</v>
      </c>
      <c r="G418" s="69"/>
      <c r="H418" s="5"/>
      <c r="I418" s="5"/>
    </row>
    <row r="419" spans="1:11" ht="10.5" customHeight="1" x14ac:dyDescent="0.2">
      <c r="A419" s="2"/>
      <c r="B419" s="67" t="s">
        <v>260</v>
      </c>
      <c r="C419" s="317">
        <v>8678.2299999999977</v>
      </c>
      <c r="D419" s="318"/>
      <c r="E419" s="318"/>
      <c r="F419" s="281">
        <v>-8.2840224179275945E-2</v>
      </c>
      <c r="G419" s="69"/>
      <c r="H419" s="5"/>
      <c r="I419" s="5"/>
    </row>
    <row r="420" spans="1:11" ht="10.5" customHeight="1" x14ac:dyDescent="0.2">
      <c r="A420" s="2"/>
      <c r="B420" s="67" t="s">
        <v>261</v>
      </c>
      <c r="C420" s="317">
        <v>8897.02</v>
      </c>
      <c r="D420" s="318"/>
      <c r="E420" s="318">
        <v>31.5</v>
      </c>
      <c r="F420" s="281">
        <v>-0.30220107732319368</v>
      </c>
      <c r="G420" s="69"/>
      <c r="H420" s="5"/>
      <c r="I420" s="5"/>
    </row>
    <row r="421" spans="1:11" ht="10.5" customHeight="1" x14ac:dyDescent="0.2">
      <c r="A421" s="2"/>
      <c r="B421" s="67" t="s">
        <v>262</v>
      </c>
      <c r="C421" s="317">
        <v>12291.150000000001</v>
      </c>
      <c r="D421" s="318"/>
      <c r="E421" s="318"/>
      <c r="F421" s="281">
        <v>-0.38087178595984861</v>
      </c>
      <c r="G421" s="69"/>
      <c r="H421" s="5"/>
      <c r="I421" s="5"/>
    </row>
    <row r="422" spans="1:11" ht="10.5" customHeight="1" x14ac:dyDescent="0.2">
      <c r="A422" s="2"/>
      <c r="B422" s="67" t="s">
        <v>264</v>
      </c>
      <c r="C422" s="317">
        <v>68758.069999999992</v>
      </c>
      <c r="D422" s="318"/>
      <c r="E422" s="318"/>
      <c r="F422" s="281">
        <v>4.3905219976254628E-2</v>
      </c>
      <c r="G422" s="71"/>
      <c r="H422" s="5"/>
      <c r="I422" s="5"/>
    </row>
    <row r="423" spans="1:11" s="28" customFormat="1" ht="10.5" customHeight="1" x14ac:dyDescent="0.2">
      <c r="A423" s="54"/>
      <c r="B423" s="67" t="s">
        <v>263</v>
      </c>
      <c r="C423" s="317"/>
      <c r="D423" s="318"/>
      <c r="E423" s="318"/>
      <c r="F423" s="281"/>
      <c r="G423" s="70"/>
      <c r="H423" s="5"/>
      <c r="I423" s="5"/>
      <c r="J423" s="5"/>
      <c r="K423" s="5"/>
    </row>
    <row r="424" spans="1:11" x14ac:dyDescent="0.2">
      <c r="A424" s="2"/>
      <c r="B424" s="29" t="s">
        <v>265</v>
      </c>
      <c r="C424" s="317"/>
      <c r="D424" s="318"/>
      <c r="E424" s="318"/>
      <c r="F424" s="281"/>
      <c r="G424" s="69"/>
      <c r="H424" s="5"/>
      <c r="I424" s="28"/>
      <c r="J424" s="28"/>
      <c r="K424" s="28"/>
    </row>
    <row r="425" spans="1:11" x14ac:dyDescent="0.2">
      <c r="A425" s="2"/>
      <c r="B425" s="16" t="s">
        <v>269</v>
      </c>
      <c r="C425" s="317">
        <v>402.75</v>
      </c>
      <c r="D425" s="318"/>
      <c r="E425" s="318"/>
      <c r="F425" s="281">
        <v>-0.47959737440562333</v>
      </c>
      <c r="G425" s="69"/>
      <c r="H425" s="5"/>
      <c r="I425" s="5"/>
    </row>
    <row r="426" spans="1:11" s="28" customFormat="1" ht="15" customHeight="1" x14ac:dyDescent="0.2">
      <c r="A426" s="54"/>
      <c r="B426" s="16" t="s">
        <v>270</v>
      </c>
      <c r="C426" s="317"/>
      <c r="D426" s="318"/>
      <c r="E426" s="318"/>
      <c r="F426" s="281"/>
      <c r="G426" s="70"/>
      <c r="H426" s="5"/>
      <c r="I426" s="5"/>
      <c r="J426" s="5"/>
      <c r="K426" s="5"/>
    </row>
    <row r="427" spans="1:11" x14ac:dyDescent="0.2">
      <c r="A427" s="2"/>
      <c r="B427" s="29" t="s">
        <v>271</v>
      </c>
      <c r="C427" s="317"/>
      <c r="D427" s="318"/>
      <c r="E427" s="318"/>
      <c r="F427" s="281"/>
      <c r="G427" s="69"/>
      <c r="H427" s="5"/>
      <c r="I427" s="5"/>
    </row>
    <row r="428" spans="1:11" ht="9.75" customHeight="1" x14ac:dyDescent="0.2">
      <c r="A428" s="2"/>
      <c r="B428" s="16" t="s">
        <v>272</v>
      </c>
      <c r="C428" s="317">
        <v>38965.590000000011</v>
      </c>
      <c r="D428" s="318"/>
      <c r="E428" s="318"/>
      <c r="F428" s="281">
        <v>-2.6573771425544845E-2</v>
      </c>
      <c r="G428" s="70"/>
      <c r="H428" s="5"/>
      <c r="I428" s="5"/>
    </row>
    <row r="429" spans="1:11" ht="9.75" customHeight="1" x14ac:dyDescent="0.2">
      <c r="A429" s="2"/>
      <c r="B429" s="574" t="s">
        <v>458</v>
      </c>
      <c r="C429" s="317"/>
      <c r="D429" s="318"/>
      <c r="E429" s="318"/>
      <c r="F429" s="281"/>
      <c r="G429" s="70"/>
      <c r="H429" s="5"/>
      <c r="I429" s="5"/>
    </row>
    <row r="430" spans="1:11" s="28" customFormat="1" ht="15.75" customHeight="1" x14ac:dyDescent="0.2">
      <c r="A430" s="2"/>
      <c r="B430" s="16" t="s">
        <v>86</v>
      </c>
      <c r="C430" s="317">
        <v>225.89</v>
      </c>
      <c r="D430" s="318"/>
      <c r="E430" s="318"/>
      <c r="F430" s="281"/>
      <c r="G430" s="69"/>
      <c r="H430" s="5"/>
    </row>
    <row r="431" spans="1:11" ht="20.25" customHeight="1" x14ac:dyDescent="0.2">
      <c r="A431" s="2"/>
      <c r="B431" s="29" t="s">
        <v>155</v>
      </c>
      <c r="C431" s="308">
        <v>52128488.589999065</v>
      </c>
      <c r="D431" s="315"/>
      <c r="E431" s="315">
        <v>280213.24999999977</v>
      </c>
      <c r="F431" s="186">
        <v>-1.1861230202142581E-2</v>
      </c>
      <c r="G431" s="69"/>
      <c r="H431" s="5"/>
      <c r="I431" s="5"/>
    </row>
    <row r="432" spans="1:11" ht="18" customHeight="1" x14ac:dyDescent="0.2">
      <c r="A432" s="2"/>
      <c r="B432" s="273" t="s">
        <v>43</v>
      </c>
      <c r="C432" s="308"/>
      <c r="D432" s="315"/>
      <c r="E432" s="315"/>
      <c r="F432" s="186"/>
      <c r="G432" s="69"/>
      <c r="H432" s="5"/>
      <c r="I432" s="5"/>
    </row>
    <row r="433" spans="1:10" ht="18" customHeight="1" x14ac:dyDescent="0.2">
      <c r="A433" s="2"/>
      <c r="B433" s="74" t="s">
        <v>162</v>
      </c>
      <c r="C433" s="308"/>
      <c r="D433" s="315"/>
      <c r="E433" s="315"/>
      <c r="F433" s="186"/>
      <c r="G433" s="69"/>
      <c r="H433" s="5"/>
      <c r="I433" s="5"/>
    </row>
    <row r="434" spans="1:10" ht="15.75" customHeight="1" x14ac:dyDescent="0.2">
      <c r="A434" s="2"/>
      <c r="B434" s="37" t="s">
        <v>20</v>
      </c>
      <c r="C434" s="306"/>
      <c r="D434" s="313"/>
      <c r="E434" s="313"/>
      <c r="F434" s="185"/>
      <c r="G434" s="69"/>
      <c r="H434" s="5"/>
      <c r="I434" s="5"/>
    </row>
    <row r="435" spans="1:10" ht="10.5" customHeight="1" x14ac:dyDescent="0.2">
      <c r="A435" s="2"/>
      <c r="B435" s="75" t="s">
        <v>159</v>
      </c>
      <c r="C435" s="306">
        <v>967046.29999999993</v>
      </c>
      <c r="D435" s="313"/>
      <c r="E435" s="313">
        <v>7391.4599999999991</v>
      </c>
      <c r="F435" s="185">
        <v>-7.8711752751420283E-3</v>
      </c>
      <c r="G435" s="70"/>
      <c r="H435" s="5"/>
      <c r="I435" s="5"/>
    </row>
    <row r="436" spans="1:10" ht="10.5" customHeight="1" x14ac:dyDescent="0.2">
      <c r="A436" s="54"/>
      <c r="B436" s="75" t="s">
        <v>26</v>
      </c>
      <c r="C436" s="306">
        <v>330799.6300000003</v>
      </c>
      <c r="D436" s="313"/>
      <c r="E436" s="313">
        <v>750.43</v>
      </c>
      <c r="F436" s="185">
        <v>0.11287801813831888</v>
      </c>
      <c r="G436" s="69"/>
      <c r="H436" s="5"/>
      <c r="I436" s="5"/>
    </row>
    <row r="437" spans="1:10" x14ac:dyDescent="0.2">
      <c r="A437" s="2"/>
      <c r="B437" s="75" t="s">
        <v>27</v>
      </c>
      <c r="C437" s="306">
        <v>1791175.4399999965</v>
      </c>
      <c r="D437" s="313"/>
      <c r="E437" s="313">
        <v>8298.2300000000014</v>
      </c>
      <c r="F437" s="185">
        <v>3.4616649867199811E-2</v>
      </c>
      <c r="G437" s="69"/>
      <c r="H437" s="5"/>
      <c r="I437" s="5"/>
    </row>
    <row r="438" spans="1:10" ht="10.5" customHeight="1" x14ac:dyDescent="0.2">
      <c r="A438" s="2"/>
      <c r="B438" s="75" t="s">
        <v>274</v>
      </c>
      <c r="C438" s="306">
        <v>62295.94</v>
      </c>
      <c r="D438" s="313"/>
      <c r="E438" s="313"/>
      <c r="F438" s="185">
        <v>0.25528574220835942</v>
      </c>
      <c r="G438" s="69"/>
      <c r="H438" s="5"/>
      <c r="I438" s="5"/>
    </row>
    <row r="439" spans="1:10" ht="10.5" customHeight="1" x14ac:dyDescent="0.2">
      <c r="A439" s="2"/>
      <c r="B439" s="75" t="s">
        <v>273</v>
      </c>
      <c r="C439" s="306"/>
      <c r="D439" s="313"/>
      <c r="E439" s="313"/>
      <c r="F439" s="185"/>
      <c r="G439" s="69"/>
      <c r="H439" s="5"/>
      <c r="I439" s="5"/>
    </row>
    <row r="440" spans="1:10" ht="10.5" customHeight="1" x14ac:dyDescent="0.2">
      <c r="A440" s="2"/>
      <c r="B440" s="75" t="s">
        <v>49</v>
      </c>
      <c r="C440" s="306">
        <v>2529445.1499999985</v>
      </c>
      <c r="D440" s="313"/>
      <c r="E440" s="313">
        <v>6736.8600000000006</v>
      </c>
      <c r="F440" s="185">
        <v>-1.8369771504087029E-2</v>
      </c>
      <c r="G440" s="79"/>
      <c r="H440" s="5"/>
      <c r="I440" s="5"/>
    </row>
    <row r="441" spans="1:10" s="28" customFormat="1" ht="10.5" customHeight="1" x14ac:dyDescent="0.2">
      <c r="A441" s="77"/>
      <c r="B441" s="37" t="s">
        <v>50</v>
      </c>
      <c r="C441" s="306"/>
      <c r="D441" s="313"/>
      <c r="E441" s="313"/>
      <c r="F441" s="185"/>
      <c r="G441" s="69"/>
      <c r="H441" s="5"/>
    </row>
    <row r="442" spans="1:10" s="28" customFormat="1" ht="10.5" customHeight="1" x14ac:dyDescent="0.2">
      <c r="A442" s="77"/>
      <c r="B442" s="574" t="s">
        <v>459</v>
      </c>
      <c r="C442" s="306"/>
      <c r="D442" s="313"/>
      <c r="E442" s="313"/>
      <c r="F442" s="185"/>
      <c r="G442" s="69"/>
      <c r="H442" s="5"/>
    </row>
    <row r="443" spans="1:10" x14ac:dyDescent="0.2">
      <c r="A443" s="2"/>
      <c r="B443" s="75" t="s">
        <v>28</v>
      </c>
      <c r="C443" s="306">
        <v>30321.680000000004</v>
      </c>
      <c r="D443" s="313"/>
      <c r="E443" s="313"/>
      <c r="F443" s="185">
        <v>-3.331930576278086E-2</v>
      </c>
      <c r="G443" s="69"/>
      <c r="H443" s="5"/>
      <c r="I443" s="5"/>
    </row>
    <row r="444" spans="1:10" x14ac:dyDescent="0.2">
      <c r="A444" s="2"/>
      <c r="B444" s="37" t="s">
        <v>178</v>
      </c>
      <c r="C444" s="306"/>
      <c r="D444" s="313"/>
      <c r="E444" s="313"/>
      <c r="F444" s="185"/>
      <c r="G444" s="69"/>
      <c r="H444" s="5"/>
      <c r="I444" s="5"/>
    </row>
    <row r="445" spans="1:10" x14ac:dyDescent="0.2">
      <c r="A445" s="2"/>
      <c r="B445" s="35" t="s">
        <v>160</v>
      </c>
      <c r="C445" s="308">
        <v>5711084.1399999959</v>
      </c>
      <c r="D445" s="315"/>
      <c r="E445" s="315">
        <v>23176.980000000003</v>
      </c>
      <c r="F445" s="186">
        <v>8.8499532755317301E-3</v>
      </c>
      <c r="G445" s="69"/>
      <c r="H445" s="5"/>
      <c r="I445" s="5"/>
    </row>
    <row r="446" spans="1:10" s="80" customFormat="1" ht="19.5" customHeight="1" x14ac:dyDescent="0.2">
      <c r="A446" s="2"/>
      <c r="B446" s="76" t="s">
        <v>33</v>
      </c>
      <c r="C446" s="306"/>
      <c r="D446" s="313"/>
      <c r="E446" s="313"/>
      <c r="F446" s="185"/>
      <c r="G446" s="69"/>
      <c r="H446" s="5"/>
    </row>
    <row r="447" spans="1:10" ht="12" x14ac:dyDescent="0.2">
      <c r="A447" s="2"/>
      <c r="B447" s="76" t="s">
        <v>490</v>
      </c>
      <c r="C447" s="306">
        <v>-25</v>
      </c>
      <c r="D447" s="313"/>
      <c r="E447" s="313"/>
      <c r="F447" s="185"/>
      <c r="G447" s="69"/>
      <c r="H447" s="5"/>
      <c r="I447" s="5"/>
      <c r="J447" s="83"/>
    </row>
    <row r="448" spans="1:10" ht="12" x14ac:dyDescent="0.2">
      <c r="A448" s="2"/>
      <c r="B448" s="76" t="s">
        <v>446</v>
      </c>
      <c r="C448" s="306">
        <v>54692.551320000006</v>
      </c>
      <c r="D448" s="313"/>
      <c r="E448" s="313"/>
      <c r="F448" s="185"/>
      <c r="G448" s="69"/>
      <c r="H448" s="5"/>
      <c r="I448" s="5"/>
      <c r="J448" s="164"/>
    </row>
    <row r="449" spans="1:10" ht="12" x14ac:dyDescent="0.2">
      <c r="A449" s="2"/>
      <c r="B449" s="76" t="s">
        <v>477</v>
      </c>
      <c r="C449" s="306">
        <v>24998.279999999955</v>
      </c>
      <c r="D449" s="313"/>
      <c r="E449" s="313">
        <v>83.2</v>
      </c>
      <c r="F449" s="185">
        <v>-0.25134138905494263</v>
      </c>
      <c r="G449" s="69"/>
      <c r="H449" s="5"/>
      <c r="I449" s="5"/>
      <c r="J449" s="164"/>
    </row>
    <row r="450" spans="1:10" ht="12" x14ac:dyDescent="0.2">
      <c r="A450" s="2"/>
      <c r="B450" s="76" t="s">
        <v>492</v>
      </c>
      <c r="C450" s="306">
        <v>6615.584600000002</v>
      </c>
      <c r="D450" s="313"/>
      <c r="E450" s="313"/>
      <c r="F450" s="185"/>
      <c r="G450" s="69"/>
      <c r="H450" s="5"/>
      <c r="I450" s="5"/>
      <c r="J450" s="164"/>
    </row>
    <row r="451" spans="1:10" x14ac:dyDescent="0.2">
      <c r="A451" s="2"/>
      <c r="B451" s="76" t="s">
        <v>480</v>
      </c>
      <c r="C451" s="306">
        <v>291982</v>
      </c>
      <c r="D451" s="313"/>
      <c r="E451" s="313">
        <v>1166</v>
      </c>
      <c r="F451" s="185"/>
      <c r="G451" s="70"/>
      <c r="H451" s="5"/>
      <c r="I451" s="5"/>
    </row>
    <row r="452" spans="1:10" x14ac:dyDescent="0.2">
      <c r="A452" s="2"/>
      <c r="B452" s="76" t="s">
        <v>494</v>
      </c>
      <c r="C452" s="306"/>
      <c r="D452" s="313"/>
      <c r="E452" s="313"/>
      <c r="F452" s="185"/>
      <c r="G452" s="70"/>
      <c r="H452" s="5"/>
      <c r="I452" s="5"/>
    </row>
    <row r="453" spans="1:10" x14ac:dyDescent="0.2">
      <c r="A453" s="2"/>
      <c r="B453" s="76" t="s">
        <v>499</v>
      </c>
      <c r="C453" s="306"/>
      <c r="D453" s="313"/>
      <c r="E453" s="313"/>
      <c r="F453" s="185"/>
      <c r="G453" s="70"/>
      <c r="H453" s="5"/>
      <c r="I453" s="5"/>
    </row>
    <row r="454" spans="1:10" ht="11.25" customHeight="1" x14ac:dyDescent="0.2">
      <c r="A454" s="54"/>
      <c r="B454" s="73" t="s">
        <v>158</v>
      </c>
      <c r="C454" s="308"/>
      <c r="D454" s="315"/>
      <c r="E454" s="315"/>
      <c r="F454" s="186"/>
      <c r="G454" s="69"/>
      <c r="H454" s="5"/>
      <c r="I454" s="5"/>
    </row>
    <row r="455" spans="1:10" ht="14.25" customHeight="1" x14ac:dyDescent="0.2">
      <c r="A455" s="2"/>
      <c r="B455" s="78" t="s">
        <v>161</v>
      </c>
      <c r="C455" s="306">
        <v>6089347.5559199946</v>
      </c>
      <c r="D455" s="313"/>
      <c r="E455" s="313">
        <v>24426.180000000004</v>
      </c>
      <c r="F455" s="185">
        <v>5.4960878948101088E-2</v>
      </c>
      <c r="G455" s="69"/>
      <c r="H455" s="5"/>
      <c r="I455" s="5"/>
    </row>
    <row r="456" spans="1:10" ht="13.5" customHeight="1" x14ac:dyDescent="0.2">
      <c r="A456" s="2"/>
      <c r="B456" s="76" t="s">
        <v>80</v>
      </c>
      <c r="C456" s="306"/>
      <c r="D456" s="313"/>
      <c r="E456" s="313"/>
      <c r="F456" s="185"/>
      <c r="G456" s="70"/>
      <c r="H456" s="5"/>
      <c r="I456" s="5"/>
    </row>
    <row r="457" spans="1:10" s="28" customFormat="1" x14ac:dyDescent="0.2">
      <c r="A457" s="54"/>
      <c r="B457" s="76" t="s">
        <v>81</v>
      </c>
      <c r="C457" s="306"/>
      <c r="D457" s="313"/>
      <c r="E457" s="313"/>
      <c r="F457" s="185"/>
      <c r="G457" s="69"/>
      <c r="H457" s="5"/>
    </row>
    <row r="458" spans="1:10" s="28" customFormat="1" x14ac:dyDescent="0.2">
      <c r="A458" s="54"/>
      <c r="B458" s="76" t="s">
        <v>78</v>
      </c>
      <c r="C458" s="306"/>
      <c r="D458" s="313"/>
      <c r="E458" s="313"/>
      <c r="F458" s="185"/>
      <c r="G458" s="69"/>
      <c r="H458" s="5"/>
      <c r="I458" s="70"/>
      <c r="J458" s="5"/>
    </row>
    <row r="459" spans="1:10" s="28" customFormat="1" x14ac:dyDescent="0.2">
      <c r="A459" s="54"/>
      <c r="B459" s="76" t="s">
        <v>76</v>
      </c>
      <c r="C459" s="306"/>
      <c r="D459" s="313"/>
      <c r="E459" s="313"/>
      <c r="F459" s="185"/>
      <c r="G459" s="69"/>
      <c r="H459" s="5"/>
      <c r="I459" s="70"/>
      <c r="J459" s="5"/>
    </row>
    <row r="460" spans="1:10" s="28" customFormat="1" x14ac:dyDescent="0.2">
      <c r="A460" s="54"/>
      <c r="B460" s="76" t="s">
        <v>77</v>
      </c>
      <c r="C460" s="306"/>
      <c r="D460" s="313"/>
      <c r="E460" s="313"/>
      <c r="F460" s="185"/>
      <c r="G460" s="210"/>
      <c r="H460" s="5"/>
      <c r="I460" s="70"/>
      <c r="J460" s="5"/>
    </row>
    <row r="461" spans="1:10" ht="10.5" customHeight="1" x14ac:dyDescent="0.2">
      <c r="A461" s="54"/>
      <c r="B461" s="83" t="s">
        <v>247</v>
      </c>
      <c r="C461" s="306"/>
      <c r="D461" s="313"/>
      <c r="E461" s="313"/>
      <c r="F461" s="185"/>
      <c r="G461" s="213"/>
      <c r="H461" s="211"/>
      <c r="I461" s="5"/>
    </row>
    <row r="462" spans="1:10" s="28" customFormat="1" ht="12.75" x14ac:dyDescent="0.2">
      <c r="A462" s="54"/>
      <c r="B462" s="52" t="s">
        <v>157</v>
      </c>
      <c r="C462" s="308">
        <v>211076924.055922</v>
      </c>
      <c r="D462" s="315">
        <v>1933203.0500000007</v>
      </c>
      <c r="E462" s="315">
        <v>1160971.0400000005</v>
      </c>
      <c r="F462" s="186">
        <v>-3.5805393165072585E-3</v>
      </c>
      <c r="G462" s="213"/>
      <c r="H462" s="214"/>
    </row>
    <row r="463" spans="1:10" s="28" customFormat="1" x14ac:dyDescent="0.2">
      <c r="A463" s="54"/>
      <c r="B463" s="167" t="s">
        <v>181</v>
      </c>
      <c r="C463" s="319"/>
      <c r="D463" s="320"/>
      <c r="E463" s="320"/>
      <c r="F463" s="240"/>
      <c r="G463" s="213"/>
      <c r="H463" s="214"/>
      <c r="I463" s="70"/>
      <c r="J463" s="5"/>
    </row>
    <row r="464" spans="1:10" s="28" customFormat="1" x14ac:dyDescent="0.2">
      <c r="A464" s="54"/>
      <c r="B464" s="168" t="s">
        <v>182</v>
      </c>
      <c r="C464" s="321"/>
      <c r="D464" s="322"/>
      <c r="E464" s="322"/>
      <c r="F464" s="194"/>
      <c r="G464" s="213"/>
      <c r="H464" s="214"/>
      <c r="I464" s="70"/>
      <c r="J464" s="5"/>
    </row>
    <row r="465" spans="1:10" s="28" customFormat="1" ht="12.75" x14ac:dyDescent="0.2">
      <c r="A465" s="54"/>
      <c r="B465" s="435" t="s">
        <v>31</v>
      </c>
      <c r="C465" s="436">
        <v>581170050.28898144</v>
      </c>
      <c r="D465" s="437"/>
      <c r="E465" s="437">
        <v>3257518.9600000014</v>
      </c>
      <c r="F465" s="438">
        <v>1.4452719796642421E-2</v>
      </c>
      <c r="G465" s="5"/>
      <c r="H465" s="214"/>
      <c r="I465" s="70"/>
      <c r="J465" s="5"/>
    </row>
    <row r="466" spans="1:10" s="28" customFormat="1" x14ac:dyDescent="0.2">
      <c r="A466" s="6"/>
      <c r="B466" s="76" t="s">
        <v>13</v>
      </c>
      <c r="C466" s="319">
        <v>687511081.4799993</v>
      </c>
      <c r="D466" s="320"/>
      <c r="E466" s="320"/>
      <c r="F466" s="240">
        <v>-3.1115994081899911E-2</v>
      </c>
      <c r="G466" s="8"/>
      <c r="H466" s="5"/>
      <c r="I466" s="70"/>
    </row>
    <row r="467" spans="1:10" s="28" customFormat="1" x14ac:dyDescent="0.2">
      <c r="A467" s="6"/>
      <c r="B467" s="76" t="s">
        <v>14</v>
      </c>
      <c r="C467" s="321">
        <v>88716778.019999996</v>
      </c>
      <c r="D467" s="322"/>
      <c r="E467" s="322"/>
      <c r="F467" s="194">
        <v>1.7254832423542421E-2</v>
      </c>
      <c r="G467" s="3"/>
      <c r="H467" s="8"/>
      <c r="I467" s="70"/>
    </row>
    <row r="468" spans="1:10" s="28" customFormat="1" ht="12" x14ac:dyDescent="0.2">
      <c r="A468" s="6"/>
      <c r="B468" s="229" t="s">
        <v>248</v>
      </c>
      <c r="C468" s="431">
        <v>776227859.49999928</v>
      </c>
      <c r="D468" s="439"/>
      <c r="E468" s="439"/>
      <c r="F468" s="445">
        <v>-2.5821691768813992E-2</v>
      </c>
      <c r="G468" s="15"/>
      <c r="H468" s="3"/>
      <c r="I468" s="70"/>
    </row>
    <row r="469" spans="1:10" s="28" customFormat="1" ht="12.75" x14ac:dyDescent="0.2">
      <c r="A469" s="6"/>
      <c r="B469" s="265" t="s">
        <v>238</v>
      </c>
      <c r="C469" s="213"/>
      <c r="D469" s="213"/>
      <c r="E469" s="213"/>
      <c r="F469" s="213"/>
      <c r="G469" s="199"/>
      <c r="H469" s="89"/>
      <c r="I469" s="70"/>
    </row>
    <row r="470" spans="1:10" ht="16.5" customHeight="1" x14ac:dyDescent="0.2">
      <c r="B470" s="265" t="s">
        <v>251</v>
      </c>
      <c r="C470" s="213"/>
      <c r="D470" s="213"/>
      <c r="E470" s="213"/>
      <c r="F470" s="213"/>
      <c r="G470" s="199"/>
      <c r="H470" s="90"/>
      <c r="I470" s="85"/>
    </row>
    <row r="471" spans="1:10" ht="12" x14ac:dyDescent="0.2">
      <c r="B471" s="265"/>
      <c r="C471" s="213"/>
      <c r="D471" s="213"/>
      <c r="E471" s="213"/>
      <c r="F471" s="213"/>
      <c r="G471" s="200"/>
      <c r="H471" s="90"/>
      <c r="I471" s="8"/>
    </row>
    <row r="472" spans="1:10" ht="12" x14ac:dyDescent="0.2">
      <c r="A472" s="91"/>
      <c r="B472" s="265"/>
      <c r="C472" s="213"/>
      <c r="D472" s="213"/>
      <c r="E472" s="213"/>
      <c r="F472" s="213"/>
      <c r="G472" s="199"/>
      <c r="H472" s="93"/>
    </row>
    <row r="473" spans="1:10" ht="19.5" customHeight="1" x14ac:dyDescent="0.2">
      <c r="B473" s="43"/>
      <c r="C473" s="85"/>
      <c r="D473" s="85"/>
      <c r="E473" s="86"/>
      <c r="F473" s="5"/>
      <c r="G473" s="200"/>
      <c r="H473" s="90"/>
      <c r="I473" s="15"/>
    </row>
    <row r="474" spans="1:10" ht="15.75" x14ac:dyDescent="0.25">
      <c r="A474" s="91"/>
      <c r="B474" s="7" t="s">
        <v>288</v>
      </c>
      <c r="C474" s="8"/>
      <c r="D474" s="8"/>
      <c r="E474" s="8"/>
      <c r="F474" s="8"/>
      <c r="G474" s="198"/>
      <c r="H474" s="93"/>
      <c r="I474" s="20"/>
    </row>
    <row r="475" spans="1:10" ht="12.75" hidden="1" customHeight="1" x14ac:dyDescent="0.2">
      <c r="B475" s="9"/>
      <c r="C475" s="10" t="str">
        <f>$C$3</f>
        <v>PERIODE DU 1.1 AU 31.8.2024</v>
      </c>
      <c r="D475" s="11"/>
      <c r="G475" s="201"/>
      <c r="H475" s="90"/>
      <c r="I475" s="20"/>
    </row>
    <row r="476" spans="1:10" ht="12.75" customHeight="1" x14ac:dyDescent="0.2">
      <c r="B476" s="12" t="str">
        <f>B388</f>
        <v xml:space="preserve">             II- ASSURANCE MATERNITE : DEPENSES en milliers d'euros</v>
      </c>
      <c r="C476" s="13"/>
      <c r="D476" s="13"/>
      <c r="E476" s="13"/>
      <c r="F476" s="14"/>
      <c r="G476" s="201"/>
      <c r="H476" s="90"/>
      <c r="I476" s="20"/>
    </row>
    <row r="477" spans="1:10" s="95" customFormat="1" ht="12.75" customHeight="1" x14ac:dyDescent="0.2">
      <c r="A477" s="6"/>
      <c r="B477" s="597"/>
      <c r="C477" s="598"/>
      <c r="D477" s="87"/>
      <c r="E477" s="88" t="s">
        <v>6</v>
      </c>
      <c r="F477" s="339" t="str">
        <f>CUMUL_Maladie_mnt!$H$5</f>
        <v>PCAP</v>
      </c>
      <c r="G477" s="201"/>
      <c r="H477" s="90"/>
      <c r="I477" s="94"/>
      <c r="J477" s="104"/>
    </row>
    <row r="478" spans="1:10" ht="12.75" customHeight="1" x14ac:dyDescent="0.2">
      <c r="B478" s="616" t="s">
        <v>29</v>
      </c>
      <c r="C478" s="617"/>
      <c r="D478" s="90"/>
      <c r="E478" s="301"/>
      <c r="F478" s="239"/>
      <c r="G478" s="201"/>
      <c r="H478" s="90"/>
      <c r="I478" s="20"/>
    </row>
    <row r="479" spans="1:10" s="95" customFormat="1" ht="12" customHeight="1" x14ac:dyDescent="0.2">
      <c r="A479" s="6"/>
      <c r="B479" s="657"/>
      <c r="C479" s="658"/>
      <c r="D479" s="90"/>
      <c r="E479" s="301"/>
      <c r="F479" s="239"/>
      <c r="G479" s="199"/>
      <c r="H479" s="90"/>
      <c r="I479" s="94"/>
      <c r="J479" s="104"/>
    </row>
    <row r="480" spans="1:10" ht="12.75" customHeight="1" x14ac:dyDescent="0.2">
      <c r="B480" s="620" t="s">
        <v>74</v>
      </c>
      <c r="C480" s="621"/>
      <c r="D480" s="93"/>
      <c r="E480" s="303"/>
      <c r="F480" s="237"/>
      <c r="G480" s="201"/>
      <c r="H480" s="90"/>
      <c r="I480" s="20"/>
      <c r="J480" s="104"/>
    </row>
    <row r="481" spans="2:10" ht="18" customHeight="1" x14ac:dyDescent="0.2">
      <c r="B481" s="657"/>
      <c r="C481" s="658"/>
      <c r="D481" s="90"/>
      <c r="E481" s="301"/>
      <c r="F481" s="239"/>
      <c r="G481" s="199"/>
      <c r="H481" s="90"/>
      <c r="I481" s="20"/>
      <c r="J481" s="104"/>
    </row>
    <row r="482" spans="2:10" ht="18" customHeight="1" x14ac:dyDescent="0.2">
      <c r="B482" s="92" t="s">
        <v>73</v>
      </c>
      <c r="C482" s="172"/>
      <c r="D482" s="93"/>
      <c r="E482" s="303">
        <v>1698848654.4601777</v>
      </c>
      <c r="F482" s="237">
        <v>4.6423271558883705E-2</v>
      </c>
      <c r="G482" s="199"/>
      <c r="H482" s="90"/>
      <c r="I482" s="20"/>
      <c r="J482" s="104"/>
    </row>
    <row r="483" spans="2:10" ht="18" customHeight="1" x14ac:dyDescent="0.2">
      <c r="B483" s="76"/>
      <c r="C483" s="96"/>
      <c r="D483" s="96"/>
      <c r="E483" s="325"/>
      <c r="F483" s="242"/>
      <c r="G483" s="199"/>
      <c r="H483" s="90"/>
      <c r="I483" s="20"/>
      <c r="J483" s="104"/>
    </row>
    <row r="484" spans="2:10" ht="18" customHeight="1" x14ac:dyDescent="0.2">
      <c r="B484" s="618" t="s">
        <v>410</v>
      </c>
      <c r="C484" s="619"/>
      <c r="D484" s="90"/>
      <c r="E484" s="303">
        <v>402061077.55956382</v>
      </c>
      <c r="F484" s="237">
        <v>7.9541426944806926E-3</v>
      </c>
      <c r="G484" s="199"/>
      <c r="H484" s="90"/>
      <c r="I484" s="20"/>
      <c r="J484" s="104"/>
    </row>
    <row r="485" spans="2:10" ht="15" customHeight="1" x14ac:dyDescent="0.2">
      <c r="B485" s="609" t="s">
        <v>72</v>
      </c>
      <c r="C485" s="610"/>
      <c r="D485" s="90"/>
      <c r="E485" s="301"/>
      <c r="F485" s="239"/>
      <c r="G485" s="199"/>
      <c r="H485" s="90"/>
      <c r="I485" s="20"/>
      <c r="J485" s="104"/>
    </row>
    <row r="486" spans="2:10" ht="15" customHeight="1" x14ac:dyDescent="0.2">
      <c r="B486" s="421" t="s">
        <v>404</v>
      </c>
      <c r="C486" s="404"/>
      <c r="D486" s="90"/>
      <c r="E486" s="301">
        <v>331084259.63615358</v>
      </c>
      <c r="F486" s="239">
        <v>-0.13719343098282999</v>
      </c>
      <c r="G486" s="199"/>
      <c r="H486" s="90"/>
      <c r="I486" s="20"/>
      <c r="J486" s="104"/>
    </row>
    <row r="487" spans="2:10" ht="15" customHeight="1" x14ac:dyDescent="0.2">
      <c r="B487" s="421" t="s">
        <v>407</v>
      </c>
      <c r="C487" s="404"/>
      <c r="D487" s="90"/>
      <c r="E487" s="301">
        <v>1148316.7766599199</v>
      </c>
      <c r="F487" s="239">
        <v>-0.35934695989018983</v>
      </c>
      <c r="G487" s="199"/>
      <c r="H487" s="90"/>
      <c r="I487" s="20"/>
      <c r="J487" s="104"/>
    </row>
    <row r="488" spans="2:10" ht="15" customHeight="1" x14ac:dyDescent="0.2">
      <c r="B488" s="421" t="s">
        <v>405</v>
      </c>
      <c r="C488" s="404"/>
      <c r="D488" s="90"/>
      <c r="E488" s="301">
        <v>69828501.146750316</v>
      </c>
      <c r="F488" s="239"/>
      <c r="G488" s="199"/>
      <c r="H488" s="90"/>
      <c r="I488" s="20"/>
      <c r="J488" s="104"/>
    </row>
    <row r="489" spans="2:10" ht="15" customHeight="1" x14ac:dyDescent="0.2">
      <c r="B489" s="601" t="s">
        <v>71</v>
      </c>
      <c r="C489" s="602"/>
      <c r="D489" s="90"/>
      <c r="E489" s="303">
        <v>1086294709.7410631</v>
      </c>
      <c r="F489" s="237">
        <v>7.7603901505162387E-2</v>
      </c>
      <c r="G489" s="199"/>
      <c r="H489" s="90"/>
      <c r="I489" s="20"/>
      <c r="J489" s="104"/>
    </row>
    <row r="490" spans="2:10" ht="15" customHeight="1" x14ac:dyDescent="0.2">
      <c r="B490" s="609" t="s">
        <v>70</v>
      </c>
      <c r="C490" s="610"/>
      <c r="D490" s="90"/>
      <c r="E490" s="301"/>
      <c r="F490" s="239"/>
      <c r="G490" s="199"/>
      <c r="H490" s="90"/>
      <c r="I490" s="20"/>
      <c r="J490" s="104"/>
    </row>
    <row r="491" spans="2:10" ht="15" customHeight="1" x14ac:dyDescent="0.2">
      <c r="B491" s="609" t="s">
        <v>361</v>
      </c>
      <c r="C491" s="610"/>
      <c r="D491" s="90"/>
      <c r="E491" s="301">
        <v>0</v>
      </c>
      <c r="F491" s="239"/>
      <c r="G491" s="199"/>
      <c r="H491" s="90"/>
      <c r="I491" s="20"/>
      <c r="J491" s="104"/>
    </row>
    <row r="492" spans="2:10" ht="12.75" customHeight="1" x14ac:dyDescent="0.2">
      <c r="B492" s="622" t="s">
        <v>413</v>
      </c>
      <c r="C492" s="623"/>
      <c r="D492" s="90"/>
      <c r="E492" s="301">
        <v>839264443.91588008</v>
      </c>
      <c r="F492" s="239">
        <v>7.7276539502949104E-2</v>
      </c>
      <c r="G492" s="199"/>
      <c r="H492" s="90"/>
      <c r="I492" s="20"/>
      <c r="J492" s="104"/>
    </row>
    <row r="493" spans="2:10" ht="15" customHeight="1" x14ac:dyDescent="0.2">
      <c r="B493" s="609" t="s">
        <v>357</v>
      </c>
      <c r="C493" s="610"/>
      <c r="D493" s="90"/>
      <c r="E493" s="301">
        <v>152258430.51979142</v>
      </c>
      <c r="F493" s="239">
        <v>0.15143932089787815</v>
      </c>
      <c r="G493" s="199"/>
      <c r="H493" s="90"/>
      <c r="I493" s="20"/>
      <c r="J493" s="104"/>
    </row>
    <row r="494" spans="2:10" ht="27" customHeight="1" x14ac:dyDescent="0.2">
      <c r="B494" s="609" t="s">
        <v>358</v>
      </c>
      <c r="C494" s="610"/>
      <c r="D494" s="90"/>
      <c r="E494" s="301">
        <v>26050718.324499838</v>
      </c>
      <c r="F494" s="239">
        <v>-2.1988244800713597E-3</v>
      </c>
      <c r="G494" s="199"/>
      <c r="H494" s="90"/>
      <c r="I494" s="20"/>
      <c r="J494" s="104"/>
    </row>
    <row r="495" spans="2:10" ht="15" customHeight="1" x14ac:dyDescent="0.2">
      <c r="B495" s="609" t="s">
        <v>359</v>
      </c>
      <c r="C495" s="610"/>
      <c r="D495" s="90"/>
      <c r="E495" s="301">
        <v>68721116.980891854</v>
      </c>
      <c r="F495" s="239">
        <v>-2.7472559814918363E-2</v>
      </c>
      <c r="G495" s="201"/>
      <c r="H495" s="90"/>
      <c r="I495" s="20"/>
      <c r="J495" s="104"/>
    </row>
    <row r="496" spans="2:10" ht="15" customHeight="1" x14ac:dyDescent="0.2">
      <c r="B496" s="614" t="s">
        <v>394</v>
      </c>
      <c r="C496" s="615"/>
      <c r="D496" s="90"/>
      <c r="E496" s="301">
        <v>53678848.812821925</v>
      </c>
      <c r="F496" s="239">
        <v>-2.7452264792785841E-2</v>
      </c>
      <c r="G496" s="199"/>
      <c r="H496" s="90"/>
      <c r="I496" s="20"/>
      <c r="J496" s="104"/>
    </row>
    <row r="497" spans="1:10" ht="15" customHeight="1" x14ac:dyDescent="0.2">
      <c r="B497" s="614" t="s">
        <v>395</v>
      </c>
      <c r="C497" s="615"/>
      <c r="D497" s="90"/>
      <c r="E497" s="301">
        <v>1081538.2186507999</v>
      </c>
      <c r="F497" s="239">
        <v>1.5661548902726752E-2</v>
      </c>
      <c r="G497" s="199"/>
      <c r="H497" s="90"/>
      <c r="I497" s="20"/>
      <c r="J497" s="104"/>
    </row>
    <row r="498" spans="1:10" ht="15" customHeight="1" x14ac:dyDescent="0.2">
      <c r="B498" s="614" t="s">
        <v>396</v>
      </c>
      <c r="C498" s="615"/>
      <c r="D498" s="90"/>
      <c r="E498" s="301">
        <v>1807095.3979439999</v>
      </c>
      <c r="F498" s="239">
        <v>-0.17559684608518444</v>
      </c>
      <c r="G498" s="201"/>
      <c r="H498" s="90"/>
      <c r="I498" s="20"/>
      <c r="J498" s="104"/>
    </row>
    <row r="499" spans="1:10" ht="23.25" customHeight="1" x14ac:dyDescent="0.2">
      <c r="B499" s="614" t="s">
        <v>397</v>
      </c>
      <c r="C499" s="615"/>
      <c r="D499" s="90"/>
      <c r="E499" s="301">
        <v>450386.35143847985</v>
      </c>
      <c r="F499" s="239">
        <v>-6.4058882935050687E-2</v>
      </c>
      <c r="G499" s="200"/>
      <c r="H499" s="90"/>
      <c r="I499" s="20"/>
      <c r="J499" s="104"/>
    </row>
    <row r="500" spans="1:10" ht="15" customHeight="1" x14ac:dyDescent="0.2">
      <c r="A500" s="91"/>
      <c r="B500" s="628" t="s">
        <v>406</v>
      </c>
      <c r="C500" s="629"/>
      <c r="D500" s="90"/>
      <c r="E500" s="301">
        <v>11703248.200036637</v>
      </c>
      <c r="F500" s="239">
        <v>-2.3032325447182034E-3</v>
      </c>
      <c r="G500" s="200"/>
      <c r="H500" s="93"/>
      <c r="I500" s="20"/>
      <c r="J500" s="104"/>
    </row>
    <row r="501" spans="1:10" ht="12.75" x14ac:dyDescent="0.2">
      <c r="A501" s="91"/>
      <c r="B501" s="601" t="s">
        <v>362</v>
      </c>
      <c r="C501" s="602"/>
      <c r="D501" s="90"/>
      <c r="E501" s="303">
        <v>730468.48000000021</v>
      </c>
      <c r="F501" s="237">
        <v>-7.5985023809559959E-2</v>
      </c>
      <c r="G501" s="199"/>
      <c r="H501" s="93"/>
      <c r="I501" s="20"/>
      <c r="J501" s="104"/>
    </row>
    <row r="502" spans="1:10" ht="24.75" customHeight="1" x14ac:dyDescent="0.2">
      <c r="B502" s="611" t="s">
        <v>363</v>
      </c>
      <c r="C502" s="613"/>
      <c r="D502" s="90"/>
      <c r="E502" s="303">
        <v>209762398.67955083</v>
      </c>
      <c r="F502" s="237">
        <v>-2.7696619285226265E-2</v>
      </c>
      <c r="G502" s="199"/>
      <c r="H502" s="90"/>
      <c r="I502" s="20"/>
      <c r="J502" s="104"/>
    </row>
    <row r="503" spans="1:10" ht="15" customHeight="1" x14ac:dyDescent="0.2">
      <c r="B503" s="423" t="s">
        <v>408</v>
      </c>
      <c r="C503" s="405"/>
      <c r="D503" s="90"/>
      <c r="E503" s="301">
        <v>201055081.81618172</v>
      </c>
      <c r="F503" s="239">
        <v>-4.8365179475662545E-2</v>
      </c>
      <c r="G503" s="200"/>
      <c r="H503" s="90"/>
      <c r="I503" s="20"/>
      <c r="J503" s="104"/>
    </row>
    <row r="504" spans="1:10" ht="15" customHeight="1" x14ac:dyDescent="0.2">
      <c r="A504" s="91"/>
      <c r="B504" s="423" t="s">
        <v>409</v>
      </c>
      <c r="C504" s="405"/>
      <c r="D504" s="90"/>
      <c r="E504" s="301">
        <v>8707316.8633691166</v>
      </c>
      <c r="F504" s="239">
        <v>0.95045663473184216</v>
      </c>
      <c r="G504" s="199"/>
      <c r="H504" s="93"/>
      <c r="I504" s="20"/>
      <c r="J504" s="104"/>
    </row>
    <row r="505" spans="1:10" s="498" customFormat="1" ht="16.5" customHeight="1" x14ac:dyDescent="0.2">
      <c r="A505" s="452"/>
      <c r="B505" s="659" t="s">
        <v>314</v>
      </c>
      <c r="C505" s="660"/>
      <c r="D505" s="547"/>
      <c r="E505" s="548"/>
      <c r="F505" s="549"/>
      <c r="G505" s="550"/>
      <c r="H505" s="547"/>
      <c r="I505" s="551"/>
      <c r="J505" s="457"/>
    </row>
    <row r="506" spans="1:10" s="498" customFormat="1" ht="16.5" customHeight="1" x14ac:dyDescent="0.2">
      <c r="A506" s="452"/>
      <c r="B506" s="659" t="s">
        <v>315</v>
      </c>
      <c r="C506" s="660"/>
      <c r="D506" s="547"/>
      <c r="E506" s="548"/>
      <c r="F506" s="549"/>
      <c r="G506" s="552"/>
      <c r="H506" s="547"/>
      <c r="I506" s="551"/>
      <c r="J506" s="457"/>
    </row>
    <row r="507" spans="1:10" ht="24" customHeight="1" x14ac:dyDescent="0.2">
      <c r="A507" s="91"/>
      <c r="B507" s="601" t="s">
        <v>370</v>
      </c>
      <c r="C507" s="602"/>
      <c r="D507" s="90"/>
      <c r="E507" s="303"/>
      <c r="F507" s="237"/>
      <c r="G507" s="8"/>
      <c r="H507" s="99"/>
      <c r="I507" s="20"/>
      <c r="J507" s="104"/>
    </row>
    <row r="508" spans="1:10" ht="16.5" customHeight="1" x14ac:dyDescent="0.2">
      <c r="B508" s="599" t="s">
        <v>66</v>
      </c>
      <c r="C508" s="600"/>
      <c r="D508" s="93"/>
      <c r="E508" s="303">
        <v>121180766.07000534</v>
      </c>
      <c r="F508" s="237">
        <v>3.6925236247820514E-2</v>
      </c>
      <c r="H508" s="8"/>
      <c r="I508" s="20"/>
      <c r="J508" s="104"/>
    </row>
    <row r="509" spans="1:10" s="95" customFormat="1" ht="16.5" customHeight="1" x14ac:dyDescent="0.2">
      <c r="A509" s="6"/>
      <c r="B509" s="601" t="s">
        <v>375</v>
      </c>
      <c r="C509" s="602"/>
      <c r="D509" s="93"/>
      <c r="E509" s="301">
        <v>120185829.91000535</v>
      </c>
      <c r="F509" s="239">
        <v>3.6534430522080052E-2</v>
      </c>
      <c r="G509" s="15"/>
      <c r="H509" s="3"/>
      <c r="I509" s="94"/>
      <c r="J509" s="104"/>
    </row>
    <row r="510" spans="1:10" ht="18" customHeight="1" x14ac:dyDescent="0.2">
      <c r="B510" s="601" t="s">
        <v>236</v>
      </c>
      <c r="C510" s="602"/>
      <c r="D510" s="90"/>
      <c r="E510" s="301"/>
      <c r="F510" s="239"/>
      <c r="G510" s="89"/>
      <c r="H510" s="15"/>
      <c r="I510" s="20"/>
      <c r="J510" s="104"/>
    </row>
    <row r="511" spans="1:10" ht="15" customHeight="1" x14ac:dyDescent="0.2">
      <c r="B511" s="601" t="s">
        <v>316</v>
      </c>
      <c r="C511" s="602"/>
      <c r="D511" s="90"/>
      <c r="E511" s="301"/>
      <c r="F511" s="239"/>
      <c r="G511" s="102"/>
      <c r="H511" s="20"/>
      <c r="I511" s="20"/>
      <c r="J511" s="104"/>
    </row>
    <row r="512" spans="1:10" s="95" customFormat="1" ht="27" customHeight="1" x14ac:dyDescent="0.2">
      <c r="A512" s="6"/>
      <c r="B512" s="599" t="s">
        <v>67</v>
      </c>
      <c r="C512" s="600"/>
      <c r="D512" s="93"/>
      <c r="E512" s="303">
        <v>10554177.129999999</v>
      </c>
      <c r="F512" s="237">
        <v>8.8809667594399455E-2</v>
      </c>
      <c r="G512" s="102"/>
      <c r="H512" s="103"/>
      <c r="I512" s="94"/>
      <c r="J512" s="104"/>
    </row>
    <row r="513" spans="1:9" ht="12.75" x14ac:dyDescent="0.2">
      <c r="B513" s="601" t="s">
        <v>68</v>
      </c>
      <c r="C513" s="602"/>
      <c r="D513" s="90"/>
      <c r="E513" s="301">
        <v>10438421.949999999</v>
      </c>
      <c r="F513" s="239">
        <v>9.0571494232621452E-2</v>
      </c>
      <c r="G513" s="105"/>
      <c r="H513" s="103"/>
      <c r="I513" s="8"/>
    </row>
    <row r="514" spans="1:9" ht="10.5" customHeight="1" x14ac:dyDescent="0.2">
      <c r="B514" s="601" t="s">
        <v>69</v>
      </c>
      <c r="C514" s="602"/>
      <c r="D514" s="90"/>
      <c r="E514" s="301">
        <v>115755.18000000002</v>
      </c>
      <c r="F514" s="239">
        <v>-4.9639909692327566E-2</v>
      </c>
      <c r="G514" s="105"/>
      <c r="H514" s="106"/>
    </row>
    <row r="515" spans="1:9" ht="27.75" customHeight="1" x14ac:dyDescent="0.2">
      <c r="A515" s="24"/>
      <c r="B515" s="630" t="s">
        <v>167</v>
      </c>
      <c r="C515" s="631"/>
      <c r="D515" s="98"/>
      <c r="E515" s="326">
        <v>1830583597.6601832</v>
      </c>
      <c r="F515" s="243">
        <v>4.6023779182453817E-2</v>
      </c>
      <c r="G515" s="109"/>
      <c r="H515" s="107"/>
      <c r="I515" s="5"/>
    </row>
    <row r="516" spans="1:9" ht="15.75" x14ac:dyDescent="0.25">
      <c r="B516" s="7" t="s">
        <v>288</v>
      </c>
      <c r="C516" s="8"/>
      <c r="D516" s="8"/>
      <c r="E516" s="8"/>
      <c r="F516" s="8"/>
      <c r="G516" s="109"/>
      <c r="H516" s="106"/>
      <c r="I516" s="5"/>
    </row>
    <row r="517" spans="1:9" s="104" customFormat="1" ht="14.25" customHeight="1" x14ac:dyDescent="0.2">
      <c r="A517" s="6"/>
      <c r="B517" s="9"/>
      <c r="C517" s="10" t="str">
        <f>$C$3</f>
        <v>PERIODE DU 1.1 AU 31.8.2024</v>
      </c>
      <c r="D517" s="11"/>
      <c r="E517" s="3"/>
      <c r="F517" s="3"/>
      <c r="G517" s="109"/>
      <c r="H517" s="106"/>
    </row>
    <row r="518" spans="1:9" s="104" customFormat="1" ht="40.5" customHeight="1" x14ac:dyDescent="0.2">
      <c r="A518" s="6"/>
      <c r="B518" s="12" t="str">
        <f>B476</f>
        <v xml:space="preserve">             II- ASSURANCE MATERNITE : DEPENSES en milliers d'euros</v>
      </c>
      <c r="C518" s="13"/>
      <c r="D518" s="13"/>
      <c r="E518" s="13"/>
      <c r="F518" s="14"/>
      <c r="G518" s="109"/>
      <c r="H518" s="106"/>
    </row>
    <row r="519" spans="1:9" s="104" customFormat="1" ht="14.25" customHeight="1" x14ac:dyDescent="0.2">
      <c r="A519" s="6"/>
      <c r="B519" s="655"/>
      <c r="C519" s="656"/>
      <c r="D519" s="163"/>
      <c r="E519" s="118" t="s">
        <v>6</v>
      </c>
      <c r="F519" s="19" t="str">
        <f>CUMUL_Maladie_mnt!$H$5</f>
        <v>PCAP</v>
      </c>
      <c r="G519" s="109"/>
      <c r="H519" s="106"/>
    </row>
    <row r="520" spans="1:9" s="104" customFormat="1" ht="14.25" customHeight="1" x14ac:dyDescent="0.2">
      <c r="A520" s="6"/>
      <c r="B520" s="632" t="s">
        <v>51</v>
      </c>
      <c r="C520" s="633"/>
      <c r="D520" s="634"/>
      <c r="E520" s="101"/>
      <c r="F520" s="176"/>
      <c r="G520" s="109"/>
      <c r="H520" s="106"/>
    </row>
    <row r="521" spans="1:9" s="104" customFormat="1" ht="36" customHeight="1" x14ac:dyDescent="0.2">
      <c r="A521" s="6"/>
      <c r="B521" s="624" t="s">
        <v>52</v>
      </c>
      <c r="C521" s="625"/>
      <c r="D521" s="626"/>
      <c r="E521" s="327">
        <v>217419633.06999844</v>
      </c>
      <c r="F521" s="177">
        <v>-6.4653873487317659E-2</v>
      </c>
      <c r="G521" s="109"/>
      <c r="H521" s="110"/>
    </row>
    <row r="522" spans="1:9" s="104" customFormat="1" ht="19.5" customHeight="1" x14ac:dyDescent="0.2">
      <c r="A522" s="6"/>
      <c r="B522" s="595" t="s">
        <v>183</v>
      </c>
      <c r="C522" s="596"/>
      <c r="D522" s="635"/>
      <c r="E522" s="327">
        <v>216918754.96999845</v>
      </c>
      <c r="F522" s="177">
        <v>-6.4895234383636091E-2</v>
      </c>
      <c r="G522" s="109"/>
      <c r="H522" s="110"/>
    </row>
    <row r="523" spans="1:9" s="104" customFormat="1" ht="14.25" customHeight="1" x14ac:dyDescent="0.2">
      <c r="A523" s="6"/>
      <c r="B523" s="603" t="s">
        <v>53</v>
      </c>
      <c r="C523" s="604"/>
      <c r="D523" s="605"/>
      <c r="E523" s="328">
        <v>212200736.95999846</v>
      </c>
      <c r="F523" s="174">
        <v>-5.5888448303126115E-2</v>
      </c>
      <c r="G523" s="109"/>
      <c r="H523" s="110"/>
    </row>
    <row r="524" spans="1:9" s="104" customFormat="1" ht="46.5" customHeight="1" x14ac:dyDescent="0.2">
      <c r="A524" s="6"/>
      <c r="B524" s="603" t="s">
        <v>428</v>
      </c>
      <c r="C524" s="604"/>
      <c r="D524" s="605"/>
      <c r="E524" s="328">
        <v>1556776.1000000047</v>
      </c>
      <c r="F524" s="174">
        <v>-0.13568328008877639</v>
      </c>
      <c r="G524" s="109"/>
      <c r="H524" s="106"/>
    </row>
    <row r="525" spans="1:9" s="104" customFormat="1" ht="12.75" x14ac:dyDescent="0.2">
      <c r="A525" s="6"/>
      <c r="B525" s="603" t="s">
        <v>54</v>
      </c>
      <c r="C525" s="604"/>
      <c r="D525" s="605"/>
      <c r="E525" s="328"/>
      <c r="F525" s="174"/>
      <c r="G525" s="108"/>
      <c r="H525" s="106"/>
    </row>
    <row r="526" spans="1:9" s="104" customFormat="1" ht="12.75" x14ac:dyDescent="0.2">
      <c r="A526" s="6"/>
      <c r="B526" s="603" t="s">
        <v>497</v>
      </c>
      <c r="C526" s="604"/>
      <c r="D526" s="605"/>
      <c r="E526" s="328">
        <v>43634.690000000141</v>
      </c>
      <c r="F526" s="174">
        <v>-3.3629318523883067E-2</v>
      </c>
      <c r="G526" s="109"/>
      <c r="H526" s="106"/>
    </row>
    <row r="527" spans="1:9" s="104" customFormat="1" ht="12.75" x14ac:dyDescent="0.2">
      <c r="A527" s="6"/>
      <c r="B527" s="603" t="s">
        <v>302</v>
      </c>
      <c r="C527" s="604"/>
      <c r="D527" s="605"/>
      <c r="E527" s="328"/>
      <c r="F527" s="174"/>
      <c r="G527" s="109"/>
      <c r="H527" s="106"/>
    </row>
    <row r="528" spans="1:9" s="104" customFormat="1" ht="24" customHeight="1" x14ac:dyDescent="0.2">
      <c r="A528" s="6"/>
      <c r="B528" s="169" t="s">
        <v>184</v>
      </c>
      <c r="C528" s="170"/>
      <c r="D528" s="171"/>
      <c r="E528" s="328">
        <v>2956929.18</v>
      </c>
      <c r="F528" s="174">
        <v>0.19667020664787893</v>
      </c>
      <c r="G528" s="109"/>
      <c r="H528" s="111"/>
    </row>
    <row r="529" spans="1:8" s="104" customFormat="1" ht="12.75" x14ac:dyDescent="0.2">
      <c r="A529" s="24"/>
      <c r="B529" s="395" t="s">
        <v>373</v>
      </c>
      <c r="C529" s="170"/>
      <c r="D529" s="171"/>
      <c r="E529" s="328">
        <v>41431.1</v>
      </c>
      <c r="F529" s="174">
        <v>0.21378160714128769</v>
      </c>
      <c r="G529" s="109"/>
      <c r="H529" s="112"/>
    </row>
    <row r="530" spans="1:8" s="104" customFormat="1" ht="12.75" x14ac:dyDescent="0.2">
      <c r="A530" s="24"/>
      <c r="B530" s="169" t="s">
        <v>185</v>
      </c>
      <c r="C530" s="170"/>
      <c r="D530" s="171"/>
      <c r="E530" s="328"/>
      <c r="F530" s="174"/>
      <c r="G530" s="109"/>
      <c r="H530" s="107"/>
    </row>
    <row r="531" spans="1:8" s="104" customFormat="1" ht="21" customHeight="1" x14ac:dyDescent="0.2">
      <c r="A531" s="6"/>
      <c r="B531" s="603" t="s">
        <v>186</v>
      </c>
      <c r="C531" s="604"/>
      <c r="D531" s="605"/>
      <c r="E531" s="328">
        <v>114859.22000000015</v>
      </c>
      <c r="F531" s="174">
        <v>2.6394128549635631E-2</v>
      </c>
      <c r="G531" s="109"/>
      <c r="H531" s="106"/>
    </row>
    <row r="532" spans="1:8" s="104" customFormat="1" ht="18" customHeight="1" x14ac:dyDescent="0.2">
      <c r="A532" s="6"/>
      <c r="B532" s="603" t="s">
        <v>187</v>
      </c>
      <c r="C532" s="604"/>
      <c r="D532" s="605"/>
      <c r="E532" s="328"/>
      <c r="F532" s="174"/>
      <c r="G532" s="109"/>
      <c r="H532" s="111"/>
    </row>
    <row r="533" spans="1:8" s="104" customFormat="1" ht="15" customHeight="1" x14ac:dyDescent="0.2">
      <c r="A533" s="6"/>
      <c r="B533" s="603" t="s">
        <v>188</v>
      </c>
      <c r="C533" s="604"/>
      <c r="D533" s="605"/>
      <c r="E533" s="328">
        <v>4387.72</v>
      </c>
      <c r="F533" s="174"/>
      <c r="G533" s="109"/>
      <c r="H533" s="111"/>
    </row>
    <row r="534" spans="1:8" s="104" customFormat="1" ht="15" customHeight="1" x14ac:dyDescent="0.2">
      <c r="A534" s="24"/>
      <c r="B534" s="595" t="s">
        <v>55</v>
      </c>
      <c r="C534" s="596"/>
      <c r="D534" s="635"/>
      <c r="E534" s="327">
        <v>96545.950000000754</v>
      </c>
      <c r="F534" s="177">
        <v>1.8178652448619381E-2</v>
      </c>
      <c r="G534" s="109"/>
      <c r="H534" s="107"/>
    </row>
    <row r="535" spans="1:8" s="104" customFormat="1" ht="18" customHeight="1" x14ac:dyDescent="0.2">
      <c r="A535" s="6"/>
      <c r="B535" s="606" t="s">
        <v>56</v>
      </c>
      <c r="C535" s="607"/>
      <c r="D535" s="608"/>
      <c r="E535" s="328">
        <v>96545.950000000754</v>
      </c>
      <c r="F535" s="174">
        <v>1.8178652448619381E-2</v>
      </c>
      <c r="G535" s="109"/>
      <c r="H535" s="106"/>
    </row>
    <row r="536" spans="1:8" s="104" customFormat="1" ht="15" customHeight="1" x14ac:dyDescent="0.2">
      <c r="A536" s="6"/>
      <c r="B536" s="603" t="s">
        <v>57</v>
      </c>
      <c r="C536" s="604"/>
      <c r="D536" s="605"/>
      <c r="E536" s="328">
        <v>96545.950000000754</v>
      </c>
      <c r="F536" s="174">
        <v>1.8178652448619381E-2</v>
      </c>
      <c r="G536" s="109"/>
      <c r="H536" s="106"/>
    </row>
    <row r="537" spans="1:8" s="104" customFormat="1" ht="15" customHeight="1" x14ac:dyDescent="0.2">
      <c r="A537" s="6"/>
      <c r="B537" s="603" t="s">
        <v>58</v>
      </c>
      <c r="C537" s="604"/>
      <c r="D537" s="605"/>
      <c r="E537" s="328"/>
      <c r="F537" s="174"/>
      <c r="G537" s="109"/>
      <c r="H537" s="106"/>
    </row>
    <row r="538" spans="1:8" s="104" customFormat="1" ht="15" customHeight="1" x14ac:dyDescent="0.2">
      <c r="A538" s="6"/>
      <c r="B538" s="606" t="s">
        <v>59</v>
      </c>
      <c r="C538" s="607"/>
      <c r="D538" s="608"/>
      <c r="E538" s="328"/>
      <c r="F538" s="174"/>
      <c r="G538" s="102"/>
      <c r="H538" s="106"/>
    </row>
    <row r="539" spans="1:8" s="104" customFormat="1" ht="18" customHeight="1" x14ac:dyDescent="0.2">
      <c r="A539" s="6"/>
      <c r="B539" s="603" t="s">
        <v>372</v>
      </c>
      <c r="C539" s="604"/>
      <c r="D539" s="605"/>
      <c r="E539" s="328"/>
      <c r="F539" s="174"/>
      <c r="G539" s="105"/>
      <c r="H539" s="106"/>
    </row>
    <row r="540" spans="1:8" s="104" customFormat="1" ht="26.25" customHeight="1" x14ac:dyDescent="0.2">
      <c r="A540" s="24"/>
      <c r="B540" s="603" t="s">
        <v>434</v>
      </c>
      <c r="C540" s="604"/>
      <c r="D540" s="605"/>
      <c r="E540" s="328"/>
      <c r="F540" s="174"/>
      <c r="G540" s="199"/>
      <c r="H540" s="107"/>
    </row>
    <row r="541" spans="1:8" s="104" customFormat="1" ht="17.25" customHeight="1" x14ac:dyDescent="0.2">
      <c r="A541" s="6"/>
      <c r="B541" s="606" t="s">
        <v>180</v>
      </c>
      <c r="C541" s="607"/>
      <c r="D541" s="608"/>
      <c r="E541" s="328"/>
      <c r="F541" s="174"/>
      <c r="G541" s="199"/>
      <c r="H541" s="90"/>
    </row>
    <row r="542" spans="1:8" s="104" customFormat="1" ht="17.25" customHeight="1" x14ac:dyDescent="0.2">
      <c r="A542" s="6"/>
      <c r="B542" s="595" t="s">
        <v>189</v>
      </c>
      <c r="C542" s="596"/>
      <c r="D542" s="635"/>
      <c r="E542" s="327">
        <v>28254.369999999995</v>
      </c>
      <c r="F542" s="177">
        <v>9.7164368562041581E-3</v>
      </c>
      <c r="G542" s="199"/>
      <c r="H542" s="90"/>
    </row>
    <row r="543" spans="1:8" s="104" customFormat="1" ht="17.25" customHeight="1" x14ac:dyDescent="0.2">
      <c r="A543" s="6"/>
      <c r="B543" s="595" t="s">
        <v>190</v>
      </c>
      <c r="C543" s="596"/>
      <c r="D543" s="635"/>
      <c r="E543" s="327">
        <v>376077.77999999968</v>
      </c>
      <c r="F543" s="177">
        <v>6.587040319064541E-2</v>
      </c>
      <c r="G543" s="199"/>
      <c r="H543" s="90"/>
    </row>
    <row r="544" spans="1:8" s="104" customFormat="1" ht="13.5" customHeight="1" x14ac:dyDescent="0.2">
      <c r="A544" s="6"/>
      <c r="B544" s="603" t="s">
        <v>191</v>
      </c>
      <c r="C544" s="604"/>
      <c r="D544" s="605"/>
      <c r="E544" s="328">
        <v>353949.02999999968</v>
      </c>
      <c r="F544" s="174">
        <v>1.6111038001823008E-2</v>
      </c>
      <c r="G544" s="105"/>
      <c r="H544" s="90"/>
    </row>
    <row r="545" spans="1:10" s="104" customFormat="1" ht="12.75" x14ac:dyDescent="0.2">
      <c r="A545" s="6"/>
      <c r="B545" s="603" t="s">
        <v>392</v>
      </c>
      <c r="C545" s="604"/>
      <c r="D545" s="605"/>
      <c r="E545" s="328"/>
      <c r="F545" s="174"/>
      <c r="G545" s="108"/>
      <c r="H545" s="106"/>
    </row>
    <row r="546" spans="1:10" ht="15" customHeight="1" x14ac:dyDescent="0.2">
      <c r="B546" s="419" t="s">
        <v>393</v>
      </c>
      <c r="C546" s="383"/>
      <c r="D546" s="384"/>
      <c r="E546" s="328">
        <v>22128.75</v>
      </c>
      <c r="F546" s="174"/>
      <c r="G546" s="109"/>
      <c r="H546" s="106"/>
      <c r="I546" s="20"/>
      <c r="J546" s="104"/>
    </row>
    <row r="547" spans="1:10" ht="15" customHeight="1" x14ac:dyDescent="0.2">
      <c r="B547" s="595" t="s">
        <v>82</v>
      </c>
      <c r="C547" s="647"/>
      <c r="D547" s="648"/>
      <c r="E547" s="327"/>
      <c r="F547" s="177"/>
      <c r="G547" s="109"/>
      <c r="H547" s="106"/>
      <c r="I547" s="20"/>
      <c r="J547" s="104"/>
    </row>
    <row r="548" spans="1:10" ht="42.75" customHeight="1" x14ac:dyDescent="0.2">
      <c r="B548" s="624" t="s">
        <v>60</v>
      </c>
      <c r="C548" s="625"/>
      <c r="D548" s="626"/>
      <c r="E548" s="327"/>
      <c r="F548" s="177"/>
      <c r="G548" s="102"/>
      <c r="H548" s="106"/>
      <c r="I548" s="20"/>
      <c r="J548" s="104"/>
    </row>
    <row r="549" spans="1:10" ht="20.25" customHeight="1" x14ac:dyDescent="0.2">
      <c r="B549" s="638" t="s">
        <v>390</v>
      </c>
      <c r="C549" s="651"/>
      <c r="D549" s="652"/>
      <c r="E549" s="327"/>
      <c r="F549" s="177"/>
      <c r="G549" s="102"/>
      <c r="H549" s="106"/>
      <c r="I549" s="20"/>
      <c r="J549" s="104"/>
    </row>
    <row r="550" spans="1:10" s="486" customFormat="1" ht="15" customHeight="1" x14ac:dyDescent="0.2">
      <c r="A550" s="452"/>
      <c r="B550" s="638" t="s">
        <v>391</v>
      </c>
      <c r="C550" s="651"/>
      <c r="D550" s="652"/>
      <c r="E550" s="548"/>
      <c r="F550" s="549"/>
      <c r="G550" s="455"/>
      <c r="H550" s="461"/>
      <c r="I550" s="494"/>
      <c r="J550" s="457"/>
    </row>
    <row r="551" spans="1:10" s="486" customFormat="1" ht="15" customHeight="1" x14ac:dyDescent="0.2">
      <c r="A551" s="452"/>
      <c r="B551" s="638" t="s">
        <v>462</v>
      </c>
      <c r="C551" s="651"/>
      <c r="D551" s="652"/>
      <c r="E551" s="548"/>
      <c r="F551" s="549"/>
      <c r="G551" s="455"/>
      <c r="H551" s="461"/>
      <c r="I551" s="494"/>
      <c r="J551" s="457"/>
    </row>
    <row r="552" spans="1:10" s="104" customFormat="1" ht="21" hidden="1" customHeight="1" x14ac:dyDescent="0.2">
      <c r="A552" s="6"/>
      <c r="B552" s="624"/>
      <c r="C552" s="625"/>
      <c r="D552" s="626"/>
      <c r="E552" s="406"/>
      <c r="F552" s="239"/>
      <c r="G552" s="109"/>
      <c r="H552" s="113"/>
    </row>
    <row r="553" spans="1:10" s="104" customFormat="1" ht="24.75" customHeight="1" x14ac:dyDescent="0.2">
      <c r="A553" s="6"/>
      <c r="B553" s="624" t="s">
        <v>481</v>
      </c>
      <c r="C553" s="625"/>
      <c r="D553" s="626"/>
      <c r="E553" s="406"/>
      <c r="F553" s="239"/>
      <c r="G553" s="108"/>
      <c r="H553" s="113"/>
    </row>
    <row r="554" spans="1:10" s="104" customFormat="1" ht="24.75" customHeight="1" x14ac:dyDescent="0.2">
      <c r="A554" s="6"/>
      <c r="B554" s="576" t="s">
        <v>482</v>
      </c>
      <c r="C554" s="577"/>
      <c r="D554" s="578"/>
      <c r="E554" s="406"/>
      <c r="F554" s="239"/>
      <c r="G554" s="108"/>
      <c r="H554" s="113"/>
    </row>
    <row r="555" spans="1:10" s="104" customFormat="1" ht="12.75" customHeight="1" x14ac:dyDescent="0.2">
      <c r="A555" s="6"/>
      <c r="B555" s="624" t="s">
        <v>342</v>
      </c>
      <c r="C555" s="625"/>
      <c r="D555" s="626"/>
      <c r="E555" s="327">
        <v>65341.72</v>
      </c>
      <c r="F555" s="177">
        <v>-0.72387945825848909</v>
      </c>
      <c r="G555" s="109"/>
      <c r="H555" s="113"/>
    </row>
    <row r="556" spans="1:10" s="104" customFormat="1" ht="12.75" customHeight="1" x14ac:dyDescent="0.2">
      <c r="A556" s="6"/>
      <c r="B556" s="595" t="s">
        <v>61</v>
      </c>
      <c r="C556" s="596"/>
      <c r="D556" s="635"/>
      <c r="E556" s="327">
        <v>425.92</v>
      </c>
      <c r="F556" s="177">
        <v>0.71922176475337052</v>
      </c>
      <c r="G556" s="109"/>
      <c r="H556" s="113"/>
    </row>
    <row r="557" spans="1:10" s="104" customFormat="1" ht="11.25" customHeight="1" x14ac:dyDescent="0.2">
      <c r="A557" s="6"/>
      <c r="B557" s="603" t="s">
        <v>471</v>
      </c>
      <c r="C557" s="604"/>
      <c r="D557" s="605"/>
      <c r="E557" s="328">
        <v>425.92</v>
      </c>
      <c r="F557" s="174"/>
      <c r="G557" s="109"/>
      <c r="H557" s="113"/>
    </row>
    <row r="558" spans="1:10" s="104" customFormat="1" ht="11.25" customHeight="1" x14ac:dyDescent="0.2">
      <c r="A558" s="6"/>
      <c r="B558" s="603" t="s">
        <v>473</v>
      </c>
      <c r="C558" s="604"/>
      <c r="D558" s="605"/>
      <c r="E558" s="328"/>
      <c r="F558" s="174"/>
      <c r="G558" s="109"/>
      <c r="H558" s="113"/>
    </row>
    <row r="559" spans="1:10" s="104" customFormat="1" ht="11.25" customHeight="1" x14ac:dyDescent="0.2">
      <c r="A559" s="6"/>
      <c r="B559" s="603" t="s">
        <v>430</v>
      </c>
      <c r="C559" s="604"/>
      <c r="D559" s="605"/>
      <c r="E559" s="328"/>
      <c r="F559" s="174"/>
      <c r="G559" s="109"/>
      <c r="H559" s="113"/>
    </row>
    <row r="560" spans="1:10" s="104" customFormat="1" ht="11.25" customHeight="1" x14ac:dyDescent="0.2">
      <c r="A560" s="6"/>
      <c r="B560" s="603" t="s">
        <v>469</v>
      </c>
      <c r="C560" s="604"/>
      <c r="D560" s="605"/>
      <c r="E560" s="328"/>
      <c r="F560" s="174"/>
      <c r="G560" s="109"/>
      <c r="H560" s="113"/>
    </row>
    <row r="561" spans="1:10" s="104" customFormat="1" ht="21" customHeight="1" x14ac:dyDescent="0.2">
      <c r="A561" s="6"/>
      <c r="B561" s="603" t="s">
        <v>399</v>
      </c>
      <c r="C561" s="604"/>
      <c r="D561" s="605"/>
      <c r="E561" s="328"/>
      <c r="F561" s="174"/>
      <c r="G561" s="109"/>
      <c r="H561" s="113"/>
    </row>
    <row r="562" spans="1:10" s="104" customFormat="1" ht="12.75" customHeight="1" x14ac:dyDescent="0.2">
      <c r="A562" s="6"/>
      <c r="B562" s="603" t="s">
        <v>400</v>
      </c>
      <c r="C562" s="604"/>
      <c r="D562" s="605"/>
      <c r="E562" s="328"/>
      <c r="F562" s="174"/>
      <c r="G562" s="455"/>
      <c r="H562" s="113"/>
    </row>
    <row r="563" spans="1:10" s="104" customFormat="1" ht="12.75" customHeight="1" x14ac:dyDescent="0.2">
      <c r="A563" s="6"/>
      <c r="B563" s="603" t="s">
        <v>443</v>
      </c>
      <c r="C563" s="604"/>
      <c r="D563" s="605"/>
      <c r="E563" s="328"/>
      <c r="F563" s="174"/>
      <c r="G563" s="455"/>
      <c r="H563" s="113"/>
    </row>
    <row r="564" spans="1:10" s="457" customFormat="1" ht="15" customHeight="1" x14ac:dyDescent="0.2">
      <c r="A564" s="452"/>
      <c r="B564" s="603" t="s">
        <v>401</v>
      </c>
      <c r="C564" s="604"/>
      <c r="D564" s="605"/>
      <c r="E564" s="328"/>
      <c r="F564" s="174"/>
      <c r="G564" s="460"/>
      <c r="H564" s="456"/>
    </row>
    <row r="565" spans="1:10" s="457" customFormat="1" ht="12.75" customHeight="1" x14ac:dyDescent="0.2">
      <c r="A565" s="452"/>
      <c r="B565" s="595" t="s">
        <v>62</v>
      </c>
      <c r="C565" s="653"/>
      <c r="D565" s="654"/>
      <c r="E565" s="327">
        <v>64915.8</v>
      </c>
      <c r="F565" s="177">
        <v>-0.72539182104540845</v>
      </c>
      <c r="G565" s="460"/>
      <c r="H565" s="461"/>
    </row>
    <row r="566" spans="1:10" s="457" customFormat="1" ht="12.75" customHeight="1" x14ac:dyDescent="0.2">
      <c r="A566" s="452"/>
      <c r="B566" s="603" t="s">
        <v>470</v>
      </c>
      <c r="C566" s="604"/>
      <c r="D566" s="605"/>
      <c r="E566" s="328">
        <v>54588.929999999993</v>
      </c>
      <c r="F566" s="174">
        <v>-0.74461693262690454</v>
      </c>
      <c r="G566" s="462"/>
      <c r="H566" s="461"/>
    </row>
    <row r="567" spans="1:10" s="457" customFormat="1" ht="12.75" customHeight="1" x14ac:dyDescent="0.2">
      <c r="A567" s="452"/>
      <c r="B567" s="603" t="s">
        <v>474</v>
      </c>
      <c r="C567" s="604"/>
      <c r="D567" s="605"/>
      <c r="E567" s="328"/>
      <c r="F567" s="174"/>
      <c r="G567" s="462"/>
      <c r="H567" s="461"/>
    </row>
    <row r="568" spans="1:10" s="457" customFormat="1" ht="12.75" customHeight="1" x14ac:dyDescent="0.2">
      <c r="A568" s="452"/>
      <c r="B568" s="603" t="s">
        <v>402</v>
      </c>
      <c r="C568" s="604"/>
      <c r="D568" s="605"/>
      <c r="E568" s="328">
        <v>2885.17</v>
      </c>
      <c r="F568" s="174">
        <v>-0.86484392383923703</v>
      </c>
      <c r="G568" s="462"/>
      <c r="H568" s="461"/>
    </row>
    <row r="569" spans="1:10" s="457" customFormat="1" ht="12.75" customHeight="1" x14ac:dyDescent="0.2">
      <c r="A569" s="452"/>
      <c r="B569" s="603" t="s">
        <v>469</v>
      </c>
      <c r="C569" s="604"/>
      <c r="D569" s="605"/>
      <c r="E569" s="328">
        <v>106.08999999999999</v>
      </c>
      <c r="F569" s="174">
        <v>-0.85251758556454527</v>
      </c>
      <c r="G569" s="464"/>
      <c r="H569" s="461"/>
    </row>
    <row r="570" spans="1:10" s="457" customFormat="1" ht="12.75" customHeight="1" x14ac:dyDescent="0.2">
      <c r="A570" s="452"/>
      <c r="B570" s="603" t="s">
        <v>472</v>
      </c>
      <c r="C570" s="604"/>
      <c r="D570" s="605"/>
      <c r="E570" s="328"/>
      <c r="F570" s="174"/>
      <c r="G570" s="580"/>
      <c r="H570" s="461"/>
    </row>
    <row r="571" spans="1:10" s="457" customFormat="1" ht="12.75" customHeight="1" x14ac:dyDescent="0.2">
      <c r="A571" s="463"/>
      <c r="B571" s="603" t="s">
        <v>399</v>
      </c>
      <c r="C571" s="604"/>
      <c r="D571" s="605"/>
      <c r="E571" s="328"/>
      <c r="F571" s="174"/>
      <c r="G571" s="470"/>
      <c r="H571" s="465"/>
    </row>
    <row r="572" spans="1:10" s="457" customFormat="1" ht="21" customHeight="1" x14ac:dyDescent="0.2">
      <c r="A572" s="452"/>
      <c r="B572" s="603" t="s">
        <v>400</v>
      </c>
      <c r="C572" s="604"/>
      <c r="D572" s="605"/>
      <c r="E572" s="328"/>
      <c r="F572" s="174"/>
      <c r="G572" s="473"/>
      <c r="H572" s="470"/>
    </row>
    <row r="573" spans="1:10" s="457" customFormat="1" ht="21" customHeight="1" x14ac:dyDescent="0.2">
      <c r="A573" s="452"/>
      <c r="B573" s="169" t="s">
        <v>425</v>
      </c>
      <c r="C573" s="383"/>
      <c r="D573" s="384"/>
      <c r="E573" s="328"/>
      <c r="F573" s="174"/>
      <c r="G573" s="477"/>
      <c r="H573" s="473"/>
    </row>
    <row r="574" spans="1:10" s="457" customFormat="1" ht="15" customHeight="1" x14ac:dyDescent="0.2">
      <c r="A574" s="452"/>
      <c r="B574" s="644" t="s">
        <v>403</v>
      </c>
      <c r="C574" s="645"/>
      <c r="D574" s="646"/>
      <c r="E574" s="453">
        <v>7335.6100000000006</v>
      </c>
      <c r="F574" s="454"/>
      <c r="G574" s="481"/>
      <c r="H574" s="477"/>
    </row>
    <row r="575" spans="1:10" s="457" customFormat="1" ht="16.5" customHeight="1" x14ac:dyDescent="0.2">
      <c r="A575" s="452"/>
      <c r="B575" s="624" t="s">
        <v>343</v>
      </c>
      <c r="C575" s="625"/>
      <c r="D575" s="650"/>
      <c r="E575" s="458"/>
      <c r="F575" s="459"/>
      <c r="G575" s="483"/>
      <c r="H575" s="481"/>
    </row>
    <row r="576" spans="1:10" s="466" customFormat="1" ht="12.75" customHeight="1" x14ac:dyDescent="0.2">
      <c r="A576" s="452"/>
      <c r="B576" s="624" t="s">
        <v>344</v>
      </c>
      <c r="C576" s="625"/>
      <c r="D576" s="650"/>
      <c r="E576" s="458">
        <v>3215660.890000002</v>
      </c>
      <c r="F576" s="459">
        <v>0.19347665421487492</v>
      </c>
      <c r="G576" s="485"/>
      <c r="H576" s="484"/>
      <c r="J576" s="457"/>
    </row>
    <row r="577" spans="1:10" s="486" customFormat="1" ht="12.75" x14ac:dyDescent="0.2">
      <c r="A577" s="452"/>
      <c r="B577" s="595" t="s">
        <v>63</v>
      </c>
      <c r="C577" s="596"/>
      <c r="D577" s="649"/>
      <c r="E577" s="453">
        <v>1096735.21</v>
      </c>
      <c r="F577" s="454">
        <v>0.2023501260086511</v>
      </c>
      <c r="G577" s="487"/>
      <c r="H577" s="484"/>
      <c r="I577" s="470"/>
    </row>
    <row r="578" spans="1:10" s="486" customFormat="1" ht="12.75" x14ac:dyDescent="0.2">
      <c r="A578" s="463"/>
      <c r="B578" s="595" t="s">
        <v>64</v>
      </c>
      <c r="C578" s="596"/>
      <c r="D578" s="649"/>
      <c r="E578" s="453">
        <v>2118925.680000002</v>
      </c>
      <c r="F578" s="454">
        <v>0.19808434351623094</v>
      </c>
      <c r="G578" s="490"/>
      <c r="H578" s="488"/>
      <c r="I578" s="472"/>
    </row>
    <row r="579" spans="1:10" s="486" customFormat="1" ht="12.75" x14ac:dyDescent="0.2">
      <c r="A579" s="463"/>
      <c r="B579" s="595" t="s">
        <v>478</v>
      </c>
      <c r="C579" s="596"/>
      <c r="D579" s="649"/>
      <c r="E579" s="453"/>
      <c r="F579" s="454"/>
      <c r="G579" s="490"/>
      <c r="H579" s="488"/>
      <c r="I579" s="472"/>
    </row>
    <row r="580" spans="1:10" s="486" customFormat="1" ht="12.75" x14ac:dyDescent="0.2">
      <c r="A580" s="463"/>
      <c r="B580" s="595" t="s">
        <v>479</v>
      </c>
      <c r="C580" s="596"/>
      <c r="D580" s="596"/>
      <c r="E580" s="453"/>
      <c r="F580" s="454"/>
      <c r="G580" s="490"/>
      <c r="H580" s="488"/>
      <c r="I580" s="472"/>
    </row>
    <row r="581" spans="1:10" s="486" customFormat="1" ht="19.5" customHeight="1" x14ac:dyDescent="0.2">
      <c r="A581" s="489"/>
      <c r="B581" s="641" t="s">
        <v>65</v>
      </c>
      <c r="C581" s="642"/>
      <c r="D581" s="643"/>
      <c r="E581" s="326">
        <v>220700635.67999846</v>
      </c>
      <c r="F581" s="243">
        <v>-6.2361840341823238E-2</v>
      </c>
      <c r="G581" s="492"/>
      <c r="H581" s="491"/>
      <c r="I581" s="481"/>
    </row>
    <row r="582" spans="1:10" s="486" customFormat="1" x14ac:dyDescent="0.2">
      <c r="A582" s="452"/>
      <c r="B582" s="467">
        <f>64</f>
        <v>64</v>
      </c>
      <c r="C582" s="468"/>
      <c r="D582" s="468"/>
      <c r="E582" s="469"/>
      <c r="F582" s="470"/>
      <c r="G582" s="492"/>
      <c r="H582" s="493"/>
      <c r="I582" s="494"/>
    </row>
    <row r="583" spans="1:10" s="486" customFormat="1" ht="15.75" x14ac:dyDescent="0.25">
      <c r="A583" s="452"/>
      <c r="B583" s="471" t="s">
        <v>0</v>
      </c>
      <c r="C583" s="472"/>
      <c r="D583" s="472"/>
      <c r="E583" s="472"/>
      <c r="F583" s="473"/>
      <c r="G583" s="492"/>
      <c r="H583" s="493"/>
      <c r="I583" s="494"/>
    </row>
    <row r="584" spans="1:10" s="496" customFormat="1" ht="12" customHeight="1" x14ac:dyDescent="0.2">
      <c r="A584" s="452"/>
      <c r="B584" s="474"/>
      <c r="C584" s="475" t="str">
        <f>$C$3</f>
        <v>PERIODE DU 1.1 AU 31.8.2024</v>
      </c>
      <c r="D584" s="476"/>
      <c r="E584" s="468"/>
      <c r="F584" s="477"/>
      <c r="G584" s="492"/>
      <c r="H584" s="493"/>
      <c r="I584" s="495"/>
    </row>
    <row r="585" spans="1:10" s="498" customFormat="1" ht="12.75" customHeight="1" x14ac:dyDescent="0.2">
      <c r="A585" s="452"/>
      <c r="B585" s="478" t="str">
        <f>B518</f>
        <v xml:space="preserve">             II- ASSURANCE MATERNITE : DEPENSES en milliers d'euros</v>
      </c>
      <c r="C585" s="479"/>
      <c r="D585" s="479"/>
      <c r="E585" s="479"/>
      <c r="F585" s="480"/>
      <c r="G585" s="492"/>
      <c r="H585" s="493"/>
      <c r="I585" s="497"/>
    </row>
    <row r="586" spans="1:10" s="500" customFormat="1" ht="12.75" customHeight="1" x14ac:dyDescent="0.2">
      <c r="A586" s="452"/>
      <c r="B586" s="661"/>
      <c r="C586" s="662"/>
      <c r="D586" s="482"/>
      <c r="E586" s="88" t="s">
        <v>6</v>
      </c>
      <c r="F586" s="339" t="s">
        <v>300</v>
      </c>
      <c r="G586" s="490"/>
      <c r="H586" s="493"/>
      <c r="I586" s="499"/>
      <c r="J586" s="457"/>
    </row>
    <row r="587" spans="1:10" s="486" customFormat="1" ht="12.75" customHeight="1" x14ac:dyDescent="0.2">
      <c r="A587" s="452"/>
      <c r="B587" s="505" t="s">
        <v>475</v>
      </c>
      <c r="C587" s="505"/>
      <c r="D587" s="505"/>
      <c r="E587" s="326"/>
      <c r="F587" s="243"/>
      <c r="G587" s="519"/>
      <c r="H587" s="513"/>
      <c r="I587" s="520"/>
    </row>
    <row r="588" spans="1:10" s="496" customFormat="1" ht="17.25" customHeight="1" x14ac:dyDescent="0.2">
      <c r="A588" s="452"/>
      <c r="B588" s="501"/>
      <c r="C588" s="502"/>
      <c r="D588" s="502"/>
      <c r="E588" s="503"/>
      <c r="F588" s="504"/>
      <c r="G588" s="519"/>
      <c r="H588" s="513"/>
      <c r="I588" s="495"/>
      <c r="J588" s="457"/>
    </row>
    <row r="589" spans="1:10" s="486" customFormat="1" ht="16.5" customHeight="1" x14ac:dyDescent="0.2">
      <c r="A589" s="452"/>
      <c r="B589" s="505" t="s">
        <v>30</v>
      </c>
      <c r="C589" s="506"/>
      <c r="D589" s="507"/>
      <c r="E589" s="508">
        <v>2051284233.3401816</v>
      </c>
      <c r="F589" s="509">
        <v>3.3174235643933514E-2</v>
      </c>
      <c r="G589" s="519"/>
      <c r="H589" s="513"/>
      <c r="I589" s="520"/>
      <c r="J589" s="457"/>
    </row>
    <row r="590" spans="1:10" s="486" customFormat="1" ht="16.5" customHeight="1" x14ac:dyDescent="0.2">
      <c r="A590" s="452"/>
      <c r="B590" s="510"/>
      <c r="C590" s="506"/>
      <c r="D590" s="506"/>
      <c r="E590" s="511"/>
      <c r="F590" s="512"/>
      <c r="G590" s="519"/>
      <c r="H590" s="513"/>
      <c r="I590" s="520"/>
      <c r="J590" s="457"/>
    </row>
    <row r="591" spans="1:10" s="486" customFormat="1" ht="16.5" customHeight="1" x14ac:dyDescent="0.2">
      <c r="A591" s="452"/>
      <c r="B591" s="505" t="s">
        <v>240</v>
      </c>
      <c r="C591" s="506"/>
      <c r="D591" s="507"/>
      <c r="E591" s="508">
        <v>615350.51999999967</v>
      </c>
      <c r="F591" s="509">
        <v>0.37002413765196485</v>
      </c>
      <c r="G591" s="519"/>
      <c r="H591" s="513"/>
      <c r="I591" s="520"/>
      <c r="J591" s="457"/>
    </row>
    <row r="592" spans="1:10" s="486" customFormat="1" ht="16.5" hidden="1" customHeight="1" x14ac:dyDescent="0.2">
      <c r="A592" s="452"/>
      <c r="B592" s="514"/>
      <c r="C592" s="515"/>
      <c r="D592" s="516"/>
      <c r="E592" s="517"/>
      <c r="F592" s="518"/>
      <c r="G592" s="519"/>
      <c r="H592" s="513"/>
      <c r="I592" s="520"/>
      <c r="J592" s="457"/>
    </row>
    <row r="593" spans="1:10" s="486" customFormat="1" ht="16.5" hidden="1" customHeight="1" x14ac:dyDescent="0.2">
      <c r="A593" s="452"/>
      <c r="B593" s="514"/>
      <c r="C593" s="515"/>
      <c r="D593" s="516"/>
      <c r="E593" s="517"/>
      <c r="F593" s="518"/>
      <c r="G593" s="519"/>
      <c r="H593" s="513"/>
      <c r="I593" s="520"/>
      <c r="J593" s="457"/>
    </row>
    <row r="594" spans="1:10" s="486" customFormat="1" ht="16.5" hidden="1" customHeight="1" x14ac:dyDescent="0.2">
      <c r="A594" s="452"/>
      <c r="B594" s="514"/>
      <c r="C594" s="515"/>
      <c r="D594" s="516"/>
      <c r="E594" s="517"/>
      <c r="F594" s="518"/>
      <c r="G594" s="519"/>
      <c r="H594" s="513"/>
      <c r="I594" s="520"/>
      <c r="J594" s="457"/>
    </row>
    <row r="595" spans="1:10" s="486" customFormat="1" ht="16.5" customHeight="1" x14ac:dyDescent="0.2">
      <c r="A595" s="452"/>
      <c r="B595" s="514"/>
      <c r="C595" s="515"/>
      <c r="D595" s="572"/>
      <c r="E595" s="517"/>
      <c r="F595" s="518"/>
      <c r="G595" s="519"/>
      <c r="H595" s="513"/>
      <c r="I595" s="520"/>
      <c r="J595" s="457"/>
    </row>
    <row r="596" spans="1:10" s="486" customFormat="1" ht="16.5" customHeight="1" x14ac:dyDescent="0.2">
      <c r="A596" s="452"/>
      <c r="B596" s="126" t="s">
        <v>433</v>
      </c>
      <c r="C596" s="127"/>
      <c r="D596" s="128"/>
      <c r="E596" s="334"/>
      <c r="F596" s="249"/>
      <c r="G596" s="519"/>
      <c r="H596" s="513"/>
      <c r="I596" s="520"/>
      <c r="J596" s="457"/>
    </row>
    <row r="597" spans="1:10" s="486" customFormat="1" ht="16.5" customHeight="1" x14ac:dyDescent="0.2">
      <c r="A597" s="452"/>
      <c r="B597" s="514"/>
      <c r="C597" s="515"/>
      <c r="D597" s="516"/>
      <c r="E597" s="517"/>
      <c r="F597" s="518"/>
      <c r="G597" s="519"/>
      <c r="H597" s="513"/>
      <c r="I597" s="520"/>
      <c r="J597" s="457"/>
    </row>
    <row r="598" spans="1:10" s="486" customFormat="1" ht="16.5" customHeight="1" x14ac:dyDescent="0.2">
      <c r="A598" s="452"/>
      <c r="B598" s="505" t="s">
        <v>19</v>
      </c>
      <c r="C598" s="521"/>
      <c r="D598" s="522"/>
      <c r="E598" s="508"/>
      <c r="F598" s="509"/>
      <c r="G598" s="519"/>
      <c r="H598" s="513"/>
      <c r="I598" s="520"/>
      <c r="J598" s="457"/>
    </row>
    <row r="599" spans="1:10" s="486" customFormat="1" ht="16.5" customHeight="1" x14ac:dyDescent="0.2">
      <c r="A599" s="452"/>
      <c r="B599" s="514"/>
      <c r="C599" s="515"/>
      <c r="D599" s="516"/>
      <c r="E599" s="517"/>
      <c r="F599" s="518"/>
      <c r="G599" s="519"/>
      <c r="H599" s="513"/>
      <c r="I599" s="520"/>
      <c r="J599" s="457"/>
    </row>
    <row r="600" spans="1:10" s="486" customFormat="1" ht="16.5" customHeight="1" x14ac:dyDescent="0.2">
      <c r="A600" s="452"/>
      <c r="B600" s="505" t="s">
        <v>44</v>
      </c>
      <c r="C600" s="521"/>
      <c r="D600" s="522"/>
      <c r="E600" s="508"/>
      <c r="F600" s="509"/>
      <c r="G600" s="519"/>
      <c r="H600" s="513"/>
      <c r="I600" s="520"/>
    </row>
    <row r="601" spans="1:10" s="486" customFormat="1" ht="16.5" customHeight="1" x14ac:dyDescent="0.2">
      <c r="A601" s="452"/>
      <c r="B601" s="514"/>
      <c r="C601" s="515"/>
      <c r="D601" s="516"/>
      <c r="E601" s="517"/>
      <c r="F601" s="518"/>
      <c r="G601" s="519"/>
      <c r="H601" s="513"/>
      <c r="I601" s="520"/>
      <c r="J601" s="457"/>
    </row>
    <row r="602" spans="1:10" s="486" customFormat="1" ht="16.5" customHeight="1" x14ac:dyDescent="0.2">
      <c r="A602" s="452"/>
      <c r="B602" s="523" t="s">
        <v>42</v>
      </c>
      <c r="C602" s="521"/>
      <c r="D602" s="522"/>
      <c r="E602" s="524"/>
      <c r="F602" s="525"/>
      <c r="G602" s="519"/>
      <c r="H602" s="513"/>
      <c r="I602" s="520"/>
    </row>
    <row r="603" spans="1:10" s="486" customFormat="1" ht="16.5" customHeight="1" x14ac:dyDescent="0.2">
      <c r="A603" s="452"/>
      <c r="B603" s="526" t="s">
        <v>83</v>
      </c>
      <c r="C603" s="515"/>
      <c r="D603" s="527"/>
      <c r="E603" s="528"/>
      <c r="F603" s="529"/>
      <c r="G603" s="540"/>
      <c r="H603" s="513"/>
      <c r="I603" s="520"/>
      <c r="J603" s="457"/>
    </row>
    <row r="604" spans="1:10" s="486" customFormat="1" ht="16.5" customHeight="1" x14ac:dyDescent="0.2">
      <c r="A604" s="452"/>
      <c r="B604" s="530" t="s">
        <v>84</v>
      </c>
      <c r="C604" s="531"/>
      <c r="D604" s="532"/>
      <c r="E604" s="533"/>
      <c r="F604" s="534"/>
      <c r="G604" s="468"/>
      <c r="H604" s="541"/>
      <c r="I604" s="520"/>
    </row>
    <row r="605" spans="1:10" s="486" customFormat="1" ht="16.5" customHeight="1" thickBot="1" x14ac:dyDescent="0.25">
      <c r="A605" s="452"/>
      <c r="B605" s="535"/>
      <c r="C605" s="515"/>
      <c r="D605" s="582"/>
      <c r="E605" s="585"/>
      <c r="F605" s="586"/>
      <c r="G605" s="468"/>
      <c r="H605" s="541"/>
      <c r="I605" s="520"/>
    </row>
    <row r="606" spans="1:10" ht="16.5" customHeight="1" thickBot="1" x14ac:dyDescent="0.25">
      <c r="B606" s="536" t="s">
        <v>168</v>
      </c>
      <c r="C606" s="537"/>
      <c r="D606" s="537"/>
      <c r="E606" s="538">
        <v>3409298448.8991623</v>
      </c>
      <c r="F606" s="539">
        <v>1.6013880922130408E-2</v>
      </c>
      <c r="I606" s="111"/>
      <c r="J606" s="104"/>
    </row>
    <row r="607" spans="1:10" ht="16.5" customHeight="1" x14ac:dyDescent="0.2">
      <c r="B607" s="467"/>
      <c r="C607" s="468"/>
      <c r="D607" s="468"/>
      <c r="E607" s="468"/>
      <c r="F607" s="468"/>
      <c r="I607" s="111"/>
      <c r="J607" s="104"/>
    </row>
    <row r="608" spans="1:10" ht="16.5" customHeight="1" x14ac:dyDescent="0.2">
      <c r="I608" s="111"/>
    </row>
    <row r="609" spans="1:10" s="136" customFormat="1" ht="39" customHeight="1" x14ac:dyDescent="0.2">
      <c r="A609" s="6"/>
      <c r="B609" s="5"/>
      <c r="C609" s="3"/>
      <c r="D609" s="3"/>
      <c r="E609" s="3"/>
      <c r="F609" s="3"/>
      <c r="G609" s="3"/>
      <c r="H609" s="3"/>
      <c r="I609" s="85"/>
      <c r="J609" s="104"/>
    </row>
  </sheetData>
  <dataConsolidate/>
  <mergeCells count="90">
    <mergeCell ref="B579:D579"/>
    <mergeCell ref="B562:D562"/>
    <mergeCell ref="B564:D564"/>
    <mergeCell ref="B572:D572"/>
    <mergeCell ref="B525:D525"/>
    <mergeCell ref="B520:D520"/>
    <mergeCell ref="B549:D549"/>
    <mergeCell ref="B521:D521"/>
    <mergeCell ref="B532:D532"/>
    <mergeCell ref="B561:D561"/>
    <mergeCell ref="B506:C506"/>
    <mergeCell ref="B514:C514"/>
    <mergeCell ref="B535:D535"/>
    <mergeCell ref="B586:C586"/>
    <mergeCell ref="B477:C477"/>
    <mergeCell ref="B494:C494"/>
    <mergeCell ref="B507:C507"/>
    <mergeCell ref="B497:C497"/>
    <mergeCell ref="B478:C478"/>
    <mergeCell ref="B502:C502"/>
    <mergeCell ref="B505:C505"/>
    <mergeCell ref="B550:D550"/>
    <mergeCell ref="B508:C508"/>
    <mergeCell ref="B512:C512"/>
    <mergeCell ref="B500:C500"/>
    <mergeCell ref="B481:C481"/>
    <mergeCell ref="B498:C498"/>
    <mergeCell ref="B499:C499"/>
    <mergeCell ref="B490:C490"/>
    <mergeCell ref="B485:C485"/>
    <mergeCell ref="B495:C495"/>
    <mergeCell ref="B501:C501"/>
    <mergeCell ref="B484:C484"/>
    <mergeCell ref="B479:C479"/>
    <mergeCell ref="B496:C496"/>
    <mergeCell ref="B558:D558"/>
    <mergeCell ref="B533:D533"/>
    <mergeCell ref="B534:D534"/>
    <mergeCell ref="B543:D543"/>
    <mergeCell ref="B556:D556"/>
    <mergeCell ref="B480:C480"/>
    <mergeCell ref="B492:C492"/>
    <mergeCell ref="B491:C491"/>
    <mergeCell ref="B489:C489"/>
    <mergeCell ref="B493:C493"/>
    <mergeCell ref="B536:D536"/>
    <mergeCell ref="B511:C511"/>
    <mergeCell ref="B510:C510"/>
    <mergeCell ref="B519:C519"/>
    <mergeCell ref="B515:C515"/>
    <mergeCell ref="B513:C513"/>
    <mergeCell ref="B557:D557"/>
    <mergeCell ref="B509:C509"/>
    <mergeCell ref="B522:D522"/>
    <mergeCell ref="B523:D523"/>
    <mergeCell ref="B524:D524"/>
    <mergeCell ref="B548:D548"/>
    <mergeCell ref="B526:D526"/>
    <mergeCell ref="B531:D531"/>
    <mergeCell ref="B527:D527"/>
    <mergeCell ref="B537:D537"/>
    <mergeCell ref="B538:D538"/>
    <mergeCell ref="B541:D541"/>
    <mergeCell ref="B542:D542"/>
    <mergeCell ref="B539:D539"/>
    <mergeCell ref="B540:D540"/>
    <mergeCell ref="B544:D544"/>
    <mergeCell ref="B551:D551"/>
    <mergeCell ref="B552:D552"/>
    <mergeCell ref="B553:D553"/>
    <mergeCell ref="B563:D563"/>
    <mergeCell ref="B565:D565"/>
    <mergeCell ref="B545:D545"/>
    <mergeCell ref="B547:D547"/>
    <mergeCell ref="B570:D570"/>
    <mergeCell ref="B576:D576"/>
    <mergeCell ref="B566:D566"/>
    <mergeCell ref="B555:D555"/>
    <mergeCell ref="B560:D560"/>
    <mergeCell ref="B559:D559"/>
    <mergeCell ref="B580:D580"/>
    <mergeCell ref="B567:D567"/>
    <mergeCell ref="B578:D578"/>
    <mergeCell ref="B581:D581"/>
    <mergeCell ref="B568:D568"/>
    <mergeCell ref="B569:D569"/>
    <mergeCell ref="B571:D571"/>
    <mergeCell ref="B575:D575"/>
    <mergeCell ref="B577:D577"/>
    <mergeCell ref="B574:D574"/>
  </mergeCells>
  <phoneticPr fontId="22" type="noConversion"/>
  <printOptions headings="1"/>
  <pageMargins left="0.19685039370078741" right="0.19685039370078741" top="0.27559055118110237" bottom="0.19685039370078741" header="0.31496062992125984" footer="0.51181102362204722"/>
  <pageSetup paperSize="9" scale="32" fitToHeight="7" orientation="portrait" verticalDpi="1200" r:id="rId1"/>
  <headerFooter alignWithMargins="0"/>
  <rowBreaks count="4" manualBreakCount="4">
    <brk id="135" max="8" man="1"/>
    <brk id="268" max="8" man="1"/>
    <brk id="384" max="8" man="1"/>
    <brk id="472" max="8"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tabColor indexed="45"/>
  </sheetPr>
  <dimension ref="A1:I23"/>
  <sheetViews>
    <sheetView showZeros="0" view="pageBreakPreview" zoomScale="115" zoomScaleNormal="100" zoomScaleSheetLayoutView="115" workbookViewId="0">
      <selection activeCell="D21" sqref="D21:F21"/>
    </sheetView>
  </sheetViews>
  <sheetFormatPr baseColWidth="10" defaultRowHeight="11.25" x14ac:dyDescent="0.2"/>
  <cols>
    <col min="1" max="1" width="4" style="6" customWidth="1"/>
    <col min="2" max="2" width="45.42578125" style="5" customWidth="1"/>
    <col min="3" max="3" width="13.7109375" style="3" customWidth="1"/>
    <col min="4" max="4" width="14.7109375" style="3" customWidth="1"/>
    <col min="5" max="5" width="2.28515625" style="3" customWidth="1"/>
    <col min="6" max="6" width="10.42578125" style="3" customWidth="1"/>
    <col min="7" max="7" width="2.5703125" style="3" customWidth="1"/>
    <col min="8" max="16384" width="11.42578125" style="5"/>
  </cols>
  <sheetData>
    <row r="1" spans="1:9" x14ac:dyDescent="0.2">
      <c r="B1" s="43"/>
      <c r="G1" s="4"/>
    </row>
    <row r="2" spans="1:9" s="136" customFormat="1" ht="24.75" customHeight="1" x14ac:dyDescent="0.15">
      <c r="A2" s="6"/>
      <c r="B2" s="137" t="s">
        <v>332</v>
      </c>
      <c r="C2" s="138"/>
      <c r="D2" s="138"/>
      <c r="E2" s="138"/>
      <c r="F2" s="138"/>
      <c r="G2" s="138"/>
    </row>
    <row r="3" spans="1:9" ht="12" customHeight="1" x14ac:dyDescent="0.2">
      <c r="B3" s="9">
        <f>CUMUL_Maladie_mnt!B3</f>
        <v>0</v>
      </c>
      <c r="C3" s="11" t="str">
        <f>CUMUL_Maladie_mnt!C3</f>
        <v>PERIODE DU 1.1 AU 31.8.2024</v>
      </c>
      <c r="D3" s="11"/>
      <c r="H3" s="3"/>
      <c r="I3" s="3"/>
    </row>
    <row r="4" spans="1:9" ht="19.5" customHeight="1" x14ac:dyDescent="0.2">
      <c r="B4" s="12" t="s">
        <v>46</v>
      </c>
      <c r="C4" s="87"/>
      <c r="D4" s="139"/>
      <c r="E4" s="139"/>
      <c r="F4" s="140"/>
      <c r="G4" s="86"/>
    </row>
    <row r="5" spans="1:9" ht="25.5" customHeight="1" x14ac:dyDescent="0.2">
      <c r="B5" s="141" t="s">
        <v>15</v>
      </c>
      <c r="C5" s="142"/>
      <c r="D5" s="189" t="s">
        <v>6</v>
      </c>
      <c r="E5" s="143"/>
      <c r="F5" s="341" t="s">
        <v>333</v>
      </c>
      <c r="G5" s="144"/>
    </row>
    <row r="6" spans="1:9" ht="25.5" customHeight="1" x14ac:dyDescent="0.2">
      <c r="B6" s="145" t="s">
        <v>32</v>
      </c>
      <c r="C6" s="146"/>
      <c r="D6" s="365"/>
      <c r="E6" s="257"/>
      <c r="F6" s="388"/>
      <c r="G6" s="144"/>
    </row>
    <row r="7" spans="1:9" s="95" customFormat="1" ht="25.5" customHeight="1" x14ac:dyDescent="0.2">
      <c r="A7" s="91"/>
      <c r="B7" s="147" t="s">
        <v>16</v>
      </c>
      <c r="C7" s="148"/>
      <c r="D7" s="364"/>
      <c r="E7" s="258"/>
      <c r="F7" s="239"/>
      <c r="G7" s="94"/>
    </row>
    <row r="8" spans="1:9" ht="15" hidden="1" customHeight="1" x14ac:dyDescent="0.2">
      <c r="B8" s="149" t="s">
        <v>334</v>
      </c>
      <c r="C8" s="68"/>
      <c r="D8" s="364">
        <v>4905314112.3100042</v>
      </c>
      <c r="E8" s="258"/>
      <c r="F8" s="239">
        <v>6.224024690555785E-2</v>
      </c>
      <c r="G8" s="20"/>
    </row>
    <row r="9" spans="1:9" ht="15" hidden="1" customHeight="1" x14ac:dyDescent="0.2">
      <c r="B9" s="149" t="s">
        <v>335</v>
      </c>
      <c r="C9" s="68"/>
      <c r="D9" s="364"/>
      <c r="E9" s="258"/>
      <c r="F9" s="239"/>
      <c r="G9" s="20"/>
    </row>
    <row r="10" spans="1:9" ht="15" customHeight="1" x14ac:dyDescent="0.2">
      <c r="B10" s="149" t="s">
        <v>317</v>
      </c>
      <c r="C10" s="68"/>
      <c r="D10" s="364">
        <v>4905314112.3100042</v>
      </c>
      <c r="E10" s="258"/>
      <c r="F10" s="239">
        <v>6.224024690555785E-2</v>
      </c>
      <c r="G10" s="20"/>
    </row>
    <row r="11" spans="1:9" ht="24" hidden="1" customHeight="1" x14ac:dyDescent="0.2">
      <c r="B11" s="149" t="s">
        <v>336</v>
      </c>
      <c r="C11" s="68"/>
      <c r="D11" s="364">
        <v>184577488.54999986</v>
      </c>
      <c r="E11" s="258"/>
      <c r="F11" s="239">
        <v>4.1557912633094052E-2</v>
      </c>
      <c r="G11" s="20"/>
    </row>
    <row r="12" spans="1:9" ht="12.75" hidden="1" customHeight="1" x14ac:dyDescent="0.2">
      <c r="B12" s="149" t="s">
        <v>337</v>
      </c>
      <c r="C12" s="68"/>
      <c r="D12" s="364"/>
      <c r="E12" s="258"/>
      <c r="F12" s="239"/>
      <c r="G12" s="20"/>
    </row>
    <row r="13" spans="1:9" ht="13.5" customHeight="1" x14ac:dyDescent="0.2">
      <c r="B13" s="149" t="s">
        <v>318</v>
      </c>
      <c r="C13" s="68"/>
      <c r="D13" s="364">
        <v>184577488.54999986</v>
      </c>
      <c r="E13" s="258"/>
      <c r="F13" s="239">
        <v>4.1557912633094052E-2</v>
      </c>
      <c r="G13" s="20"/>
    </row>
    <row r="14" spans="1:9" ht="21.75" hidden="1" customHeight="1" x14ac:dyDescent="0.2">
      <c r="B14" s="149" t="s">
        <v>338</v>
      </c>
      <c r="C14" s="68"/>
      <c r="D14" s="364">
        <v>104620659.35999994</v>
      </c>
      <c r="E14" s="258"/>
      <c r="F14" s="239">
        <v>-2.3872806783410416E-3</v>
      </c>
      <c r="G14" s="20"/>
    </row>
    <row r="15" spans="1:9" ht="14.25" hidden="1" customHeight="1" x14ac:dyDescent="0.2">
      <c r="B15" s="149" t="s">
        <v>339</v>
      </c>
      <c r="C15" s="68"/>
      <c r="D15" s="365"/>
      <c r="E15" s="257"/>
      <c r="F15" s="239"/>
      <c r="G15" s="20"/>
    </row>
    <row r="16" spans="1:9" ht="16.5" customHeight="1" x14ac:dyDescent="0.2">
      <c r="B16" s="149" t="s">
        <v>319</v>
      </c>
      <c r="C16" s="68"/>
      <c r="D16" s="364">
        <v>104620659.35999994</v>
      </c>
      <c r="E16" s="258"/>
      <c r="F16" s="239">
        <v>-2.3872806783410416E-3</v>
      </c>
      <c r="G16" s="20"/>
    </row>
    <row r="17" spans="1:7" s="63" customFormat="1" ht="29.25" customHeight="1" x14ac:dyDescent="0.2">
      <c r="A17" s="61"/>
      <c r="B17" s="151" t="s">
        <v>17</v>
      </c>
      <c r="C17" s="152"/>
      <c r="D17" s="426">
        <v>5194512260.2200031</v>
      </c>
      <c r="E17" s="397"/>
      <c r="F17" s="389">
        <v>6.0109068273998201E-2</v>
      </c>
      <c r="G17" s="153"/>
    </row>
    <row r="18" spans="1:7" ht="20.25" customHeight="1" thickBot="1" x14ac:dyDescent="0.25">
      <c r="B18" s="97" t="s">
        <v>18</v>
      </c>
      <c r="C18" s="150"/>
      <c r="D18" s="364"/>
      <c r="E18" s="258"/>
      <c r="F18" s="390"/>
      <c r="G18" s="20"/>
    </row>
    <row r="19" spans="1:7" s="121" customFormat="1" ht="42.75" customHeight="1" thickBot="1" x14ac:dyDescent="0.25">
      <c r="A19" s="114"/>
      <c r="B19" s="154" t="s">
        <v>19</v>
      </c>
      <c r="C19" s="155"/>
      <c r="D19" s="366">
        <v>5194512260.2200031</v>
      </c>
      <c r="E19" s="259"/>
      <c r="F19" s="260">
        <v>6.0109068273998201E-2</v>
      </c>
      <c r="G19" s="156"/>
    </row>
    <row r="20" spans="1:7" s="160" customFormat="1" ht="42.75" customHeight="1" thickBot="1" x14ac:dyDescent="0.25">
      <c r="A20" s="6"/>
      <c r="B20" s="157"/>
      <c r="C20" s="158"/>
      <c r="D20" s="159"/>
      <c r="E20" s="159"/>
      <c r="F20" s="188"/>
      <c r="G20" s="47"/>
    </row>
    <row r="21" spans="1:7" s="121" customFormat="1" ht="53.25" customHeight="1" thickBot="1" x14ac:dyDescent="0.25">
      <c r="A21" s="114"/>
      <c r="B21" s="379" t="s">
        <v>44</v>
      </c>
      <c r="C21" s="380"/>
      <c r="D21" s="381">
        <v>72064268.079999894</v>
      </c>
      <c r="E21" s="259"/>
      <c r="F21" s="260">
        <v>4.6111800823670945E-2</v>
      </c>
      <c r="G21" s="156"/>
    </row>
    <row r="22" spans="1:7" ht="29.25" customHeight="1" x14ac:dyDescent="0.2">
      <c r="B22" s="382"/>
      <c r="C22" s="159"/>
      <c r="D22" s="159"/>
      <c r="E22" s="159"/>
      <c r="F22" s="47"/>
      <c r="G22" s="47"/>
    </row>
    <row r="23" spans="1:7" ht="9" customHeight="1" x14ac:dyDescent="0.2">
      <c r="A23" s="1"/>
      <c r="F23" s="4"/>
      <c r="G23" s="4"/>
    </row>
  </sheetData>
  <dataConsolidate/>
  <phoneticPr fontId="22" type="noConversion"/>
  <pageMargins left="0.19685039370078741" right="0.19685039370078741" top="0.27559055118110237" bottom="0.19685039370078741" header="0.31496062992125984" footer="0.51181102362204722"/>
  <pageSetup paperSize="9" scale="88" orientation="portrait" horizontalDpi="1200" verticalDpi="1200" r:id="rId1"/>
  <headerFooter alignWithMargins="0">
    <oddFooter xml:space="preserve">&amp;R&amp;8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tabColor indexed="45"/>
  </sheetPr>
  <dimension ref="A1:K601"/>
  <sheetViews>
    <sheetView showZeros="0" view="pageBreakPreview" topLeftCell="A430" zoomScale="115" zoomScaleNormal="100" zoomScaleSheetLayoutView="115" workbookViewId="0">
      <selection activeCell="E600" sqref="E600:F600"/>
    </sheetView>
  </sheetViews>
  <sheetFormatPr baseColWidth="10" defaultRowHeight="11.25" x14ac:dyDescent="0.2"/>
  <cols>
    <col min="1" max="1" width="4" style="6" customWidth="1"/>
    <col min="2" max="2" width="64.28515625" style="5" customWidth="1"/>
    <col min="3" max="3" width="15" style="3" bestFit="1" customWidth="1"/>
    <col min="4" max="4" width="14.85546875" style="3" customWidth="1"/>
    <col min="5" max="5" width="15" style="3" customWidth="1"/>
    <col min="6" max="6" width="14.85546875" style="3" bestFit="1" customWidth="1"/>
    <col min="7" max="7" width="3.8554687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5" customHeight="1" x14ac:dyDescent="0.25">
      <c r="B2" s="7" t="s">
        <v>288</v>
      </c>
      <c r="C2" s="8"/>
      <c r="D2" s="8"/>
      <c r="E2" s="8"/>
      <c r="F2" s="8"/>
      <c r="G2" s="8"/>
      <c r="H2" s="8"/>
      <c r="I2" s="8"/>
    </row>
    <row r="3" spans="1:9" ht="12" customHeight="1" x14ac:dyDescent="0.2">
      <c r="B3" s="9"/>
      <c r="C3" s="10" t="str">
        <f>CUMUL_Tousrisques_mnt!C3</f>
        <v>PERIODE DU 1.1 AU 31.8.2024</v>
      </c>
      <c r="D3" s="11"/>
    </row>
    <row r="4" spans="1:9" ht="14.25" customHeight="1" x14ac:dyDescent="0.2">
      <c r="B4" s="12" t="s">
        <v>173</v>
      </c>
      <c r="C4" s="13"/>
      <c r="D4" s="13"/>
      <c r="E4" s="13"/>
      <c r="F4" s="14"/>
      <c r="G4" s="15"/>
      <c r="H4" s="5"/>
      <c r="I4" s="5"/>
    </row>
    <row r="5" spans="1:9" ht="12" customHeight="1" x14ac:dyDescent="0.2">
      <c r="B5" s="16" t="s">
        <v>4</v>
      </c>
      <c r="C5" s="18" t="s">
        <v>6</v>
      </c>
      <c r="D5" s="219" t="s">
        <v>3</v>
      </c>
      <c r="E5" s="219" t="s">
        <v>237</v>
      </c>
      <c r="F5" s="19" t="str">
        <f>CUMUL_Maladie_mnt!$H$5</f>
        <v>PCAP</v>
      </c>
      <c r="G5" s="20"/>
      <c r="H5" s="5"/>
      <c r="I5" s="5"/>
    </row>
    <row r="6" spans="1:9" ht="9.75" customHeight="1" x14ac:dyDescent="0.2">
      <c r="B6" s="21"/>
      <c r="C6" s="17"/>
      <c r="D6" s="220" t="s">
        <v>241</v>
      </c>
      <c r="E6" s="220" t="s">
        <v>239</v>
      </c>
      <c r="F6" s="22" t="str">
        <f>CUMUL_Maladie_mnt!$H$6</f>
        <v>en %</v>
      </c>
      <c r="G6" s="23"/>
      <c r="H6" s="5"/>
      <c r="I6" s="5"/>
    </row>
    <row r="7" spans="1:9" s="28" customFormat="1" ht="16.5" customHeight="1" x14ac:dyDescent="0.2">
      <c r="A7" s="24"/>
      <c r="B7" s="25" t="s">
        <v>170</v>
      </c>
      <c r="C7" s="287"/>
      <c r="D7" s="288"/>
      <c r="E7" s="288"/>
      <c r="F7" s="181"/>
      <c r="G7" s="27"/>
    </row>
    <row r="8" spans="1:9" ht="6.75" customHeight="1" x14ac:dyDescent="0.2">
      <c r="B8" s="29"/>
      <c r="C8" s="289"/>
      <c r="D8" s="290"/>
      <c r="E8" s="290"/>
      <c r="F8" s="179"/>
      <c r="G8" s="20"/>
      <c r="H8" s="5"/>
      <c r="I8" s="5"/>
    </row>
    <row r="9" spans="1:9" s="28" customFormat="1" ht="14.25" customHeight="1" x14ac:dyDescent="0.2">
      <c r="A9" s="24"/>
      <c r="B9" s="31" t="s">
        <v>88</v>
      </c>
      <c r="C9" s="291"/>
      <c r="D9" s="292"/>
      <c r="E9" s="292"/>
      <c r="F9" s="178"/>
      <c r="G9" s="27"/>
    </row>
    <row r="10" spans="1:9" ht="10.5" customHeight="1" x14ac:dyDescent="0.2">
      <c r="B10" s="16" t="s">
        <v>22</v>
      </c>
      <c r="C10" s="289">
        <v>43547048.340000004</v>
      </c>
      <c r="D10" s="290">
        <v>1769702.9400000027</v>
      </c>
      <c r="E10" s="290">
        <v>39450.18</v>
      </c>
      <c r="F10" s="179">
        <v>2.9977317108637491E-2</v>
      </c>
      <c r="G10" s="20"/>
      <c r="H10" s="5"/>
      <c r="I10" s="5"/>
    </row>
    <row r="11" spans="1:9" ht="10.5" customHeight="1" x14ac:dyDescent="0.2">
      <c r="B11" s="16" t="s">
        <v>100</v>
      </c>
      <c r="C11" s="289">
        <v>357720.05000000005</v>
      </c>
      <c r="D11" s="290">
        <v>26.5</v>
      </c>
      <c r="E11" s="290">
        <v>902.53</v>
      </c>
      <c r="F11" s="179">
        <v>-0.10457076111549768</v>
      </c>
      <c r="G11" s="20"/>
      <c r="H11" s="5"/>
      <c r="I11" s="5"/>
    </row>
    <row r="12" spans="1:9" ht="10.5" customHeight="1" x14ac:dyDescent="0.2">
      <c r="B12" s="16" t="s">
        <v>340</v>
      </c>
      <c r="C12" s="289">
        <v>2405987.1100000003</v>
      </c>
      <c r="D12" s="290">
        <v>176972.62999999995</v>
      </c>
      <c r="E12" s="290">
        <v>1933.45</v>
      </c>
      <c r="F12" s="179">
        <v>9.5662280757759843E-2</v>
      </c>
      <c r="G12" s="20"/>
      <c r="H12" s="5"/>
      <c r="I12" s="5"/>
    </row>
    <row r="13" spans="1:9" ht="10.5" customHeight="1" x14ac:dyDescent="0.2">
      <c r="B13" s="340" t="s">
        <v>90</v>
      </c>
      <c r="C13" s="289">
        <v>2377700.9700000002</v>
      </c>
      <c r="D13" s="290">
        <v>173994.30999999994</v>
      </c>
      <c r="E13" s="290">
        <v>1814.77</v>
      </c>
      <c r="F13" s="179">
        <v>9.6517191286080495E-2</v>
      </c>
      <c r="G13" s="20"/>
      <c r="H13" s="5"/>
      <c r="I13" s="5"/>
    </row>
    <row r="14" spans="1:9" ht="10.5" customHeight="1" x14ac:dyDescent="0.2">
      <c r="B14" s="33" t="s">
        <v>304</v>
      </c>
      <c r="C14" s="289">
        <v>576290.76000000047</v>
      </c>
      <c r="D14" s="290">
        <v>58183.29999999993</v>
      </c>
      <c r="E14" s="290">
        <v>326.36</v>
      </c>
      <c r="F14" s="179">
        <v>7.3844372691351357E-2</v>
      </c>
      <c r="G14" s="20"/>
      <c r="H14" s="5"/>
      <c r="I14" s="5"/>
    </row>
    <row r="15" spans="1:9" ht="10.5" customHeight="1" x14ac:dyDescent="0.2">
      <c r="B15" s="33" t="s">
        <v>305</v>
      </c>
      <c r="C15" s="289"/>
      <c r="D15" s="290"/>
      <c r="E15" s="290"/>
      <c r="F15" s="179"/>
      <c r="G15" s="20"/>
      <c r="H15" s="5"/>
      <c r="I15" s="5"/>
    </row>
    <row r="16" spans="1:9" ht="10.5" customHeight="1" x14ac:dyDescent="0.2">
      <c r="B16" s="33" t="s">
        <v>306</v>
      </c>
      <c r="C16" s="289">
        <v>796.29</v>
      </c>
      <c r="D16" s="290">
        <v>566.84</v>
      </c>
      <c r="E16" s="290"/>
      <c r="F16" s="179">
        <v>0.92396346767178894</v>
      </c>
      <c r="G16" s="20"/>
      <c r="H16" s="5"/>
      <c r="I16" s="5"/>
    </row>
    <row r="17" spans="1:9" ht="10.5" customHeight="1" x14ac:dyDescent="0.2">
      <c r="B17" s="33" t="s">
        <v>307</v>
      </c>
      <c r="C17" s="289">
        <v>328185.63999999902</v>
      </c>
      <c r="D17" s="290">
        <v>9340.720000000003</v>
      </c>
      <c r="E17" s="290">
        <v>299.57</v>
      </c>
      <c r="F17" s="179">
        <v>-2.7608216578251521E-2</v>
      </c>
      <c r="G17" s="20"/>
      <c r="H17" s="5"/>
      <c r="I17" s="5"/>
    </row>
    <row r="18" spans="1:9" ht="10.5" customHeight="1" x14ac:dyDescent="0.2">
      <c r="B18" s="33" t="s">
        <v>308</v>
      </c>
      <c r="C18" s="289">
        <v>74880.719999999987</v>
      </c>
      <c r="D18" s="290">
        <v>530.37</v>
      </c>
      <c r="E18" s="290">
        <v>117.08000000000001</v>
      </c>
      <c r="F18" s="179">
        <v>0.25350338943187101</v>
      </c>
      <c r="G18" s="20"/>
      <c r="H18" s="5"/>
      <c r="I18" s="5"/>
    </row>
    <row r="19" spans="1:9" ht="10.5" customHeight="1" x14ac:dyDescent="0.2">
      <c r="B19" s="33" t="s">
        <v>309</v>
      </c>
      <c r="C19" s="289">
        <v>1397547.5600000008</v>
      </c>
      <c r="D19" s="290">
        <v>105373.08000000003</v>
      </c>
      <c r="E19" s="290">
        <v>1071.76</v>
      </c>
      <c r="F19" s="179">
        <v>0.1324463348501419</v>
      </c>
      <c r="G19" s="20"/>
      <c r="H19" s="5"/>
      <c r="I19" s="5"/>
    </row>
    <row r="20" spans="1:9" ht="10.5" customHeight="1" x14ac:dyDescent="0.2">
      <c r="B20" s="33" t="s">
        <v>89</v>
      </c>
      <c r="C20" s="289">
        <v>28286.140000000007</v>
      </c>
      <c r="D20" s="290">
        <v>2978.32</v>
      </c>
      <c r="E20" s="290">
        <v>118.68000000000004</v>
      </c>
      <c r="F20" s="179">
        <v>2.827207087866257E-2</v>
      </c>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1.25" customHeight="1" x14ac:dyDescent="0.2">
      <c r="B23" s="16" t="s">
        <v>91</v>
      </c>
      <c r="C23" s="289">
        <v>200084.98</v>
      </c>
      <c r="D23" s="290">
        <v>13507.69</v>
      </c>
      <c r="E23" s="290">
        <v>1600</v>
      </c>
      <c r="F23" s="179">
        <v>4.1620902533093806E-2</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2038.0000000000009</v>
      </c>
      <c r="D25" s="290">
        <v>2038.0000000000009</v>
      </c>
      <c r="E25" s="290"/>
      <c r="F25" s="179">
        <v>0.61720361847325877</v>
      </c>
      <c r="G25" s="34"/>
      <c r="H25" s="5"/>
      <c r="I25" s="5"/>
    </row>
    <row r="26" spans="1:9" ht="10.5" customHeight="1" x14ac:dyDescent="0.2">
      <c r="B26" s="16" t="s">
        <v>381</v>
      </c>
      <c r="C26" s="289">
        <v>497301.4499999999</v>
      </c>
      <c r="D26" s="290">
        <v>40</v>
      </c>
      <c r="E26" s="290">
        <v>348</v>
      </c>
      <c r="F26" s="179">
        <v>-1.0120173011300526E-2</v>
      </c>
      <c r="G26" s="34"/>
      <c r="H26" s="5"/>
      <c r="I26" s="5"/>
    </row>
    <row r="27" spans="1:9" s="486" customFormat="1" ht="10.5" customHeight="1" x14ac:dyDescent="0.2">
      <c r="A27" s="452"/>
      <c r="B27" s="563" t="s">
        <v>310</v>
      </c>
      <c r="C27" s="568"/>
      <c r="D27" s="569"/>
      <c r="E27" s="569"/>
      <c r="F27" s="570"/>
      <c r="G27" s="571"/>
    </row>
    <row r="28" spans="1:9" s="486" customFormat="1" ht="10.5" customHeight="1" x14ac:dyDescent="0.2">
      <c r="A28" s="452"/>
      <c r="B28" s="563" t="s">
        <v>311</v>
      </c>
      <c r="C28" s="568"/>
      <c r="D28" s="569"/>
      <c r="E28" s="569"/>
      <c r="F28" s="570"/>
      <c r="G28" s="571"/>
    </row>
    <row r="29" spans="1:9" s="486" customFormat="1" ht="10.5" customHeight="1" x14ac:dyDescent="0.2">
      <c r="A29" s="452"/>
      <c r="B29" s="563" t="s">
        <v>312</v>
      </c>
      <c r="C29" s="568"/>
      <c r="D29" s="569"/>
      <c r="E29" s="569"/>
      <c r="F29" s="570"/>
      <c r="G29" s="571"/>
    </row>
    <row r="30" spans="1:9" s="486" customFormat="1" ht="10.5" customHeight="1" x14ac:dyDescent="0.2">
      <c r="A30" s="452"/>
      <c r="B30" s="563" t="s">
        <v>313</v>
      </c>
      <c r="C30" s="568"/>
      <c r="D30" s="569"/>
      <c r="E30" s="569"/>
      <c r="F30" s="570"/>
      <c r="G30" s="571"/>
    </row>
    <row r="31" spans="1:9" s="486" customFormat="1" ht="10.5" customHeight="1" x14ac:dyDescent="0.2">
      <c r="A31" s="452"/>
      <c r="B31" s="574" t="s">
        <v>448</v>
      </c>
      <c r="C31" s="568"/>
      <c r="D31" s="569"/>
      <c r="E31" s="569"/>
      <c r="F31" s="570"/>
      <c r="G31" s="571"/>
    </row>
    <row r="32" spans="1:9" s="486" customFormat="1" ht="10.5" customHeight="1" x14ac:dyDescent="0.2">
      <c r="A32" s="452"/>
      <c r="B32" s="16" t="s">
        <v>489</v>
      </c>
      <c r="C32" s="568"/>
      <c r="D32" s="569"/>
      <c r="E32" s="569"/>
      <c r="F32" s="570"/>
      <c r="G32" s="571"/>
    </row>
    <row r="33" spans="1:9" s="486" customFormat="1" ht="10.5" customHeight="1" x14ac:dyDescent="0.2">
      <c r="A33" s="452"/>
      <c r="B33" s="574" t="s">
        <v>487</v>
      </c>
      <c r="C33" s="568"/>
      <c r="D33" s="569"/>
      <c r="E33" s="569"/>
      <c r="F33" s="570"/>
      <c r="G33" s="571"/>
    </row>
    <row r="34" spans="1:9" ht="10.5" customHeight="1" x14ac:dyDescent="0.2">
      <c r="B34" s="16" t="s">
        <v>99</v>
      </c>
      <c r="C34" s="289">
        <v>7940.94</v>
      </c>
      <c r="D34" s="290">
        <v>3280</v>
      </c>
      <c r="E34" s="290"/>
      <c r="F34" s="179">
        <v>0.32626631749128165</v>
      </c>
      <c r="G34" s="34"/>
      <c r="H34" s="5"/>
      <c r="I34" s="5"/>
    </row>
    <row r="35" spans="1:9" ht="10.5" customHeight="1" x14ac:dyDescent="0.2">
      <c r="B35" s="16" t="s">
        <v>98</v>
      </c>
      <c r="C35" s="289"/>
      <c r="D35" s="290"/>
      <c r="E35" s="290"/>
      <c r="F35" s="179"/>
      <c r="G35" s="36"/>
      <c r="H35" s="5"/>
      <c r="I35" s="5"/>
    </row>
    <row r="36" spans="1:9" s="28" customFormat="1" ht="10.5" customHeight="1" x14ac:dyDescent="0.2">
      <c r="A36" s="24"/>
      <c r="B36" s="16" t="s">
        <v>279</v>
      </c>
      <c r="C36" s="289">
        <v>-2116344</v>
      </c>
      <c r="D36" s="290">
        <v>-3422</v>
      </c>
      <c r="E36" s="290">
        <v>-1882</v>
      </c>
      <c r="F36" s="179">
        <v>0.35418368985787851</v>
      </c>
      <c r="G36" s="36"/>
      <c r="H36" s="5"/>
    </row>
    <row r="37" spans="1:9" s="28" customFormat="1" ht="10.5" customHeight="1" x14ac:dyDescent="0.2">
      <c r="A37" s="24"/>
      <c r="B37" s="35" t="s">
        <v>101</v>
      </c>
      <c r="C37" s="291">
        <v>44901791.870000005</v>
      </c>
      <c r="D37" s="292">
        <v>1962145.760000003</v>
      </c>
      <c r="E37" s="292">
        <v>42352.160000000003</v>
      </c>
      <c r="F37" s="178">
        <v>2.0172081344071113E-2</v>
      </c>
      <c r="G37" s="36"/>
    </row>
    <row r="38" spans="1:9" s="28" customFormat="1" ht="24.75" customHeight="1" x14ac:dyDescent="0.2">
      <c r="A38" s="24"/>
      <c r="B38" s="31" t="s">
        <v>102</v>
      </c>
      <c r="C38" s="291"/>
      <c r="D38" s="292"/>
      <c r="E38" s="292"/>
      <c r="F38" s="178"/>
      <c r="G38" s="20"/>
    </row>
    <row r="39" spans="1:9" ht="10.5" customHeight="1" x14ac:dyDescent="0.2">
      <c r="B39" s="16" t="s">
        <v>104</v>
      </c>
      <c r="C39" s="289">
        <v>47724695.98999998</v>
      </c>
      <c r="D39" s="290">
        <v>23264459.509999994</v>
      </c>
      <c r="E39" s="290">
        <v>74800.099999999991</v>
      </c>
      <c r="F39" s="179">
        <v>4.2910082412141337E-2</v>
      </c>
      <c r="G39" s="34"/>
      <c r="H39" s="5"/>
      <c r="I39" s="5"/>
    </row>
    <row r="40" spans="1:9" ht="10.5" customHeight="1" x14ac:dyDescent="0.2">
      <c r="B40" s="33" t="s">
        <v>106</v>
      </c>
      <c r="C40" s="289">
        <v>47655940.969999984</v>
      </c>
      <c r="D40" s="290">
        <v>23257252.049999993</v>
      </c>
      <c r="E40" s="290">
        <v>74707.949999999983</v>
      </c>
      <c r="F40" s="179">
        <v>4.3343206036841053E-2</v>
      </c>
      <c r="G40" s="34"/>
      <c r="H40" s="5"/>
      <c r="I40" s="5"/>
    </row>
    <row r="41" spans="1:9" ht="10.5" customHeight="1" x14ac:dyDescent="0.2">
      <c r="B41" s="33" t="s">
        <v>304</v>
      </c>
      <c r="C41" s="289">
        <v>14699685.439999983</v>
      </c>
      <c r="D41" s="290">
        <v>14200070.239999982</v>
      </c>
      <c r="E41" s="290">
        <v>25882.979999999996</v>
      </c>
      <c r="F41" s="179">
        <v>3.9413052243440827E-2</v>
      </c>
      <c r="G41" s="34"/>
      <c r="H41" s="5"/>
      <c r="I41" s="5"/>
    </row>
    <row r="42" spans="1:9" ht="10.5" customHeight="1" x14ac:dyDescent="0.2">
      <c r="B42" s="33" t="s">
        <v>305</v>
      </c>
      <c r="C42" s="289">
        <v>627</v>
      </c>
      <c r="D42" s="290">
        <v>313.5</v>
      </c>
      <c r="E42" s="290"/>
      <c r="F42" s="179"/>
      <c r="G42" s="34"/>
      <c r="H42" s="5"/>
      <c r="I42" s="5"/>
    </row>
    <row r="43" spans="1:9" ht="10.5" customHeight="1" x14ac:dyDescent="0.2">
      <c r="B43" s="33" t="s">
        <v>306</v>
      </c>
      <c r="C43" s="289">
        <v>6408987.2700000089</v>
      </c>
      <c r="D43" s="290">
        <v>6389834.8500000089</v>
      </c>
      <c r="E43" s="290">
        <v>10977.740000000002</v>
      </c>
      <c r="F43" s="179">
        <v>4.8287163170856573E-2</v>
      </c>
      <c r="G43" s="34"/>
      <c r="H43" s="5"/>
      <c r="I43" s="5"/>
    </row>
    <row r="44" spans="1:9" ht="10.5" customHeight="1" x14ac:dyDescent="0.2">
      <c r="B44" s="33" t="s">
        <v>307</v>
      </c>
      <c r="C44" s="289">
        <v>3131955.3300000047</v>
      </c>
      <c r="D44" s="290">
        <v>68283.48</v>
      </c>
      <c r="E44" s="290">
        <v>3720.0900000000006</v>
      </c>
      <c r="F44" s="179">
        <v>1.1757961379162962E-2</v>
      </c>
      <c r="G44" s="34"/>
      <c r="H44" s="5"/>
      <c r="I44" s="5"/>
    </row>
    <row r="45" spans="1:9" ht="10.5" customHeight="1" x14ac:dyDescent="0.2">
      <c r="B45" s="33" t="s">
        <v>308</v>
      </c>
      <c r="C45" s="289">
        <v>19238758.369999982</v>
      </c>
      <c r="D45" s="290">
        <v>1997610.2800000021</v>
      </c>
      <c r="E45" s="290">
        <v>29286.170000000006</v>
      </c>
      <c r="F45" s="179">
        <v>4.4429332103947727E-2</v>
      </c>
      <c r="G45" s="34"/>
      <c r="H45" s="5"/>
      <c r="I45" s="5"/>
    </row>
    <row r="46" spans="1:9" ht="10.5" customHeight="1" x14ac:dyDescent="0.2">
      <c r="B46" s="33" t="s">
        <v>309</v>
      </c>
      <c r="C46" s="289">
        <v>4175927.5600000019</v>
      </c>
      <c r="D46" s="290">
        <v>601139.7000000003</v>
      </c>
      <c r="E46" s="290">
        <v>4840.9699999999993</v>
      </c>
      <c r="F46" s="179">
        <v>7.0429398590214021E-2</v>
      </c>
      <c r="G46" s="34"/>
      <c r="H46" s="5"/>
      <c r="I46" s="5"/>
    </row>
    <row r="47" spans="1:9" ht="10.5" customHeight="1" x14ac:dyDescent="0.2">
      <c r="B47" s="33" t="s">
        <v>105</v>
      </c>
      <c r="C47" s="289">
        <v>68755.020000000106</v>
      </c>
      <c r="D47" s="290">
        <v>7207.4600000000009</v>
      </c>
      <c r="E47" s="290">
        <v>92.149999999999991</v>
      </c>
      <c r="F47" s="179">
        <v>-0.19012250107720541</v>
      </c>
      <c r="G47" s="34"/>
      <c r="H47" s="5"/>
      <c r="I47" s="5"/>
    </row>
    <row r="48" spans="1:9" ht="10.5" customHeight="1" x14ac:dyDescent="0.2">
      <c r="B48" s="16" t="s">
        <v>22</v>
      </c>
      <c r="C48" s="289">
        <v>14856124.280000001</v>
      </c>
      <c r="D48" s="290">
        <v>1721172.19</v>
      </c>
      <c r="E48" s="290">
        <v>18285.8</v>
      </c>
      <c r="F48" s="179">
        <v>7.2739004330169665E-2</v>
      </c>
      <c r="G48" s="34"/>
      <c r="H48" s="5"/>
      <c r="I48" s="5"/>
    </row>
    <row r="49" spans="1:9" ht="10.5" customHeight="1" x14ac:dyDescent="0.2">
      <c r="B49" s="16" t="s">
        <v>107</v>
      </c>
      <c r="C49" s="289">
        <v>16336586.549999999</v>
      </c>
      <c r="D49" s="290">
        <v>16336586.549999999</v>
      </c>
      <c r="E49" s="290">
        <v>25243.439999999999</v>
      </c>
      <c r="F49" s="179">
        <v>0.12407524581275764</v>
      </c>
      <c r="G49" s="34"/>
      <c r="H49" s="5"/>
      <c r="I49" s="5"/>
    </row>
    <row r="50" spans="1:9" ht="10.5" customHeight="1" x14ac:dyDescent="0.2">
      <c r="B50" s="33" t="s">
        <v>110</v>
      </c>
      <c r="C50" s="289">
        <v>3465426.5199999977</v>
      </c>
      <c r="D50" s="290">
        <v>3465426.5199999977</v>
      </c>
      <c r="E50" s="290">
        <v>5716.380000000001</v>
      </c>
      <c r="F50" s="179">
        <v>9.8372264633347362E-2</v>
      </c>
      <c r="G50" s="34"/>
      <c r="H50" s="5"/>
      <c r="I50" s="5"/>
    </row>
    <row r="51" spans="1:9" ht="10.5" customHeight="1" x14ac:dyDescent="0.2">
      <c r="B51" s="33" t="s">
        <v>109</v>
      </c>
      <c r="C51" s="289">
        <v>12814860.030000001</v>
      </c>
      <c r="D51" s="290">
        <v>12814860.030000001</v>
      </c>
      <c r="E51" s="290">
        <v>19527.059999999998</v>
      </c>
      <c r="F51" s="179">
        <v>0.13083600048307353</v>
      </c>
      <c r="G51" s="34"/>
      <c r="H51" s="5"/>
      <c r="I51" s="5"/>
    </row>
    <row r="52" spans="1:9" ht="10.5" customHeight="1" x14ac:dyDescent="0.2">
      <c r="B52" s="33" t="s">
        <v>112</v>
      </c>
      <c r="C52" s="289">
        <v>56300</v>
      </c>
      <c r="D52" s="290">
        <v>56300</v>
      </c>
      <c r="E52" s="290"/>
      <c r="F52" s="179">
        <v>0.23464912280701755</v>
      </c>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36838.000000000007</v>
      </c>
      <c r="D56" s="290">
        <v>36838.000000000007</v>
      </c>
      <c r="E56" s="290"/>
      <c r="F56" s="179">
        <v>-3.7375392820243603E-3</v>
      </c>
      <c r="G56" s="34"/>
      <c r="H56" s="5"/>
      <c r="I56" s="5"/>
    </row>
    <row r="57" spans="1:9" ht="10.5" customHeight="1" x14ac:dyDescent="0.2">
      <c r="B57" s="16" t="s">
        <v>381</v>
      </c>
      <c r="C57" s="289">
        <v>182754.46999999968</v>
      </c>
      <c r="D57" s="290">
        <v>150</v>
      </c>
      <c r="E57" s="290">
        <v>152</v>
      </c>
      <c r="F57" s="179">
        <v>0.19829701079581619</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94</v>
      </c>
      <c r="C62" s="289">
        <v>193.5</v>
      </c>
      <c r="D62" s="290"/>
      <c r="E62" s="290"/>
      <c r="F62" s="179"/>
      <c r="G62" s="34"/>
      <c r="H62" s="5"/>
      <c r="I62" s="5"/>
    </row>
    <row r="63" spans="1:9" ht="10.5" customHeight="1" x14ac:dyDescent="0.2">
      <c r="B63" s="16" t="s">
        <v>92</v>
      </c>
      <c r="C63" s="289"/>
      <c r="D63" s="290"/>
      <c r="E63" s="290"/>
      <c r="F63" s="179"/>
      <c r="G63" s="34"/>
      <c r="H63" s="5"/>
      <c r="I63" s="5"/>
    </row>
    <row r="64" spans="1:9" ht="10.5" customHeight="1" x14ac:dyDescent="0.2">
      <c r="B64" s="16" t="s">
        <v>93</v>
      </c>
      <c r="C64" s="289">
        <v>376.25</v>
      </c>
      <c r="D64" s="290"/>
      <c r="E64" s="290"/>
      <c r="F64" s="179"/>
      <c r="G64" s="27"/>
      <c r="H64" s="5"/>
      <c r="I64" s="5"/>
    </row>
    <row r="65" spans="1:9" s="28" customFormat="1" ht="10.5" customHeight="1" x14ac:dyDescent="0.2">
      <c r="A65" s="24"/>
      <c r="B65" s="16" t="s">
        <v>91</v>
      </c>
      <c r="C65" s="289">
        <v>26664</v>
      </c>
      <c r="D65" s="290">
        <v>2164.48</v>
      </c>
      <c r="E65" s="290"/>
      <c r="F65" s="179">
        <v>5.4702611362023701E-2</v>
      </c>
      <c r="G65" s="20"/>
      <c r="H65" s="5"/>
    </row>
    <row r="66" spans="1:9" ht="10.5" customHeight="1" x14ac:dyDescent="0.2">
      <c r="B66" s="16" t="s">
        <v>100</v>
      </c>
      <c r="C66" s="289">
        <v>4618.4800000000005</v>
      </c>
      <c r="D66" s="290"/>
      <c r="E66" s="290"/>
      <c r="F66" s="179">
        <v>-0.39326884802688356</v>
      </c>
      <c r="G66" s="34"/>
      <c r="H66" s="5"/>
      <c r="I66" s="5"/>
    </row>
    <row r="67" spans="1:9" ht="10.5" customHeight="1" x14ac:dyDescent="0.2">
      <c r="B67" s="16" t="s">
        <v>97</v>
      </c>
      <c r="C67" s="289"/>
      <c r="D67" s="290"/>
      <c r="E67" s="290"/>
      <c r="F67" s="179"/>
      <c r="G67" s="34"/>
      <c r="H67" s="5"/>
      <c r="I67" s="5"/>
    </row>
    <row r="68" spans="1:9" ht="10.5" customHeight="1" x14ac:dyDescent="0.2">
      <c r="B68" s="16" t="s">
        <v>303</v>
      </c>
      <c r="C68" s="289"/>
      <c r="D68" s="290"/>
      <c r="E68" s="290"/>
      <c r="F68" s="179"/>
      <c r="G68" s="34"/>
      <c r="H68" s="5"/>
      <c r="I68" s="5"/>
    </row>
    <row r="69" spans="1:9" ht="10.5" customHeight="1" x14ac:dyDescent="0.2">
      <c r="B69" s="268" t="s">
        <v>255</v>
      </c>
      <c r="C69" s="289"/>
      <c r="D69" s="290"/>
      <c r="E69" s="290"/>
      <c r="F69" s="179"/>
      <c r="G69" s="34"/>
      <c r="H69" s="5"/>
      <c r="I69" s="5"/>
    </row>
    <row r="70" spans="1:9" ht="10.5" customHeight="1" x14ac:dyDescent="0.2">
      <c r="B70" s="574" t="s">
        <v>447</v>
      </c>
      <c r="C70" s="289"/>
      <c r="D70" s="290"/>
      <c r="E70" s="290"/>
      <c r="F70" s="179"/>
      <c r="G70" s="34"/>
      <c r="H70" s="5"/>
      <c r="I70" s="5"/>
    </row>
    <row r="71" spans="1:9" ht="10.5" customHeight="1" x14ac:dyDescent="0.2">
      <c r="B71" s="16" t="s">
        <v>489</v>
      </c>
      <c r="C71" s="289"/>
      <c r="D71" s="290"/>
      <c r="E71" s="290"/>
      <c r="F71" s="179"/>
      <c r="G71" s="34"/>
      <c r="H71" s="5"/>
      <c r="I71" s="5"/>
    </row>
    <row r="72" spans="1:9" ht="10.5" customHeight="1" x14ac:dyDescent="0.2">
      <c r="B72" s="574" t="s">
        <v>487</v>
      </c>
      <c r="C72" s="289"/>
      <c r="D72" s="290"/>
      <c r="E72" s="290"/>
      <c r="F72" s="179"/>
      <c r="G72" s="34"/>
      <c r="H72" s="5"/>
      <c r="I72" s="5"/>
    </row>
    <row r="73" spans="1:9" ht="10.5" customHeight="1" x14ac:dyDescent="0.2">
      <c r="B73" s="16" t="s">
        <v>99</v>
      </c>
      <c r="C73" s="289">
        <v>616</v>
      </c>
      <c r="D73" s="290">
        <v>560</v>
      </c>
      <c r="E73" s="290"/>
      <c r="F73" s="179"/>
      <c r="G73" s="20"/>
      <c r="H73" s="5"/>
      <c r="I73" s="5"/>
    </row>
    <row r="74" spans="1:9" ht="10.5" customHeight="1" x14ac:dyDescent="0.2">
      <c r="B74" s="16" t="s">
        <v>98</v>
      </c>
      <c r="C74" s="289"/>
      <c r="D74" s="290"/>
      <c r="E74" s="290"/>
      <c r="F74" s="179"/>
      <c r="G74" s="36"/>
      <c r="H74" s="5"/>
      <c r="I74" s="5"/>
    </row>
    <row r="75" spans="1:9" s="28" customFormat="1" ht="10.5" customHeight="1" x14ac:dyDescent="0.2">
      <c r="A75" s="24"/>
      <c r="B75" s="16" t="s">
        <v>279</v>
      </c>
      <c r="C75" s="289">
        <v>-1115880</v>
      </c>
      <c r="D75" s="290">
        <v>-10388</v>
      </c>
      <c r="E75" s="290">
        <v>-1588</v>
      </c>
      <c r="F75" s="179">
        <v>0.40544176046732194</v>
      </c>
      <c r="G75" s="34"/>
      <c r="H75" s="5"/>
    </row>
    <row r="76" spans="1:9" ht="9" customHeight="1" x14ac:dyDescent="0.2">
      <c r="B76" s="35" t="s">
        <v>108</v>
      </c>
      <c r="C76" s="291">
        <v>78053727.519999981</v>
      </c>
      <c r="D76" s="292">
        <v>41351567.729999989</v>
      </c>
      <c r="E76" s="292">
        <v>116893.34</v>
      </c>
      <c r="F76" s="178">
        <v>6.0920581489873005E-2</v>
      </c>
      <c r="G76" s="36"/>
      <c r="H76" s="5"/>
      <c r="I76" s="5"/>
    </row>
    <row r="77" spans="1:9" s="28" customFormat="1" ht="13.5" customHeight="1" x14ac:dyDescent="0.2">
      <c r="A77" s="24"/>
      <c r="B77" s="31" t="s">
        <v>341</v>
      </c>
      <c r="C77" s="291"/>
      <c r="D77" s="292"/>
      <c r="E77" s="292"/>
      <c r="F77" s="178"/>
      <c r="G77" s="34"/>
    </row>
    <row r="78" spans="1:9" ht="10.5" customHeight="1" x14ac:dyDescent="0.2">
      <c r="B78" s="16" t="s">
        <v>22</v>
      </c>
      <c r="C78" s="289">
        <v>58403172.619999997</v>
      </c>
      <c r="D78" s="290">
        <v>3490875.1300000027</v>
      </c>
      <c r="E78" s="290">
        <v>57735.98</v>
      </c>
      <c r="F78" s="179">
        <v>4.0528074759139221E-2</v>
      </c>
      <c r="G78" s="34"/>
      <c r="H78" s="5"/>
      <c r="I78" s="5"/>
    </row>
    <row r="79" spans="1:9" ht="10.5" customHeight="1" x14ac:dyDescent="0.2">
      <c r="B79" s="16" t="s">
        <v>104</v>
      </c>
      <c r="C79" s="289">
        <v>50130683.099999979</v>
      </c>
      <c r="D79" s="290">
        <v>23441432.139999993</v>
      </c>
      <c r="E79" s="290">
        <v>76733.549999999988</v>
      </c>
      <c r="F79" s="179">
        <v>4.5325571613067828E-2</v>
      </c>
      <c r="G79" s="27"/>
      <c r="H79" s="5"/>
      <c r="I79" s="5"/>
    </row>
    <row r="80" spans="1:9" s="28" customFormat="1" ht="10.5" customHeight="1" x14ac:dyDescent="0.2">
      <c r="A80" s="24"/>
      <c r="B80" s="33" t="s">
        <v>106</v>
      </c>
      <c r="C80" s="289">
        <v>50033641.939999975</v>
      </c>
      <c r="D80" s="290">
        <v>23431246.359999992</v>
      </c>
      <c r="E80" s="290">
        <v>76522.719999999987</v>
      </c>
      <c r="F80" s="179">
        <v>4.5753156238185433E-2</v>
      </c>
      <c r="G80" s="27"/>
      <c r="H80" s="5"/>
    </row>
    <row r="81" spans="1:9" s="28" customFormat="1" ht="10.5" customHeight="1" x14ac:dyDescent="0.2">
      <c r="A81" s="24"/>
      <c r="B81" s="33" t="s">
        <v>304</v>
      </c>
      <c r="C81" s="289">
        <v>15275976.199999984</v>
      </c>
      <c r="D81" s="290">
        <v>14258253.539999982</v>
      </c>
      <c r="E81" s="290">
        <v>26209.339999999997</v>
      </c>
      <c r="F81" s="179">
        <v>4.0671858307979258E-2</v>
      </c>
      <c r="G81" s="27"/>
      <c r="H81" s="5"/>
    </row>
    <row r="82" spans="1:9" s="28" customFormat="1" ht="10.5" customHeight="1" x14ac:dyDescent="0.2">
      <c r="A82" s="24"/>
      <c r="B82" s="33" t="s">
        <v>305</v>
      </c>
      <c r="C82" s="289">
        <v>627</v>
      </c>
      <c r="D82" s="290">
        <v>313.5</v>
      </c>
      <c r="E82" s="290"/>
      <c r="F82" s="179"/>
      <c r="G82" s="27"/>
      <c r="H82" s="5"/>
    </row>
    <row r="83" spans="1:9" s="28" customFormat="1" ht="10.5" customHeight="1" x14ac:dyDescent="0.2">
      <c r="A83" s="24"/>
      <c r="B83" s="33" t="s">
        <v>306</v>
      </c>
      <c r="C83" s="289">
        <v>6409783.5600000089</v>
      </c>
      <c r="D83" s="290">
        <v>6390401.6900000088</v>
      </c>
      <c r="E83" s="290">
        <v>10977.740000000002</v>
      </c>
      <c r="F83" s="179">
        <v>4.8346439253924345E-2</v>
      </c>
      <c r="G83" s="27"/>
      <c r="H83" s="5"/>
    </row>
    <row r="84" spans="1:9" s="28" customFormat="1" ht="10.5" customHeight="1" x14ac:dyDescent="0.2">
      <c r="A84" s="24"/>
      <c r="B84" s="33" t="s">
        <v>307</v>
      </c>
      <c r="C84" s="289">
        <v>3460140.9700000044</v>
      </c>
      <c r="D84" s="290">
        <v>77624.199999999983</v>
      </c>
      <c r="E84" s="290">
        <v>4019.6600000000003</v>
      </c>
      <c r="F84" s="179">
        <v>7.8878810844698055E-3</v>
      </c>
      <c r="G84" s="27"/>
      <c r="H84" s="5"/>
    </row>
    <row r="85" spans="1:9" s="28" customFormat="1" ht="10.5" customHeight="1" x14ac:dyDescent="0.2">
      <c r="A85" s="24"/>
      <c r="B85" s="33" t="s">
        <v>308</v>
      </c>
      <c r="C85" s="289">
        <v>19313639.089999977</v>
      </c>
      <c r="D85" s="290">
        <v>1998140.6500000022</v>
      </c>
      <c r="E85" s="290">
        <v>29403.250000000007</v>
      </c>
      <c r="F85" s="179">
        <v>4.5105166871173719E-2</v>
      </c>
      <c r="G85" s="27"/>
      <c r="H85" s="5"/>
    </row>
    <row r="86" spans="1:9" s="28" customFormat="1" ht="10.5" customHeight="1" x14ac:dyDescent="0.2">
      <c r="A86" s="24"/>
      <c r="B86" s="33" t="s">
        <v>309</v>
      </c>
      <c r="C86" s="289">
        <v>5573475.1200000029</v>
      </c>
      <c r="D86" s="290">
        <v>706512.78000000026</v>
      </c>
      <c r="E86" s="290">
        <v>5912.73</v>
      </c>
      <c r="F86" s="179">
        <v>8.5333173544159369E-2</v>
      </c>
      <c r="G86" s="34"/>
      <c r="H86" s="5"/>
    </row>
    <row r="87" spans="1:9" ht="10.5" customHeight="1" x14ac:dyDescent="0.2">
      <c r="B87" s="33" t="s">
        <v>105</v>
      </c>
      <c r="C87" s="289">
        <v>97041.16000000012</v>
      </c>
      <c r="D87" s="290">
        <v>10185.780000000001</v>
      </c>
      <c r="E87" s="290">
        <v>210.83000000000004</v>
      </c>
      <c r="F87" s="179">
        <v>-0.13667520728799643</v>
      </c>
      <c r="G87" s="34"/>
      <c r="H87" s="5"/>
      <c r="I87" s="5"/>
    </row>
    <row r="88" spans="1:9" ht="10.5" customHeight="1" x14ac:dyDescent="0.2">
      <c r="B88" s="16" t="s">
        <v>100</v>
      </c>
      <c r="C88" s="289">
        <v>362338.53</v>
      </c>
      <c r="D88" s="290">
        <v>26.5</v>
      </c>
      <c r="E88" s="290">
        <v>902.53</v>
      </c>
      <c r="F88" s="179">
        <v>-0.10996881709527084</v>
      </c>
      <c r="G88" s="34"/>
      <c r="H88" s="5"/>
      <c r="I88" s="5"/>
    </row>
    <row r="89" spans="1:9" ht="10.5" customHeight="1" x14ac:dyDescent="0.2">
      <c r="B89" s="16" t="s">
        <v>107</v>
      </c>
      <c r="C89" s="289">
        <v>16336586.549999999</v>
      </c>
      <c r="D89" s="290">
        <v>16336586.549999999</v>
      </c>
      <c r="E89" s="290">
        <v>25243.439999999999</v>
      </c>
      <c r="F89" s="179">
        <v>0.12407524581275764</v>
      </c>
      <c r="G89" s="27"/>
      <c r="H89" s="5"/>
      <c r="I89" s="5"/>
    </row>
    <row r="90" spans="1:9" s="28" customFormat="1" ht="10.5" customHeight="1" x14ac:dyDescent="0.2">
      <c r="A90" s="24"/>
      <c r="B90" s="33" t="s">
        <v>110</v>
      </c>
      <c r="C90" s="289">
        <v>3465426.5199999977</v>
      </c>
      <c r="D90" s="290">
        <v>3465426.5199999977</v>
      </c>
      <c r="E90" s="290">
        <v>5716.380000000001</v>
      </c>
      <c r="F90" s="179">
        <v>9.8372264633347362E-2</v>
      </c>
      <c r="G90" s="34"/>
      <c r="H90" s="5"/>
    </row>
    <row r="91" spans="1:9" ht="10.5" customHeight="1" x14ac:dyDescent="0.2">
      <c r="B91" s="33" t="s">
        <v>109</v>
      </c>
      <c r="C91" s="289">
        <v>12814860.030000001</v>
      </c>
      <c r="D91" s="290">
        <v>12814860.030000001</v>
      </c>
      <c r="E91" s="290">
        <v>19527.059999999998</v>
      </c>
      <c r="F91" s="179">
        <v>0.13083600048307353</v>
      </c>
      <c r="G91" s="34"/>
      <c r="H91" s="5"/>
      <c r="I91" s="5"/>
    </row>
    <row r="92" spans="1:9" ht="10.5" customHeight="1" x14ac:dyDescent="0.2">
      <c r="B92" s="33" t="s">
        <v>112</v>
      </c>
      <c r="C92" s="289">
        <v>56300</v>
      </c>
      <c r="D92" s="290">
        <v>56300</v>
      </c>
      <c r="E92" s="290"/>
      <c r="F92" s="179">
        <v>0.23464912280701755</v>
      </c>
      <c r="G92" s="20"/>
      <c r="H92" s="5"/>
      <c r="I92" s="5"/>
    </row>
    <row r="93" spans="1:9" ht="10.5" customHeight="1" x14ac:dyDescent="0.2">
      <c r="B93" s="33" t="s">
        <v>111</v>
      </c>
      <c r="C93" s="289"/>
      <c r="D93" s="290"/>
      <c r="E93" s="290"/>
      <c r="F93" s="179"/>
      <c r="G93" s="34"/>
      <c r="H93" s="5"/>
      <c r="I93" s="5"/>
    </row>
    <row r="94" spans="1:9" ht="10.5" customHeight="1" x14ac:dyDescent="0.2">
      <c r="B94" s="16" t="s">
        <v>97</v>
      </c>
      <c r="C94" s="289"/>
      <c r="D94" s="290"/>
      <c r="E94" s="290"/>
      <c r="F94" s="179"/>
      <c r="G94" s="34"/>
      <c r="H94" s="5"/>
      <c r="I94" s="5"/>
    </row>
    <row r="95" spans="1:9" ht="10.5" customHeight="1" x14ac:dyDescent="0.2">
      <c r="B95" s="16" t="s">
        <v>103</v>
      </c>
      <c r="C95" s="289"/>
      <c r="D95" s="290"/>
      <c r="E95" s="290"/>
      <c r="F95" s="179"/>
      <c r="G95" s="34"/>
      <c r="H95" s="5"/>
      <c r="I95" s="5"/>
    </row>
    <row r="96" spans="1:9" s="40" customFormat="1" ht="10.5" customHeight="1" x14ac:dyDescent="0.25">
      <c r="A96" s="38"/>
      <c r="B96" s="16" t="s">
        <v>96</v>
      </c>
      <c r="C96" s="289"/>
      <c r="D96" s="290"/>
      <c r="E96" s="290"/>
      <c r="F96" s="179"/>
      <c r="G96" s="34"/>
      <c r="H96" s="5"/>
    </row>
    <row r="97" spans="1:9" x14ac:dyDescent="0.2">
      <c r="B97" s="16" t="s">
        <v>95</v>
      </c>
      <c r="C97" s="289">
        <v>38876.000000000007</v>
      </c>
      <c r="D97" s="290">
        <v>38876.000000000007</v>
      </c>
      <c r="E97" s="290"/>
      <c r="F97" s="179">
        <v>1.6727516188762781E-2</v>
      </c>
      <c r="G97" s="34"/>
      <c r="H97" s="5"/>
      <c r="I97" s="5"/>
    </row>
    <row r="98" spans="1:9" ht="10.5" customHeight="1" x14ac:dyDescent="0.2">
      <c r="B98" s="16" t="s">
        <v>381</v>
      </c>
      <c r="C98" s="289">
        <v>680055.91999999958</v>
      </c>
      <c r="D98" s="290">
        <v>190</v>
      </c>
      <c r="E98" s="290">
        <v>500</v>
      </c>
      <c r="F98" s="179">
        <v>3.8415797305443755E-2</v>
      </c>
      <c r="G98" s="34"/>
      <c r="H98" s="5"/>
      <c r="I98" s="5"/>
    </row>
    <row r="99" spans="1:9" s="486" customFormat="1" ht="10.5" customHeight="1" x14ac:dyDescent="0.2">
      <c r="A99" s="452"/>
      <c r="B99" s="563" t="s">
        <v>310</v>
      </c>
      <c r="C99" s="568"/>
      <c r="D99" s="569"/>
      <c r="E99" s="569"/>
      <c r="F99" s="570"/>
      <c r="G99" s="571"/>
    </row>
    <row r="100" spans="1:9" s="486" customFormat="1" ht="10.5" customHeight="1" x14ac:dyDescent="0.2">
      <c r="A100" s="452"/>
      <c r="B100" s="563" t="s">
        <v>311</v>
      </c>
      <c r="C100" s="568"/>
      <c r="D100" s="569"/>
      <c r="E100" s="569"/>
      <c r="F100" s="570"/>
      <c r="G100" s="571"/>
    </row>
    <row r="101" spans="1:9" s="486" customFormat="1" ht="10.5" customHeight="1" x14ac:dyDescent="0.2">
      <c r="A101" s="452"/>
      <c r="B101" s="563" t="s">
        <v>312</v>
      </c>
      <c r="C101" s="568"/>
      <c r="D101" s="569"/>
      <c r="E101" s="569"/>
      <c r="F101" s="570"/>
      <c r="G101" s="571"/>
    </row>
    <row r="102" spans="1:9" s="486" customFormat="1" ht="10.5" customHeight="1" x14ac:dyDescent="0.2">
      <c r="A102" s="452"/>
      <c r="B102" s="563" t="s">
        <v>313</v>
      </c>
      <c r="C102" s="568"/>
      <c r="D102" s="569"/>
      <c r="E102" s="569"/>
      <c r="F102" s="570"/>
      <c r="G102" s="561"/>
    </row>
    <row r="103" spans="1:9" s="28" customFormat="1" ht="10.5" customHeight="1" x14ac:dyDescent="0.2">
      <c r="A103" s="24"/>
      <c r="B103" s="16" t="s">
        <v>91</v>
      </c>
      <c r="C103" s="289">
        <v>226748.98</v>
      </c>
      <c r="D103" s="290">
        <v>15672.17</v>
      </c>
      <c r="E103" s="290">
        <v>1600</v>
      </c>
      <c r="F103" s="179">
        <v>4.3142353619441964E-2</v>
      </c>
      <c r="G103" s="34"/>
      <c r="H103" s="5"/>
    </row>
    <row r="104" spans="1:9" ht="10.5" customHeight="1" x14ac:dyDescent="0.2">
      <c r="B104" s="16" t="s">
        <v>94</v>
      </c>
      <c r="C104" s="289">
        <v>193.5</v>
      </c>
      <c r="D104" s="290"/>
      <c r="E104" s="290"/>
      <c r="F104" s="179"/>
      <c r="G104" s="34"/>
      <c r="H104" s="5"/>
      <c r="I104" s="5"/>
    </row>
    <row r="105" spans="1:9" ht="10.5" customHeight="1" x14ac:dyDescent="0.2">
      <c r="B105" s="16" t="s">
        <v>92</v>
      </c>
      <c r="C105" s="289"/>
      <c r="D105" s="290"/>
      <c r="E105" s="290"/>
      <c r="F105" s="179"/>
      <c r="G105" s="34"/>
      <c r="H105" s="5"/>
      <c r="I105" s="5"/>
    </row>
    <row r="106" spans="1:9" ht="10.5" customHeight="1" x14ac:dyDescent="0.2">
      <c r="B106" s="16" t="s">
        <v>93</v>
      </c>
      <c r="C106" s="289">
        <v>376.25</v>
      </c>
      <c r="D106" s="290"/>
      <c r="E106" s="290"/>
      <c r="F106" s="179"/>
      <c r="G106" s="34"/>
      <c r="H106" s="5"/>
      <c r="I106" s="5"/>
    </row>
    <row r="107" spans="1:9" ht="10.5" customHeight="1" x14ac:dyDescent="0.2">
      <c r="B107" s="16" t="s">
        <v>252</v>
      </c>
      <c r="C107" s="289"/>
      <c r="D107" s="290"/>
      <c r="E107" s="290"/>
      <c r="F107" s="179"/>
      <c r="G107" s="34"/>
      <c r="H107" s="5"/>
      <c r="I107" s="5"/>
    </row>
    <row r="108" spans="1:9" ht="10.5" customHeight="1" x14ac:dyDescent="0.2">
      <c r="B108" s="16" t="s">
        <v>303</v>
      </c>
      <c r="C108" s="289"/>
      <c r="D108" s="290"/>
      <c r="E108" s="290"/>
      <c r="F108" s="179"/>
      <c r="G108" s="34"/>
      <c r="H108" s="5"/>
      <c r="I108" s="5"/>
    </row>
    <row r="109" spans="1:9" ht="10.5" customHeight="1" x14ac:dyDescent="0.2">
      <c r="B109" s="268" t="s">
        <v>255</v>
      </c>
      <c r="C109" s="289"/>
      <c r="D109" s="290"/>
      <c r="E109" s="290"/>
      <c r="F109" s="179"/>
      <c r="G109" s="34"/>
      <c r="H109" s="5"/>
      <c r="I109" s="5"/>
    </row>
    <row r="110" spans="1:9" ht="10.5" customHeight="1" x14ac:dyDescent="0.2">
      <c r="B110" s="574" t="s">
        <v>449</v>
      </c>
      <c r="C110" s="289"/>
      <c r="D110" s="290"/>
      <c r="E110" s="290"/>
      <c r="F110" s="179"/>
      <c r="G110" s="34"/>
      <c r="H110" s="5"/>
      <c r="I110" s="5"/>
    </row>
    <row r="111" spans="1:9" ht="10.5" customHeight="1" x14ac:dyDescent="0.2">
      <c r="B111" s="16" t="s">
        <v>489</v>
      </c>
      <c r="C111" s="289"/>
      <c r="D111" s="290"/>
      <c r="E111" s="290"/>
      <c r="F111" s="179"/>
      <c r="G111" s="34"/>
      <c r="H111" s="5"/>
      <c r="I111" s="5"/>
    </row>
    <row r="112" spans="1:9" ht="10.5" customHeight="1" x14ac:dyDescent="0.2">
      <c r="B112" s="574" t="s">
        <v>487</v>
      </c>
      <c r="C112" s="289"/>
      <c r="D112" s="290"/>
      <c r="E112" s="290"/>
      <c r="F112" s="179"/>
      <c r="G112" s="34"/>
      <c r="H112" s="5"/>
      <c r="I112" s="5"/>
    </row>
    <row r="113" spans="1:9" ht="10.5" customHeight="1" x14ac:dyDescent="0.2">
      <c r="B113" s="16" t="s">
        <v>99</v>
      </c>
      <c r="C113" s="289">
        <v>8556.9399999999987</v>
      </c>
      <c r="D113" s="290">
        <v>3840</v>
      </c>
      <c r="E113" s="290"/>
      <c r="F113" s="179">
        <v>0.41309962612130557</v>
      </c>
      <c r="G113" s="34"/>
      <c r="H113" s="5"/>
      <c r="I113" s="5"/>
    </row>
    <row r="114" spans="1:9" ht="10.5" customHeight="1" x14ac:dyDescent="0.2">
      <c r="B114" s="16" t="s">
        <v>98</v>
      </c>
      <c r="C114" s="289"/>
      <c r="D114" s="290"/>
      <c r="E114" s="290"/>
      <c r="F114" s="179"/>
      <c r="G114" s="36"/>
      <c r="H114" s="5"/>
      <c r="I114" s="5"/>
    </row>
    <row r="115" spans="1:9" s="28" customFormat="1" ht="10.5" customHeight="1" x14ac:dyDescent="0.2">
      <c r="A115" s="24"/>
      <c r="B115" s="16" t="s">
        <v>279</v>
      </c>
      <c r="C115" s="289">
        <v>-3232224</v>
      </c>
      <c r="D115" s="290">
        <v>-13810</v>
      </c>
      <c r="E115" s="290">
        <v>-3470</v>
      </c>
      <c r="F115" s="179">
        <v>0.37145184764022243</v>
      </c>
      <c r="G115" s="36"/>
      <c r="H115" s="5"/>
    </row>
    <row r="116" spans="1:9" s="28" customFormat="1" ht="10.5" customHeight="1" x14ac:dyDescent="0.2">
      <c r="A116" s="24"/>
      <c r="B116" s="29" t="s">
        <v>113</v>
      </c>
      <c r="C116" s="291">
        <v>122955519.38999997</v>
      </c>
      <c r="D116" s="292">
        <v>43313713.490000002</v>
      </c>
      <c r="E116" s="292">
        <v>159245.5</v>
      </c>
      <c r="F116" s="178">
        <v>4.5667851103880386E-2</v>
      </c>
      <c r="G116" s="34"/>
    </row>
    <row r="117" spans="1:9" ht="18" customHeight="1" x14ac:dyDescent="0.2">
      <c r="B117" s="31" t="s">
        <v>122</v>
      </c>
      <c r="C117" s="30"/>
      <c r="D117" s="222"/>
      <c r="E117" s="222"/>
      <c r="F117" s="179"/>
      <c r="G117" s="34"/>
      <c r="H117" s="5"/>
      <c r="I117" s="5"/>
    </row>
    <row r="118" spans="1:9" ht="10.5" customHeight="1" x14ac:dyDescent="0.2">
      <c r="B118" s="16" t="s">
        <v>123</v>
      </c>
      <c r="C118" s="30">
        <v>5002.57</v>
      </c>
      <c r="D118" s="222"/>
      <c r="E118" s="222"/>
      <c r="F118" s="179">
        <v>0.17189688857237928</v>
      </c>
      <c r="G118" s="34"/>
      <c r="H118" s="5"/>
      <c r="I118" s="5"/>
    </row>
    <row r="119" spans="1:9" ht="10.5" customHeight="1" x14ac:dyDescent="0.2">
      <c r="B119" s="16" t="s">
        <v>100</v>
      </c>
      <c r="C119" s="30">
        <v>468.24</v>
      </c>
      <c r="D119" s="222"/>
      <c r="E119" s="222"/>
      <c r="F119" s="179"/>
      <c r="G119" s="34"/>
      <c r="H119" s="5"/>
      <c r="I119" s="5"/>
    </row>
    <row r="120" spans="1:9" ht="10.5" customHeight="1" x14ac:dyDescent="0.2">
      <c r="B120" s="16" t="s">
        <v>177</v>
      </c>
      <c r="C120" s="30"/>
      <c r="D120" s="222"/>
      <c r="E120" s="222"/>
      <c r="F120" s="179"/>
      <c r="G120" s="34"/>
      <c r="H120" s="5"/>
      <c r="I120" s="5"/>
    </row>
    <row r="121" spans="1:9" ht="10.5" customHeight="1" x14ac:dyDescent="0.2">
      <c r="B121" s="16" t="s">
        <v>22</v>
      </c>
      <c r="C121" s="30">
        <v>23</v>
      </c>
      <c r="D121" s="222"/>
      <c r="E121" s="222"/>
      <c r="F121" s="179"/>
      <c r="G121" s="34"/>
      <c r="H121" s="5"/>
      <c r="I121" s="5"/>
    </row>
    <row r="122" spans="1:9" ht="10.5" customHeight="1" x14ac:dyDescent="0.2">
      <c r="B122" s="574" t="s">
        <v>450</v>
      </c>
      <c r="C122" s="30"/>
      <c r="D122" s="222"/>
      <c r="E122" s="222"/>
      <c r="F122" s="179"/>
      <c r="G122" s="34"/>
      <c r="H122" s="5"/>
      <c r="I122" s="5"/>
    </row>
    <row r="123" spans="1:9" ht="10.5" customHeight="1" x14ac:dyDescent="0.2">
      <c r="B123" s="16" t="s">
        <v>99</v>
      </c>
      <c r="C123" s="30"/>
      <c r="D123" s="222"/>
      <c r="E123" s="222"/>
      <c r="F123" s="179"/>
      <c r="G123" s="34"/>
      <c r="H123" s="5"/>
      <c r="I123" s="5"/>
    </row>
    <row r="124" spans="1:9" ht="10.5" customHeight="1" x14ac:dyDescent="0.2">
      <c r="B124" s="41" t="s">
        <v>120</v>
      </c>
      <c r="C124" s="42">
        <v>5796.0599999999995</v>
      </c>
      <c r="D124" s="224"/>
      <c r="E124" s="224"/>
      <c r="F124" s="187">
        <v>8.8041058294819452E-2</v>
      </c>
      <c r="G124" s="208"/>
      <c r="H124" s="5"/>
      <c r="I124" s="5"/>
    </row>
    <row r="125" spans="1:9" ht="10.5" customHeight="1" x14ac:dyDescent="0.2">
      <c r="B125" s="265" t="s">
        <v>238</v>
      </c>
      <c r="C125" s="208"/>
      <c r="D125" s="208"/>
      <c r="E125" s="208"/>
      <c r="F125" s="208"/>
      <c r="G125" s="208"/>
      <c r="H125" s="205"/>
      <c r="I125" s="34"/>
    </row>
    <row r="126" spans="1:9" ht="10.5" customHeight="1" x14ac:dyDescent="0.2">
      <c r="B126" s="265" t="s">
        <v>249</v>
      </c>
      <c r="C126" s="208"/>
      <c r="D126" s="208"/>
      <c r="E126" s="208"/>
      <c r="F126" s="208"/>
      <c r="G126" s="208"/>
      <c r="H126" s="205"/>
      <c r="I126" s="34"/>
    </row>
    <row r="127" spans="1:9" ht="10.5" customHeight="1" x14ac:dyDescent="0.2">
      <c r="B127" s="265" t="s">
        <v>251</v>
      </c>
      <c r="C127" s="208"/>
      <c r="D127" s="208"/>
      <c r="E127" s="208"/>
      <c r="F127" s="208"/>
      <c r="G127" s="208"/>
      <c r="H127" s="205"/>
      <c r="I127" s="34"/>
    </row>
    <row r="128" spans="1:9" ht="10.5" customHeight="1" x14ac:dyDescent="0.2">
      <c r="B128" s="265" t="s">
        <v>376</v>
      </c>
      <c r="C128" s="208"/>
      <c r="D128" s="208"/>
      <c r="E128" s="208"/>
      <c r="F128" s="208"/>
      <c r="G128" s="208"/>
      <c r="H128" s="205"/>
      <c r="I128" s="34"/>
    </row>
    <row r="129" spans="1:9" ht="10.5" customHeight="1" x14ac:dyDescent="0.2">
      <c r="B129" s="265" t="s">
        <v>282</v>
      </c>
      <c r="C129" s="208"/>
      <c r="D129" s="208"/>
      <c r="E129" s="208"/>
      <c r="F129" s="208"/>
      <c r="G129" s="208"/>
      <c r="H129" s="205"/>
      <c r="I129" s="34"/>
    </row>
    <row r="130" spans="1:9" s="28" customFormat="1" ht="10.5" customHeight="1" x14ac:dyDescent="0.2">
      <c r="A130" s="24"/>
      <c r="B130" s="50"/>
      <c r="C130" s="208"/>
      <c r="D130" s="208"/>
      <c r="E130" s="208"/>
      <c r="F130" s="208"/>
      <c r="G130" s="4"/>
      <c r="H130" s="209"/>
      <c r="I130" s="36"/>
    </row>
    <row r="131" spans="1:9" ht="9" customHeight="1" x14ac:dyDescent="0.2">
      <c r="A131" s="1"/>
      <c r="F131" s="4"/>
      <c r="G131" s="8"/>
      <c r="H131" s="4"/>
      <c r="I131" s="4"/>
    </row>
    <row r="132" spans="1:9" ht="15" customHeight="1" x14ac:dyDescent="0.25">
      <c r="B132" s="7" t="s">
        <v>288</v>
      </c>
      <c r="C132" s="8"/>
      <c r="D132" s="8"/>
      <c r="E132" s="8"/>
      <c r="F132" s="8"/>
      <c r="H132" s="8"/>
      <c r="I132" s="8"/>
    </row>
    <row r="133" spans="1:9" x14ac:dyDescent="0.2">
      <c r="B133" s="9"/>
      <c r="C133" s="10" t="str">
        <f>C3</f>
        <v>PERIODE DU 1.1 AU 31.8.2024</v>
      </c>
      <c r="D133" s="11"/>
      <c r="G133" s="15"/>
    </row>
    <row r="134" spans="1:9" ht="14.25" customHeight="1" x14ac:dyDescent="0.2">
      <c r="B134" s="12" t="str">
        <f>B4</f>
        <v xml:space="preserve">             V - ASSURANCE ACCIDENTS DU TRAVAIL : DEPENSES en milliers d'euros</v>
      </c>
      <c r="C134" s="13"/>
      <c r="D134" s="13"/>
      <c r="E134" s="13"/>
      <c r="F134" s="14"/>
      <c r="G134" s="20"/>
      <c r="H134" s="5"/>
      <c r="I134" s="5"/>
    </row>
    <row r="135" spans="1:9" ht="12" customHeight="1" x14ac:dyDescent="0.2">
      <c r="B135" s="16" t="s">
        <v>4</v>
      </c>
      <c r="C135" s="18" t="s">
        <v>6</v>
      </c>
      <c r="D135" s="219" t="s">
        <v>3</v>
      </c>
      <c r="E135" s="219" t="s">
        <v>237</v>
      </c>
      <c r="F135" s="19" t="str">
        <f>CUMUL_Maladie_mnt!$H$5</f>
        <v>PCAP</v>
      </c>
      <c r="G135" s="23"/>
      <c r="H135" s="5"/>
      <c r="I135" s="5"/>
    </row>
    <row r="136" spans="1:9" ht="9.75" customHeight="1" x14ac:dyDescent="0.2">
      <c r="B136" s="21"/>
      <c r="C136" s="44"/>
      <c r="D136" s="220" t="s">
        <v>241</v>
      </c>
      <c r="E136" s="220" t="s">
        <v>239</v>
      </c>
      <c r="F136" s="22" t="str">
        <f>CUMUL_Maladie_mnt!$H$6</f>
        <v>en %</v>
      </c>
      <c r="G136" s="36"/>
      <c r="H136" s="5"/>
      <c r="I136" s="5"/>
    </row>
    <row r="137" spans="1:9" s="28" customFormat="1" ht="6" customHeight="1" x14ac:dyDescent="0.2">
      <c r="A137" s="24"/>
      <c r="B137" s="35"/>
      <c r="C137" s="291"/>
      <c r="D137" s="292"/>
      <c r="E137" s="292"/>
      <c r="F137" s="178"/>
      <c r="G137" s="36"/>
    </row>
    <row r="138" spans="1:9" s="28" customFormat="1" ht="13.5" customHeight="1" x14ac:dyDescent="0.2">
      <c r="A138" s="24"/>
      <c r="B138" s="31" t="s">
        <v>121</v>
      </c>
      <c r="C138" s="289"/>
      <c r="D138" s="290"/>
      <c r="E138" s="290"/>
      <c r="F138" s="178"/>
      <c r="G138" s="36"/>
    </row>
    <row r="139" spans="1:9" s="28" customFormat="1" ht="10.5" customHeight="1" x14ac:dyDescent="0.2">
      <c r="A139" s="24"/>
      <c r="B139" s="16" t="s">
        <v>116</v>
      </c>
      <c r="C139" s="289">
        <v>53064.60999999995</v>
      </c>
      <c r="D139" s="290"/>
      <c r="E139" s="290">
        <v>407.16</v>
      </c>
      <c r="F139" s="179">
        <v>-5.2206625296739584E-2</v>
      </c>
      <c r="G139" s="36"/>
      <c r="H139" s="5"/>
    </row>
    <row r="140" spans="1:9" s="28" customFormat="1" ht="10.5" customHeight="1" x14ac:dyDescent="0.2">
      <c r="A140" s="24"/>
      <c r="B140" s="16" t="s">
        <v>117</v>
      </c>
      <c r="C140" s="289">
        <v>59697.579999999994</v>
      </c>
      <c r="D140" s="290"/>
      <c r="E140" s="290">
        <v>548.63</v>
      </c>
      <c r="F140" s="179">
        <v>-0.10998470662147541</v>
      </c>
      <c r="G140" s="36"/>
      <c r="H140" s="5"/>
    </row>
    <row r="141" spans="1:9" s="28" customFormat="1" ht="10.5" customHeight="1" x14ac:dyDescent="0.2">
      <c r="A141" s="24"/>
      <c r="B141" s="16" t="s">
        <v>118</v>
      </c>
      <c r="C141" s="289">
        <v>623.5</v>
      </c>
      <c r="D141" s="290"/>
      <c r="E141" s="290"/>
      <c r="F141" s="179"/>
      <c r="G141" s="36"/>
      <c r="H141" s="5"/>
    </row>
    <row r="142" spans="1:9" s="28" customFormat="1" ht="10.5" customHeight="1" x14ac:dyDescent="0.2">
      <c r="A142" s="24"/>
      <c r="B142" s="16" t="s">
        <v>166</v>
      </c>
      <c r="C142" s="289">
        <v>11308.739999999969</v>
      </c>
      <c r="D142" s="290"/>
      <c r="E142" s="290">
        <v>140.82</v>
      </c>
      <c r="F142" s="179">
        <v>1.6279356086988273E-2</v>
      </c>
      <c r="G142" s="36"/>
      <c r="H142" s="5"/>
    </row>
    <row r="143" spans="1:9" s="28" customFormat="1" ht="10.5" customHeight="1" x14ac:dyDescent="0.2">
      <c r="A143" s="24"/>
      <c r="B143" s="16" t="s">
        <v>22</v>
      </c>
      <c r="C143" s="289">
        <v>9041.32</v>
      </c>
      <c r="D143" s="290"/>
      <c r="E143" s="290">
        <v>23</v>
      </c>
      <c r="F143" s="179">
        <v>-0.10326249744605975</v>
      </c>
      <c r="G143" s="36"/>
      <c r="H143" s="5"/>
    </row>
    <row r="144" spans="1:9" s="28" customFormat="1" ht="10.5" customHeight="1" x14ac:dyDescent="0.2">
      <c r="A144" s="24"/>
      <c r="B144" s="16" t="s">
        <v>115</v>
      </c>
      <c r="C144" s="289">
        <v>7518.69</v>
      </c>
      <c r="D144" s="290">
        <v>433.79</v>
      </c>
      <c r="E144" s="290"/>
      <c r="F144" s="179">
        <v>0.10542147861180706</v>
      </c>
      <c r="G144" s="36"/>
      <c r="H144" s="5"/>
    </row>
    <row r="145" spans="1:8" s="28" customFormat="1" ht="10.5" customHeight="1" x14ac:dyDescent="0.2">
      <c r="A145" s="24"/>
      <c r="B145" s="16" t="s">
        <v>114</v>
      </c>
      <c r="C145" s="289">
        <v>1408.85</v>
      </c>
      <c r="D145" s="290"/>
      <c r="E145" s="290">
        <v>345.6</v>
      </c>
      <c r="F145" s="179">
        <v>-0.19133389584373683</v>
      </c>
      <c r="G145" s="36"/>
      <c r="H145" s="5"/>
    </row>
    <row r="146" spans="1:8" s="28" customFormat="1" ht="10.5" customHeight="1" x14ac:dyDescent="0.2">
      <c r="A146" s="24"/>
      <c r="B146" s="16" t="s">
        <v>100</v>
      </c>
      <c r="C146" s="289"/>
      <c r="D146" s="290"/>
      <c r="E146" s="290"/>
      <c r="F146" s="179"/>
      <c r="G146" s="36"/>
      <c r="H146" s="5"/>
    </row>
    <row r="147" spans="1:8" s="28" customFormat="1" ht="10.5" hidden="1" customHeight="1" x14ac:dyDescent="0.2">
      <c r="A147" s="24"/>
      <c r="B147" s="16" t="s">
        <v>98</v>
      </c>
      <c r="C147" s="289"/>
      <c r="D147" s="290"/>
      <c r="E147" s="290"/>
      <c r="F147" s="179"/>
      <c r="G147" s="36"/>
      <c r="H147" s="5"/>
    </row>
    <row r="148" spans="1:8" s="28" customFormat="1" ht="12.75" customHeight="1" x14ac:dyDescent="0.2">
      <c r="A148" s="24"/>
      <c r="B148" s="16" t="s">
        <v>412</v>
      </c>
      <c r="C148" s="289"/>
      <c r="D148" s="290"/>
      <c r="E148" s="290"/>
      <c r="F148" s="179"/>
      <c r="G148" s="36"/>
      <c r="H148" s="5"/>
    </row>
    <row r="149" spans="1:8" s="28" customFormat="1" ht="12.75" customHeight="1" x14ac:dyDescent="0.2">
      <c r="A149" s="24"/>
      <c r="B149" s="16" t="s">
        <v>374</v>
      </c>
      <c r="C149" s="289">
        <v>120</v>
      </c>
      <c r="D149" s="290"/>
      <c r="E149" s="290"/>
      <c r="F149" s="179">
        <v>-0.19999999999999996</v>
      </c>
      <c r="G149" s="36"/>
      <c r="H149" s="5"/>
    </row>
    <row r="150" spans="1:8" s="28" customFormat="1" ht="12.75" customHeight="1" x14ac:dyDescent="0.2">
      <c r="A150" s="24"/>
      <c r="B150" s="574" t="s">
        <v>451</v>
      </c>
      <c r="C150" s="289"/>
      <c r="D150" s="290"/>
      <c r="E150" s="290"/>
      <c r="F150" s="179"/>
      <c r="G150" s="36"/>
      <c r="H150" s="5"/>
    </row>
    <row r="151" spans="1:8" s="28" customFormat="1" ht="12.75" hidden="1" customHeight="1" x14ac:dyDescent="0.2">
      <c r="A151" s="24"/>
      <c r="B151" s="579"/>
      <c r="C151" s="289"/>
      <c r="D151" s="290"/>
      <c r="E151" s="290"/>
      <c r="F151" s="179"/>
      <c r="G151" s="36"/>
      <c r="H151" s="5"/>
    </row>
    <row r="152" spans="1:8" s="28" customFormat="1" ht="12.75" customHeight="1" x14ac:dyDescent="0.2">
      <c r="A152" s="24"/>
      <c r="B152" s="269" t="s">
        <v>99</v>
      </c>
      <c r="C152" s="289"/>
      <c r="D152" s="290"/>
      <c r="E152" s="290"/>
      <c r="F152" s="179"/>
      <c r="G152" s="36"/>
      <c r="H152" s="5"/>
    </row>
    <row r="153" spans="1:8" s="28" customFormat="1" ht="11.25" customHeight="1" x14ac:dyDescent="0.2">
      <c r="A153" s="24"/>
      <c r="B153" s="35" t="s">
        <v>119</v>
      </c>
      <c r="C153" s="291">
        <v>142783.28999999992</v>
      </c>
      <c r="D153" s="292">
        <v>433.79</v>
      </c>
      <c r="E153" s="292">
        <v>1465.2099999999998</v>
      </c>
      <c r="F153" s="178">
        <v>-6.7748957460741832E-2</v>
      </c>
      <c r="G153" s="36"/>
    </row>
    <row r="154" spans="1:8" s="28" customFormat="1" ht="14.25" customHeight="1" x14ac:dyDescent="0.2">
      <c r="A154" s="24"/>
      <c r="B154" s="31" t="s">
        <v>243</v>
      </c>
      <c r="C154" s="291"/>
      <c r="D154" s="292"/>
      <c r="E154" s="292"/>
      <c r="F154" s="178"/>
      <c r="G154" s="36"/>
    </row>
    <row r="155" spans="1:8" s="28" customFormat="1" ht="10.5" customHeight="1" x14ac:dyDescent="0.2">
      <c r="A155" s="24"/>
      <c r="B155" s="16" t="s">
        <v>22</v>
      </c>
      <c r="C155" s="289">
        <v>2220452.98</v>
      </c>
      <c r="D155" s="290"/>
      <c r="E155" s="290">
        <v>981</v>
      </c>
      <c r="F155" s="179">
        <v>0.2674598315322132</v>
      </c>
      <c r="G155" s="36"/>
      <c r="H155" s="5"/>
    </row>
    <row r="156" spans="1:8" s="28" customFormat="1" ht="10.5" customHeight="1" x14ac:dyDescent="0.2">
      <c r="A156" s="24"/>
      <c r="B156" s="16" t="s">
        <v>104</v>
      </c>
      <c r="C156" s="289">
        <v>578601.20000000007</v>
      </c>
      <c r="D156" s="290"/>
      <c r="E156" s="290">
        <v>297.90999999999997</v>
      </c>
      <c r="F156" s="179">
        <v>-2.6413337900958456E-2</v>
      </c>
      <c r="G156" s="36"/>
      <c r="H156" s="5"/>
    </row>
    <row r="157" spans="1:8" s="28" customFormat="1" ht="10.5" customHeight="1" x14ac:dyDescent="0.2">
      <c r="A157" s="24"/>
      <c r="B157" s="33" t="s">
        <v>106</v>
      </c>
      <c r="C157" s="289">
        <v>570690.70000000007</v>
      </c>
      <c r="D157" s="290"/>
      <c r="E157" s="290">
        <v>297.90999999999997</v>
      </c>
      <c r="F157" s="179">
        <v>-1.8417687606880229E-2</v>
      </c>
      <c r="G157" s="36"/>
      <c r="H157" s="5"/>
    </row>
    <row r="158" spans="1:8" s="28" customFormat="1" ht="10.5" customHeight="1" x14ac:dyDescent="0.2">
      <c r="A158" s="24"/>
      <c r="B158" s="33" t="s">
        <v>304</v>
      </c>
      <c r="C158" s="289">
        <v>131669.45000000001</v>
      </c>
      <c r="D158" s="290"/>
      <c r="E158" s="290">
        <v>242.16</v>
      </c>
      <c r="F158" s="179">
        <v>0.32535783401784113</v>
      </c>
      <c r="G158" s="36"/>
      <c r="H158" s="5"/>
    </row>
    <row r="159" spans="1:8" s="28" customFormat="1" ht="10.5" customHeight="1" x14ac:dyDescent="0.2">
      <c r="A159" s="24"/>
      <c r="B159" s="33" t="s">
        <v>305</v>
      </c>
      <c r="C159" s="289"/>
      <c r="D159" s="290"/>
      <c r="E159" s="290"/>
      <c r="F159" s="179"/>
      <c r="G159" s="36"/>
      <c r="H159" s="5"/>
    </row>
    <row r="160" spans="1:8" s="28" customFormat="1" ht="10.5" customHeight="1" x14ac:dyDescent="0.2">
      <c r="A160" s="24"/>
      <c r="B160" s="33" t="s">
        <v>306</v>
      </c>
      <c r="C160" s="289">
        <v>7540.52</v>
      </c>
      <c r="D160" s="290"/>
      <c r="E160" s="290"/>
      <c r="F160" s="179">
        <v>-0.51841304410304234</v>
      </c>
      <c r="G160" s="36"/>
      <c r="H160" s="5"/>
    </row>
    <row r="161" spans="1:9" s="28" customFormat="1" ht="10.5" customHeight="1" x14ac:dyDescent="0.2">
      <c r="A161" s="24"/>
      <c r="B161" s="33" t="s">
        <v>307</v>
      </c>
      <c r="C161" s="289">
        <v>59753.350000000006</v>
      </c>
      <c r="D161" s="290"/>
      <c r="E161" s="290"/>
      <c r="F161" s="179">
        <v>-5.8505668344717265E-2</v>
      </c>
      <c r="G161" s="36"/>
      <c r="H161" s="5"/>
    </row>
    <row r="162" spans="1:9" s="28" customFormat="1" ht="10.5" customHeight="1" x14ac:dyDescent="0.2">
      <c r="A162" s="24"/>
      <c r="B162" s="33" t="s">
        <v>308</v>
      </c>
      <c r="C162" s="289">
        <v>192269.08000000005</v>
      </c>
      <c r="D162" s="290"/>
      <c r="E162" s="290">
        <v>55.75</v>
      </c>
      <c r="F162" s="179">
        <v>-1.7687633697454963E-2</v>
      </c>
      <c r="G162" s="36"/>
      <c r="H162" s="5"/>
    </row>
    <row r="163" spans="1:9" s="28" customFormat="1" ht="10.5" customHeight="1" x14ac:dyDescent="0.2">
      <c r="A163" s="24"/>
      <c r="B163" s="33" t="s">
        <v>309</v>
      </c>
      <c r="C163" s="289">
        <v>179458.3</v>
      </c>
      <c r="D163" s="290"/>
      <c r="E163" s="290"/>
      <c r="F163" s="179">
        <v>-0.13387651653283084</v>
      </c>
      <c r="G163" s="34"/>
      <c r="H163" s="5"/>
    </row>
    <row r="164" spans="1:9" ht="10.5" customHeight="1" x14ac:dyDescent="0.2">
      <c r="B164" s="33" t="s">
        <v>105</v>
      </c>
      <c r="C164" s="289">
        <v>7910.4999999999973</v>
      </c>
      <c r="D164" s="290"/>
      <c r="E164" s="290"/>
      <c r="F164" s="179">
        <v>-0.38677771670921213</v>
      </c>
      <c r="G164" s="34"/>
      <c r="H164" s="5"/>
      <c r="I164" s="5"/>
    </row>
    <row r="165" spans="1:9" ht="10.5" customHeight="1" x14ac:dyDescent="0.2">
      <c r="B165" s="16" t="s">
        <v>116</v>
      </c>
      <c r="C165" s="289">
        <v>16195.270000000008</v>
      </c>
      <c r="D165" s="290"/>
      <c r="E165" s="290"/>
      <c r="F165" s="179">
        <v>-0.63525973938228242</v>
      </c>
      <c r="G165" s="34"/>
      <c r="H165" s="5"/>
      <c r="I165" s="5"/>
    </row>
    <row r="166" spans="1:9" ht="10.5" customHeight="1" x14ac:dyDescent="0.2">
      <c r="B166" s="16" t="s">
        <v>117</v>
      </c>
      <c r="C166" s="289">
        <v>22510.149999999998</v>
      </c>
      <c r="D166" s="290"/>
      <c r="E166" s="290"/>
      <c r="F166" s="179">
        <v>0.25814350453509927</v>
      </c>
      <c r="G166" s="34"/>
      <c r="H166" s="5"/>
      <c r="I166" s="5"/>
    </row>
    <row r="167" spans="1:9" ht="10.5" customHeight="1" x14ac:dyDescent="0.2">
      <c r="B167" s="16" t="s">
        <v>118</v>
      </c>
      <c r="C167" s="289"/>
      <c r="D167" s="290"/>
      <c r="E167" s="290"/>
      <c r="F167" s="179"/>
      <c r="G167" s="36"/>
      <c r="H167" s="5"/>
      <c r="I167" s="5"/>
    </row>
    <row r="168" spans="1:9" s="28" customFormat="1" ht="10.5" customHeight="1" x14ac:dyDescent="0.2">
      <c r="A168" s="24"/>
      <c r="B168" s="16" t="s">
        <v>115</v>
      </c>
      <c r="C168" s="289">
        <v>3881.3199999999997</v>
      </c>
      <c r="D168" s="290"/>
      <c r="E168" s="290"/>
      <c r="F168" s="179"/>
      <c r="G168" s="36"/>
      <c r="H168" s="5"/>
    </row>
    <row r="169" spans="1:9" s="28" customFormat="1" ht="10.5" customHeight="1" x14ac:dyDescent="0.2">
      <c r="A169" s="24"/>
      <c r="B169" s="16" t="s">
        <v>114</v>
      </c>
      <c r="C169" s="289">
        <v>1599.2999999999997</v>
      </c>
      <c r="D169" s="290"/>
      <c r="E169" s="290"/>
      <c r="F169" s="179"/>
      <c r="G169" s="20"/>
      <c r="H169" s="5"/>
    </row>
    <row r="170" spans="1:9" ht="10.5" customHeight="1" x14ac:dyDescent="0.2">
      <c r="B170" s="16" t="s">
        <v>95</v>
      </c>
      <c r="C170" s="289">
        <v>7521.0000000000009</v>
      </c>
      <c r="D170" s="290"/>
      <c r="E170" s="290"/>
      <c r="F170" s="179">
        <v>5.0771208226221054E-2</v>
      </c>
      <c r="G170" s="20"/>
      <c r="H170" s="5"/>
      <c r="I170" s="5"/>
    </row>
    <row r="171" spans="1:9" ht="10.5" customHeight="1" x14ac:dyDescent="0.2">
      <c r="B171" s="16" t="s">
        <v>381</v>
      </c>
      <c r="C171" s="289">
        <v>12085.079999999998</v>
      </c>
      <c r="D171" s="290"/>
      <c r="E171" s="290">
        <v>50</v>
      </c>
      <c r="F171" s="179">
        <v>0.17392419326637265</v>
      </c>
      <c r="G171" s="20"/>
      <c r="H171" s="5"/>
      <c r="I171" s="5"/>
    </row>
    <row r="172" spans="1:9" s="486" customFormat="1" ht="10.5" customHeight="1" x14ac:dyDescent="0.2">
      <c r="A172" s="452"/>
      <c r="B172" s="563" t="s">
        <v>310</v>
      </c>
      <c r="C172" s="568"/>
      <c r="D172" s="569"/>
      <c r="E172" s="569"/>
      <c r="F172" s="570"/>
      <c r="G172" s="494"/>
    </row>
    <row r="173" spans="1:9" s="486" customFormat="1" ht="10.5" customHeight="1" x14ac:dyDescent="0.2">
      <c r="A173" s="452"/>
      <c r="B173" s="563" t="s">
        <v>311</v>
      </c>
      <c r="C173" s="568"/>
      <c r="D173" s="569"/>
      <c r="E173" s="569"/>
      <c r="F173" s="570"/>
      <c r="G173" s="494"/>
    </row>
    <row r="174" spans="1:9" s="486" customFormat="1" ht="10.5" customHeight="1" x14ac:dyDescent="0.2">
      <c r="A174" s="452"/>
      <c r="B174" s="563" t="s">
        <v>312</v>
      </c>
      <c r="C174" s="568"/>
      <c r="D174" s="569"/>
      <c r="E174" s="569"/>
      <c r="F174" s="570"/>
      <c r="G174" s="494"/>
    </row>
    <row r="175" spans="1:9" s="486" customFormat="1" ht="10.5" customHeight="1" x14ac:dyDescent="0.2">
      <c r="A175" s="452"/>
      <c r="B175" s="563" t="s">
        <v>313</v>
      </c>
      <c r="C175" s="568"/>
      <c r="D175" s="569"/>
      <c r="E175" s="569"/>
      <c r="F175" s="570"/>
      <c r="G175" s="571"/>
    </row>
    <row r="176" spans="1:9" ht="10.5" customHeight="1" x14ac:dyDescent="0.2">
      <c r="B176" s="269" t="s">
        <v>412</v>
      </c>
      <c r="C176" s="289"/>
      <c r="D176" s="290"/>
      <c r="E176" s="290"/>
      <c r="F176" s="179"/>
      <c r="G176" s="34"/>
      <c r="H176" s="5"/>
      <c r="I176" s="5"/>
    </row>
    <row r="177" spans="1:9" ht="10.5" customHeight="1" x14ac:dyDescent="0.2">
      <c r="B177" s="16" t="s">
        <v>100</v>
      </c>
      <c r="C177" s="289">
        <v>45159.66</v>
      </c>
      <c r="D177" s="290"/>
      <c r="E177" s="290"/>
      <c r="F177" s="179"/>
      <c r="G177" s="34"/>
      <c r="H177" s="5"/>
      <c r="I177" s="5"/>
    </row>
    <row r="178" spans="1:9" ht="10.5" customHeight="1" x14ac:dyDescent="0.2">
      <c r="B178" s="16" t="s">
        <v>94</v>
      </c>
      <c r="C178" s="289"/>
      <c r="D178" s="290"/>
      <c r="E178" s="290"/>
      <c r="F178" s="179"/>
      <c r="G178" s="34"/>
      <c r="H178" s="5"/>
      <c r="I178" s="5"/>
    </row>
    <row r="179" spans="1:9" ht="10.5" customHeight="1" x14ac:dyDescent="0.2">
      <c r="B179" s="16" t="s">
        <v>92</v>
      </c>
      <c r="C179" s="289">
        <v>29.3</v>
      </c>
      <c r="D179" s="290"/>
      <c r="E179" s="290"/>
      <c r="F179" s="179"/>
      <c r="G179" s="34"/>
      <c r="H179" s="5"/>
      <c r="I179" s="5"/>
    </row>
    <row r="180" spans="1:9" ht="10.5" customHeight="1" x14ac:dyDescent="0.2">
      <c r="B180" s="16" t="s">
        <v>93</v>
      </c>
      <c r="C180" s="289"/>
      <c r="D180" s="290"/>
      <c r="E180" s="290"/>
      <c r="F180" s="179"/>
      <c r="G180" s="27"/>
      <c r="H180" s="5"/>
      <c r="I180" s="5"/>
    </row>
    <row r="181" spans="1:9" s="28" customFormat="1" ht="10.5" customHeight="1" x14ac:dyDescent="0.2">
      <c r="A181" s="24"/>
      <c r="B181" s="16" t="s">
        <v>303</v>
      </c>
      <c r="C181" s="289"/>
      <c r="D181" s="290"/>
      <c r="E181" s="290"/>
      <c r="F181" s="179"/>
      <c r="G181" s="34"/>
      <c r="H181" s="5"/>
    </row>
    <row r="182" spans="1:9" ht="10.5" customHeight="1" x14ac:dyDescent="0.2">
      <c r="B182" s="16" t="s">
        <v>123</v>
      </c>
      <c r="C182" s="289">
        <v>494.12999999999988</v>
      </c>
      <c r="D182" s="290"/>
      <c r="E182" s="290"/>
      <c r="F182" s="179">
        <v>0.54802631578947336</v>
      </c>
      <c r="G182" s="34"/>
      <c r="H182" s="5"/>
      <c r="I182" s="5"/>
    </row>
    <row r="183" spans="1:9" ht="10.5" customHeight="1" x14ac:dyDescent="0.2">
      <c r="B183" s="16" t="s">
        <v>107</v>
      </c>
      <c r="C183" s="289"/>
      <c r="D183" s="290"/>
      <c r="E183" s="290"/>
      <c r="F183" s="179"/>
      <c r="G183" s="20"/>
      <c r="H183" s="5"/>
      <c r="I183" s="5"/>
    </row>
    <row r="184" spans="1:9" ht="10.5" customHeight="1" x14ac:dyDescent="0.2">
      <c r="B184" s="33" t="s">
        <v>110</v>
      </c>
      <c r="C184" s="289"/>
      <c r="D184" s="290"/>
      <c r="E184" s="290"/>
      <c r="F184" s="179"/>
      <c r="G184" s="34"/>
      <c r="H184" s="5"/>
      <c r="I184" s="5"/>
    </row>
    <row r="185" spans="1:9" ht="10.5" customHeight="1" x14ac:dyDescent="0.2">
      <c r="B185" s="33" t="s">
        <v>109</v>
      </c>
      <c r="C185" s="289"/>
      <c r="D185" s="290"/>
      <c r="E185" s="290"/>
      <c r="F185" s="179"/>
      <c r="G185" s="34"/>
      <c r="H185" s="5"/>
      <c r="I185" s="5"/>
    </row>
    <row r="186" spans="1:9" ht="10.5" customHeight="1" x14ac:dyDescent="0.2">
      <c r="B186" s="33" t="s">
        <v>111</v>
      </c>
      <c r="C186" s="289"/>
      <c r="D186" s="290"/>
      <c r="E186" s="290"/>
      <c r="F186" s="179"/>
      <c r="G186" s="34"/>
      <c r="H186" s="5"/>
      <c r="I186" s="5"/>
    </row>
    <row r="187" spans="1:9" ht="10.5" customHeight="1" x14ac:dyDescent="0.2">
      <c r="B187" s="33" t="s">
        <v>112</v>
      </c>
      <c r="C187" s="289"/>
      <c r="D187" s="290"/>
      <c r="E187" s="290"/>
      <c r="F187" s="179"/>
      <c r="G187" s="34"/>
      <c r="H187" s="5"/>
      <c r="I187" s="5"/>
    </row>
    <row r="188" spans="1:9" ht="10.5" customHeight="1" x14ac:dyDescent="0.2">
      <c r="B188" s="16" t="s">
        <v>256</v>
      </c>
      <c r="C188" s="289"/>
      <c r="D188" s="290"/>
      <c r="E188" s="290"/>
      <c r="F188" s="179"/>
      <c r="G188" s="47"/>
      <c r="H188" s="5"/>
      <c r="I188" s="5"/>
    </row>
    <row r="189" spans="1:9" s="28" customFormat="1" ht="10.5" customHeight="1" x14ac:dyDescent="0.2">
      <c r="A189" s="24"/>
      <c r="B189" s="16" t="s">
        <v>96</v>
      </c>
      <c r="C189" s="289"/>
      <c r="D189" s="290"/>
      <c r="E189" s="290"/>
      <c r="F189" s="179"/>
      <c r="G189" s="47"/>
      <c r="H189" s="5"/>
    </row>
    <row r="190" spans="1:9" s="28" customFormat="1" ht="10.5" customHeight="1" x14ac:dyDescent="0.2">
      <c r="A190" s="24"/>
      <c r="B190" s="16" t="s">
        <v>103</v>
      </c>
      <c r="C190" s="295"/>
      <c r="D190" s="296"/>
      <c r="E190" s="296"/>
      <c r="F190" s="190"/>
      <c r="G190" s="47"/>
      <c r="H190" s="5"/>
    </row>
    <row r="191" spans="1:9" s="28" customFormat="1" ht="10.5" customHeight="1" x14ac:dyDescent="0.2">
      <c r="A191" s="24"/>
      <c r="B191" s="16" t="s">
        <v>91</v>
      </c>
      <c r="C191" s="295">
        <v>23324.670000000002</v>
      </c>
      <c r="D191" s="296"/>
      <c r="E191" s="296">
        <v>444.66</v>
      </c>
      <c r="F191" s="190">
        <v>0.53103666925726789</v>
      </c>
      <c r="G191" s="47"/>
      <c r="H191" s="5"/>
    </row>
    <row r="192" spans="1:9" s="28" customFormat="1" ht="10.5" customHeight="1" x14ac:dyDescent="0.2">
      <c r="A192" s="24"/>
      <c r="B192" s="268" t="s">
        <v>255</v>
      </c>
      <c r="C192" s="295"/>
      <c r="D192" s="296"/>
      <c r="E192" s="296"/>
      <c r="F192" s="190"/>
      <c r="G192" s="47"/>
      <c r="H192" s="5"/>
    </row>
    <row r="193" spans="1:9" s="28" customFormat="1" ht="10.5" customHeight="1" x14ac:dyDescent="0.2">
      <c r="A193" s="24"/>
      <c r="B193" s="16" t="s">
        <v>411</v>
      </c>
      <c r="C193" s="295"/>
      <c r="D193" s="296"/>
      <c r="E193" s="296"/>
      <c r="F193" s="190"/>
      <c r="G193" s="47"/>
      <c r="H193" s="5"/>
    </row>
    <row r="194" spans="1:9" s="28" customFormat="1" ht="10.5" customHeight="1" x14ac:dyDescent="0.2">
      <c r="A194" s="24"/>
      <c r="B194" s="16" t="s">
        <v>97</v>
      </c>
      <c r="C194" s="295"/>
      <c r="D194" s="296"/>
      <c r="E194" s="296"/>
      <c r="F194" s="190"/>
      <c r="G194" s="47"/>
      <c r="H194" s="5"/>
    </row>
    <row r="195" spans="1:9" s="28" customFormat="1" ht="10.5" customHeight="1" x14ac:dyDescent="0.2">
      <c r="A195" s="24"/>
      <c r="B195" s="16" t="s">
        <v>374</v>
      </c>
      <c r="C195" s="295">
        <v>30</v>
      </c>
      <c r="D195" s="296"/>
      <c r="E195" s="296"/>
      <c r="F195" s="190">
        <v>0</v>
      </c>
      <c r="G195" s="47"/>
      <c r="H195" s="5"/>
    </row>
    <row r="196" spans="1:9" s="28" customFormat="1" ht="10.5" customHeight="1" x14ac:dyDescent="0.2">
      <c r="A196" s="24"/>
      <c r="B196" s="574" t="s">
        <v>460</v>
      </c>
      <c r="C196" s="295"/>
      <c r="D196" s="296"/>
      <c r="E196" s="296"/>
      <c r="F196" s="190"/>
      <c r="G196" s="47"/>
      <c r="H196" s="5"/>
    </row>
    <row r="197" spans="1:9" s="28" customFormat="1" ht="10.5" customHeight="1" x14ac:dyDescent="0.2">
      <c r="A197" s="24"/>
      <c r="B197" s="16" t="s">
        <v>489</v>
      </c>
      <c r="C197" s="295"/>
      <c r="D197" s="296"/>
      <c r="E197" s="296"/>
      <c r="F197" s="190"/>
      <c r="G197" s="47"/>
      <c r="H197" s="5"/>
    </row>
    <row r="198" spans="1:9" s="28" customFormat="1" ht="10.5" customHeight="1" x14ac:dyDescent="0.2">
      <c r="A198" s="24"/>
      <c r="B198" s="574" t="s">
        <v>487</v>
      </c>
      <c r="C198" s="295"/>
      <c r="D198" s="296"/>
      <c r="E198" s="296"/>
      <c r="F198" s="190"/>
      <c r="G198" s="47"/>
      <c r="H198" s="5"/>
    </row>
    <row r="199" spans="1:9" s="28" customFormat="1" ht="10.5" customHeight="1" x14ac:dyDescent="0.2">
      <c r="A199" s="24"/>
      <c r="B199" s="16" t="s">
        <v>99</v>
      </c>
      <c r="C199" s="295">
        <v>2036.19</v>
      </c>
      <c r="D199" s="296"/>
      <c r="E199" s="296">
        <v>62.65</v>
      </c>
      <c r="F199" s="190">
        <v>-0.1746993567633075</v>
      </c>
      <c r="G199" s="47"/>
      <c r="H199" s="5"/>
    </row>
    <row r="200" spans="1:9" s="28" customFormat="1" ht="10.5" customHeight="1" x14ac:dyDescent="0.2">
      <c r="A200" s="24"/>
      <c r="B200" s="16" t="s">
        <v>98</v>
      </c>
      <c r="C200" s="295"/>
      <c r="D200" s="296"/>
      <c r="E200" s="296"/>
      <c r="F200" s="190"/>
      <c r="G200" s="47"/>
      <c r="H200" s="5"/>
    </row>
    <row r="201" spans="1:9" s="28" customFormat="1" ht="10.5" customHeight="1" x14ac:dyDescent="0.2">
      <c r="A201" s="24"/>
      <c r="B201" s="16" t="s">
        <v>279</v>
      </c>
      <c r="C201" s="295">
        <v>-98076</v>
      </c>
      <c r="D201" s="296"/>
      <c r="E201" s="296">
        <v>-100</v>
      </c>
      <c r="F201" s="190">
        <v>0.44607944324850335</v>
      </c>
      <c r="G201" s="47"/>
      <c r="H201" s="5"/>
    </row>
    <row r="202" spans="1:9" s="28" customFormat="1" ht="11.25" customHeight="1" x14ac:dyDescent="0.2">
      <c r="A202" s="24"/>
      <c r="B202" s="35" t="s">
        <v>245</v>
      </c>
      <c r="C202" s="297">
        <v>2835934.2499999995</v>
      </c>
      <c r="D202" s="298"/>
      <c r="E202" s="298">
        <v>1736.2200000000003</v>
      </c>
      <c r="F202" s="180">
        <v>0.18277640685558949</v>
      </c>
      <c r="G202" s="47"/>
    </row>
    <row r="203" spans="1:9" ht="10.5" customHeight="1" x14ac:dyDescent="0.2">
      <c r="B203" s="31" t="s">
        <v>278</v>
      </c>
      <c r="C203" s="297"/>
      <c r="D203" s="298"/>
      <c r="E203" s="298"/>
      <c r="F203" s="180"/>
      <c r="G203" s="47"/>
      <c r="H203" s="5"/>
      <c r="I203" s="5"/>
    </row>
    <row r="204" spans="1:9" ht="10.5" customHeight="1" x14ac:dyDescent="0.2">
      <c r="B204" s="16" t="s">
        <v>22</v>
      </c>
      <c r="C204" s="295">
        <v>60632689.919999994</v>
      </c>
      <c r="D204" s="296">
        <v>3490875.1300000027</v>
      </c>
      <c r="E204" s="296">
        <v>58739.98</v>
      </c>
      <c r="F204" s="190">
        <v>4.7365898166242371E-2</v>
      </c>
      <c r="G204" s="47"/>
      <c r="H204" s="5"/>
      <c r="I204" s="5"/>
    </row>
    <row r="205" spans="1:9" ht="10.5" customHeight="1" x14ac:dyDescent="0.2">
      <c r="B205" s="16" t="s">
        <v>104</v>
      </c>
      <c r="C205" s="295">
        <v>50720895.289999977</v>
      </c>
      <c r="D205" s="296">
        <v>23441432.139999993</v>
      </c>
      <c r="E205" s="296">
        <v>77172.28</v>
      </c>
      <c r="F205" s="190">
        <v>4.4435141809649137E-2</v>
      </c>
      <c r="G205" s="47"/>
      <c r="H205" s="5"/>
      <c r="I205" s="5"/>
    </row>
    <row r="206" spans="1:9" ht="10.5" customHeight="1" x14ac:dyDescent="0.2">
      <c r="B206" s="33" t="s">
        <v>106</v>
      </c>
      <c r="C206" s="295">
        <v>50604332.639999978</v>
      </c>
      <c r="D206" s="296">
        <v>23431246.359999992</v>
      </c>
      <c r="E206" s="296">
        <v>76820.62999999999</v>
      </c>
      <c r="F206" s="190">
        <v>4.4982726157142272E-2</v>
      </c>
      <c r="G206" s="47"/>
      <c r="H206" s="5"/>
      <c r="I206" s="5"/>
    </row>
    <row r="207" spans="1:9" ht="10.5" customHeight="1" x14ac:dyDescent="0.2">
      <c r="B207" s="33" t="s">
        <v>304</v>
      </c>
      <c r="C207" s="295">
        <v>15407645.649999984</v>
      </c>
      <c r="D207" s="296">
        <v>14258253.539999982</v>
      </c>
      <c r="E207" s="296">
        <v>26451.499999999996</v>
      </c>
      <c r="F207" s="190">
        <v>4.258564444439128E-2</v>
      </c>
      <c r="G207" s="47"/>
      <c r="H207" s="5"/>
      <c r="I207" s="5"/>
    </row>
    <row r="208" spans="1:9" ht="10.5" customHeight="1" x14ac:dyDescent="0.2">
      <c r="B208" s="33" t="s">
        <v>305</v>
      </c>
      <c r="C208" s="295">
        <v>627</v>
      </c>
      <c r="D208" s="296">
        <v>313.5</v>
      </c>
      <c r="E208" s="296"/>
      <c r="F208" s="190"/>
      <c r="G208" s="47"/>
      <c r="H208" s="5"/>
      <c r="I208" s="5"/>
    </row>
    <row r="209" spans="2:9" ht="10.5" customHeight="1" x14ac:dyDescent="0.2">
      <c r="B209" s="33" t="s">
        <v>306</v>
      </c>
      <c r="C209" s="295">
        <v>6417324.0800000085</v>
      </c>
      <c r="D209" s="296">
        <v>6390401.6900000088</v>
      </c>
      <c r="E209" s="296">
        <v>10977.740000000002</v>
      </c>
      <c r="F209" s="190">
        <v>4.6898747552742703E-2</v>
      </c>
      <c r="G209" s="47"/>
      <c r="H209" s="5"/>
      <c r="I209" s="5"/>
    </row>
    <row r="210" spans="2:9" ht="10.5" customHeight="1" x14ac:dyDescent="0.2">
      <c r="B210" s="33" t="s">
        <v>307</v>
      </c>
      <c r="C210" s="295">
        <v>3519894.3200000045</v>
      </c>
      <c r="D210" s="296">
        <v>77624.199999999983</v>
      </c>
      <c r="E210" s="296">
        <v>4019.6600000000003</v>
      </c>
      <c r="F210" s="190">
        <v>6.682752357512145E-3</v>
      </c>
      <c r="G210" s="47"/>
      <c r="H210" s="5"/>
      <c r="I210" s="5"/>
    </row>
    <row r="211" spans="2:9" ht="10.5" customHeight="1" x14ac:dyDescent="0.2">
      <c r="B211" s="33" t="s">
        <v>308</v>
      </c>
      <c r="C211" s="295">
        <v>19505908.169999976</v>
      </c>
      <c r="D211" s="296">
        <v>1998140.6500000022</v>
      </c>
      <c r="E211" s="296">
        <v>29459.000000000007</v>
      </c>
      <c r="F211" s="190">
        <v>4.4447069811473616E-2</v>
      </c>
      <c r="G211" s="47"/>
      <c r="H211" s="5"/>
      <c r="I211" s="5"/>
    </row>
    <row r="212" spans="2:9" ht="10.5" customHeight="1" x14ac:dyDescent="0.2">
      <c r="B212" s="33" t="s">
        <v>309</v>
      </c>
      <c r="C212" s="295">
        <v>5752933.4200000027</v>
      </c>
      <c r="D212" s="296">
        <v>706512.78000000026</v>
      </c>
      <c r="E212" s="296">
        <v>5912.73</v>
      </c>
      <c r="F212" s="190">
        <v>7.6831549285634848E-2</v>
      </c>
      <c r="G212" s="47"/>
      <c r="H212" s="5"/>
      <c r="I212" s="5"/>
    </row>
    <row r="213" spans="2:9" ht="10.5" customHeight="1" x14ac:dyDescent="0.2">
      <c r="B213" s="33" t="s">
        <v>105</v>
      </c>
      <c r="C213" s="295">
        <v>116562.65000000008</v>
      </c>
      <c r="D213" s="296">
        <v>10185.780000000001</v>
      </c>
      <c r="E213" s="296">
        <v>351.65000000000003</v>
      </c>
      <c r="F213" s="190">
        <v>-0.14913227480475566</v>
      </c>
      <c r="G213" s="47"/>
      <c r="H213" s="5"/>
      <c r="I213" s="5"/>
    </row>
    <row r="214" spans="2:9" ht="10.5" customHeight="1" x14ac:dyDescent="0.2">
      <c r="B214" s="16" t="s">
        <v>116</v>
      </c>
      <c r="C214" s="295">
        <v>69259.879999999961</v>
      </c>
      <c r="D214" s="296"/>
      <c r="E214" s="296">
        <v>407.16</v>
      </c>
      <c r="F214" s="190">
        <v>-0.31008998629640661</v>
      </c>
      <c r="G214" s="47"/>
      <c r="H214" s="5"/>
      <c r="I214" s="5"/>
    </row>
    <row r="215" spans="2:9" ht="10.5" customHeight="1" x14ac:dyDescent="0.2">
      <c r="B215" s="16" t="s">
        <v>117</v>
      </c>
      <c r="C215" s="295">
        <v>82207.73</v>
      </c>
      <c r="D215" s="296"/>
      <c r="E215" s="296">
        <v>548.63</v>
      </c>
      <c r="F215" s="190">
        <v>-3.2467092262653652E-2</v>
      </c>
      <c r="G215" s="47"/>
      <c r="H215" s="5"/>
      <c r="I215" s="5"/>
    </row>
    <row r="216" spans="2:9" ht="10.5" customHeight="1" x14ac:dyDescent="0.2">
      <c r="B216" s="16" t="s">
        <v>118</v>
      </c>
      <c r="C216" s="295">
        <v>623.5</v>
      </c>
      <c r="D216" s="296"/>
      <c r="E216" s="296"/>
      <c r="F216" s="190"/>
      <c r="G216" s="47"/>
      <c r="H216" s="5"/>
      <c r="I216" s="5"/>
    </row>
    <row r="217" spans="2:9" ht="10.5" customHeight="1" x14ac:dyDescent="0.2">
      <c r="B217" s="16" t="s">
        <v>100</v>
      </c>
      <c r="C217" s="295">
        <v>407966.43000000005</v>
      </c>
      <c r="D217" s="296">
        <v>26.5</v>
      </c>
      <c r="E217" s="296">
        <v>902.53</v>
      </c>
      <c r="F217" s="190">
        <v>-4.2080553358301298E-3</v>
      </c>
      <c r="G217" s="20"/>
      <c r="H217" s="5"/>
      <c r="I217" s="5"/>
    </row>
    <row r="218" spans="2:9" ht="10.5" customHeight="1" x14ac:dyDescent="0.2">
      <c r="B218" s="16" t="s">
        <v>107</v>
      </c>
      <c r="C218" s="295">
        <v>16336586.549999999</v>
      </c>
      <c r="D218" s="296">
        <v>16336586.549999999</v>
      </c>
      <c r="E218" s="296">
        <v>25243.439999999999</v>
      </c>
      <c r="F218" s="190">
        <v>0.12407524581275764</v>
      </c>
      <c r="G218" s="47"/>
      <c r="H218" s="5"/>
      <c r="I218" s="5"/>
    </row>
    <row r="219" spans="2:9" ht="10.5" customHeight="1" x14ac:dyDescent="0.2">
      <c r="B219" s="33" t="s">
        <v>110</v>
      </c>
      <c r="C219" s="289">
        <v>3465426.5199999977</v>
      </c>
      <c r="D219" s="290">
        <v>3465426.5199999977</v>
      </c>
      <c r="E219" s="290">
        <v>5716.380000000001</v>
      </c>
      <c r="F219" s="179">
        <v>9.8372264633347362E-2</v>
      </c>
      <c r="G219" s="47"/>
      <c r="H219" s="5"/>
      <c r="I219" s="5"/>
    </row>
    <row r="220" spans="2:9" ht="10.5" customHeight="1" x14ac:dyDescent="0.2">
      <c r="B220" s="33" t="s">
        <v>109</v>
      </c>
      <c r="C220" s="295">
        <v>12814860.030000001</v>
      </c>
      <c r="D220" s="296">
        <v>12814860.030000001</v>
      </c>
      <c r="E220" s="296">
        <v>19527.059999999998</v>
      </c>
      <c r="F220" s="190">
        <v>0.13083600048307353</v>
      </c>
      <c r="G220" s="47"/>
      <c r="H220" s="5"/>
      <c r="I220" s="5"/>
    </row>
    <row r="221" spans="2:9" ht="10.5" customHeight="1" x14ac:dyDescent="0.2">
      <c r="B221" s="33" t="s">
        <v>112</v>
      </c>
      <c r="C221" s="295">
        <v>56300</v>
      </c>
      <c r="D221" s="296">
        <v>56300</v>
      </c>
      <c r="E221" s="296"/>
      <c r="F221" s="190">
        <v>0.23464912280701755</v>
      </c>
      <c r="G221" s="47"/>
      <c r="H221" s="5"/>
      <c r="I221" s="5"/>
    </row>
    <row r="222" spans="2:9" ht="10.5" customHeight="1" x14ac:dyDescent="0.2">
      <c r="B222" s="33" t="s">
        <v>111</v>
      </c>
      <c r="C222" s="295"/>
      <c r="D222" s="296"/>
      <c r="E222" s="296"/>
      <c r="F222" s="190"/>
      <c r="G222" s="47"/>
      <c r="H222" s="5"/>
      <c r="I222" s="5"/>
    </row>
    <row r="223" spans="2:9" ht="10.5" customHeight="1" x14ac:dyDescent="0.2">
      <c r="B223" s="269" t="s">
        <v>411</v>
      </c>
      <c r="C223" s="295"/>
      <c r="D223" s="296"/>
      <c r="E223" s="296"/>
      <c r="F223" s="190"/>
      <c r="G223" s="47"/>
      <c r="H223" s="5"/>
      <c r="I223" s="5"/>
    </row>
    <row r="224" spans="2:9" ht="10.5" customHeight="1" x14ac:dyDescent="0.2">
      <c r="B224" s="16" t="s">
        <v>97</v>
      </c>
      <c r="C224" s="295"/>
      <c r="D224" s="296"/>
      <c r="E224" s="296"/>
      <c r="F224" s="190"/>
      <c r="G224" s="47"/>
      <c r="H224" s="5"/>
      <c r="I224" s="5"/>
    </row>
    <row r="225" spans="1:9" ht="10.5" customHeight="1" x14ac:dyDescent="0.2">
      <c r="B225" s="16" t="s">
        <v>103</v>
      </c>
      <c r="C225" s="295"/>
      <c r="D225" s="296"/>
      <c r="E225" s="296"/>
      <c r="F225" s="190"/>
      <c r="G225" s="47"/>
      <c r="H225" s="5"/>
      <c r="I225" s="5"/>
    </row>
    <row r="226" spans="1:9" ht="10.5" customHeight="1" x14ac:dyDescent="0.2">
      <c r="B226" s="16" t="s">
        <v>96</v>
      </c>
      <c r="C226" s="295"/>
      <c r="D226" s="296"/>
      <c r="E226" s="296"/>
      <c r="F226" s="190"/>
      <c r="G226" s="47"/>
      <c r="H226" s="5"/>
      <c r="I226" s="5"/>
    </row>
    <row r="227" spans="1:9" ht="10.5" customHeight="1" x14ac:dyDescent="0.2">
      <c r="B227" s="16" t="s">
        <v>115</v>
      </c>
      <c r="C227" s="295">
        <v>11400.01</v>
      </c>
      <c r="D227" s="296">
        <v>433.79</v>
      </c>
      <c r="E227" s="296"/>
      <c r="F227" s="190">
        <v>-0.39486538420706196</v>
      </c>
      <c r="G227" s="47"/>
      <c r="H227" s="5"/>
      <c r="I227" s="5"/>
    </row>
    <row r="228" spans="1:9" ht="10.5" customHeight="1" x14ac:dyDescent="0.2">
      <c r="B228" s="16" t="s">
        <v>114</v>
      </c>
      <c r="C228" s="295">
        <v>3008.1499999999996</v>
      </c>
      <c r="D228" s="296"/>
      <c r="E228" s="296">
        <v>345.6</v>
      </c>
      <c r="F228" s="190">
        <v>-0.63422256106828945</v>
      </c>
      <c r="G228" s="47"/>
      <c r="H228" s="5"/>
      <c r="I228" s="5"/>
    </row>
    <row r="229" spans="1:9" ht="10.5" customHeight="1" x14ac:dyDescent="0.2">
      <c r="B229" s="16" t="s">
        <v>123</v>
      </c>
      <c r="C229" s="295">
        <v>5496.7</v>
      </c>
      <c r="D229" s="296"/>
      <c r="E229" s="296"/>
      <c r="F229" s="190">
        <v>0.19806537953522052</v>
      </c>
      <c r="G229" s="47"/>
      <c r="H229" s="5"/>
      <c r="I229" s="5"/>
    </row>
    <row r="230" spans="1:9" ht="10.5" customHeight="1" x14ac:dyDescent="0.2">
      <c r="B230" s="16" t="s">
        <v>95</v>
      </c>
      <c r="C230" s="295">
        <v>46397.000000000007</v>
      </c>
      <c r="D230" s="296">
        <v>38876.000000000007</v>
      </c>
      <c r="E230" s="296"/>
      <c r="F230" s="190">
        <v>2.2095431114244501E-2</v>
      </c>
      <c r="G230" s="47"/>
      <c r="H230" s="5"/>
      <c r="I230" s="5"/>
    </row>
    <row r="231" spans="1:9" ht="10.5" customHeight="1" x14ac:dyDescent="0.2">
      <c r="B231" s="16" t="s">
        <v>381</v>
      </c>
      <c r="C231" s="295">
        <v>692140.99999999953</v>
      </c>
      <c r="D231" s="296">
        <v>190</v>
      </c>
      <c r="E231" s="296">
        <v>550</v>
      </c>
      <c r="F231" s="190">
        <v>4.0512942945158725E-2</v>
      </c>
      <c r="G231" s="47"/>
      <c r="H231" s="5"/>
      <c r="I231" s="5"/>
    </row>
    <row r="232" spans="1:9" s="486" customFormat="1" ht="10.5" customHeight="1" x14ac:dyDescent="0.2">
      <c r="A232" s="452"/>
      <c r="B232" s="563" t="s">
        <v>310</v>
      </c>
      <c r="C232" s="564"/>
      <c r="D232" s="565"/>
      <c r="E232" s="565"/>
      <c r="F232" s="566"/>
      <c r="G232" s="567"/>
    </row>
    <row r="233" spans="1:9" s="486" customFormat="1" ht="10.5" customHeight="1" x14ac:dyDescent="0.2">
      <c r="A233" s="452"/>
      <c r="B233" s="563" t="s">
        <v>311</v>
      </c>
      <c r="C233" s="564"/>
      <c r="D233" s="565"/>
      <c r="E233" s="565"/>
      <c r="F233" s="566"/>
      <c r="G233" s="567"/>
    </row>
    <row r="234" spans="1:9" s="486" customFormat="1" ht="10.5" customHeight="1" x14ac:dyDescent="0.2">
      <c r="A234" s="452"/>
      <c r="B234" s="563" t="s">
        <v>312</v>
      </c>
      <c r="C234" s="564"/>
      <c r="D234" s="565"/>
      <c r="E234" s="565"/>
      <c r="F234" s="566"/>
      <c r="G234" s="567"/>
    </row>
    <row r="235" spans="1:9" s="486" customFormat="1" ht="13.5" customHeight="1" x14ac:dyDescent="0.2">
      <c r="A235" s="452"/>
      <c r="B235" s="563" t="s">
        <v>313</v>
      </c>
      <c r="C235" s="564"/>
      <c r="D235" s="565"/>
      <c r="E235" s="565"/>
      <c r="F235" s="566"/>
      <c r="G235" s="567"/>
    </row>
    <row r="236" spans="1:9" ht="10.5" customHeight="1" x14ac:dyDescent="0.2">
      <c r="B236" s="269" t="s">
        <v>412</v>
      </c>
      <c r="C236" s="295"/>
      <c r="D236" s="296"/>
      <c r="E236" s="296"/>
      <c r="F236" s="190"/>
      <c r="G236" s="47"/>
      <c r="H236" s="5"/>
      <c r="I236" s="5"/>
    </row>
    <row r="237" spans="1:9" ht="10.5" customHeight="1" x14ac:dyDescent="0.2">
      <c r="B237" s="16" t="s">
        <v>94</v>
      </c>
      <c r="C237" s="295">
        <v>193.5</v>
      </c>
      <c r="D237" s="296"/>
      <c r="E237" s="296"/>
      <c r="F237" s="190"/>
      <c r="G237" s="47"/>
      <c r="H237" s="5"/>
      <c r="I237" s="5"/>
    </row>
    <row r="238" spans="1:9" ht="10.5" customHeight="1" x14ac:dyDescent="0.2">
      <c r="B238" s="16" t="s">
        <v>92</v>
      </c>
      <c r="C238" s="295">
        <v>29.3</v>
      </c>
      <c r="D238" s="296"/>
      <c r="E238" s="296"/>
      <c r="F238" s="190"/>
      <c r="G238" s="47"/>
      <c r="H238" s="5"/>
      <c r="I238" s="5"/>
    </row>
    <row r="239" spans="1:9" ht="10.5" customHeight="1" x14ac:dyDescent="0.2">
      <c r="B239" s="16" t="s">
        <v>93</v>
      </c>
      <c r="C239" s="295">
        <v>376.25</v>
      </c>
      <c r="D239" s="296"/>
      <c r="E239" s="296"/>
      <c r="F239" s="190">
        <v>-0.27574590952839273</v>
      </c>
      <c r="G239" s="47"/>
      <c r="H239" s="5"/>
      <c r="I239" s="5"/>
    </row>
    <row r="240" spans="1:9" ht="10.5" customHeight="1" x14ac:dyDescent="0.2">
      <c r="B240" s="16" t="s">
        <v>91</v>
      </c>
      <c r="C240" s="295">
        <v>250073.65000000002</v>
      </c>
      <c r="D240" s="296">
        <v>15672.17</v>
      </c>
      <c r="E240" s="296">
        <v>2044.66</v>
      </c>
      <c r="F240" s="190">
        <v>7.5097104266259374E-2</v>
      </c>
      <c r="G240" s="47"/>
      <c r="H240" s="5"/>
      <c r="I240" s="5"/>
    </row>
    <row r="241" spans="1:9" ht="10.5" customHeight="1" x14ac:dyDescent="0.2">
      <c r="B241" s="16" t="s">
        <v>252</v>
      </c>
      <c r="C241" s="295"/>
      <c r="D241" s="296"/>
      <c r="E241" s="296"/>
      <c r="F241" s="190"/>
      <c r="G241" s="47"/>
      <c r="H241" s="5"/>
      <c r="I241" s="5"/>
    </row>
    <row r="242" spans="1:9" ht="10.5" customHeight="1" x14ac:dyDescent="0.2">
      <c r="B242" s="16" t="s">
        <v>177</v>
      </c>
      <c r="C242" s="295"/>
      <c r="D242" s="296"/>
      <c r="E242" s="296"/>
      <c r="F242" s="190"/>
      <c r="G242" s="47"/>
      <c r="H242" s="5"/>
      <c r="I242" s="5"/>
    </row>
    <row r="243" spans="1:9" ht="10.5" customHeight="1" x14ac:dyDescent="0.2">
      <c r="B243" s="16" t="s">
        <v>303</v>
      </c>
      <c r="C243" s="295"/>
      <c r="D243" s="296"/>
      <c r="E243" s="296"/>
      <c r="F243" s="190"/>
      <c r="G243" s="47"/>
      <c r="H243" s="5"/>
      <c r="I243" s="5"/>
    </row>
    <row r="244" spans="1:9" ht="10.5" customHeight="1" x14ac:dyDescent="0.2">
      <c r="B244" s="268" t="s">
        <v>255</v>
      </c>
      <c r="C244" s="295"/>
      <c r="D244" s="296"/>
      <c r="E244" s="296"/>
      <c r="F244" s="190"/>
      <c r="G244" s="47"/>
      <c r="H244" s="5"/>
      <c r="I244" s="5"/>
    </row>
    <row r="245" spans="1:9" ht="10.5" customHeight="1" x14ac:dyDescent="0.2">
      <c r="B245" s="16" t="s">
        <v>374</v>
      </c>
      <c r="C245" s="295">
        <v>150</v>
      </c>
      <c r="D245" s="296"/>
      <c r="E245" s="296"/>
      <c r="F245" s="190">
        <v>-0.16666666666666663</v>
      </c>
      <c r="G245" s="117"/>
      <c r="H245" s="5"/>
      <c r="I245" s="5"/>
    </row>
    <row r="246" spans="1:9" ht="10.5" customHeight="1" x14ac:dyDescent="0.2">
      <c r="B246" s="574" t="s">
        <v>460</v>
      </c>
      <c r="C246" s="295"/>
      <c r="D246" s="296"/>
      <c r="E246" s="296"/>
      <c r="F246" s="190"/>
      <c r="G246" s="117"/>
      <c r="H246" s="5"/>
      <c r="I246" s="5"/>
    </row>
    <row r="247" spans="1:9" ht="10.5" hidden="1" customHeight="1" x14ac:dyDescent="0.2">
      <c r="B247" s="579"/>
      <c r="C247" s="295"/>
      <c r="D247" s="296"/>
      <c r="E247" s="296"/>
      <c r="F247" s="190"/>
      <c r="G247" s="117"/>
      <c r="H247" s="5"/>
      <c r="I247" s="5"/>
    </row>
    <row r="248" spans="1:9" ht="10.5" customHeight="1" x14ac:dyDescent="0.2">
      <c r="B248" s="16" t="s">
        <v>99</v>
      </c>
      <c r="C248" s="295">
        <v>10593.13</v>
      </c>
      <c r="D248" s="296">
        <v>3840</v>
      </c>
      <c r="E248" s="296">
        <v>62.65</v>
      </c>
      <c r="F248" s="190">
        <v>0.24293852264260529</v>
      </c>
      <c r="G248" s="47"/>
      <c r="H248" s="5"/>
      <c r="I248" s="5"/>
    </row>
    <row r="249" spans="1:9" ht="13.5" customHeight="1" x14ac:dyDescent="0.2">
      <c r="A249" s="24"/>
      <c r="B249" s="16" t="s">
        <v>98</v>
      </c>
      <c r="C249" s="295"/>
      <c r="D249" s="296"/>
      <c r="E249" s="296"/>
      <c r="F249" s="190"/>
      <c r="G249" s="266"/>
      <c r="H249" s="5"/>
      <c r="I249" s="28"/>
    </row>
    <row r="250" spans="1:9" s="28" customFormat="1" ht="12.75" customHeight="1" x14ac:dyDescent="0.2">
      <c r="A250" s="24"/>
      <c r="B250" s="16" t="s">
        <v>279</v>
      </c>
      <c r="C250" s="295">
        <v>-3330300</v>
      </c>
      <c r="D250" s="296">
        <v>-13810</v>
      </c>
      <c r="E250" s="296">
        <v>-3570</v>
      </c>
      <c r="F250" s="190">
        <v>0.37353935392549409</v>
      </c>
      <c r="G250" s="266"/>
      <c r="H250" s="267"/>
      <c r="I250" s="47"/>
    </row>
    <row r="251" spans="1:9" s="28" customFormat="1" ht="15" customHeight="1" x14ac:dyDescent="0.2">
      <c r="A251" s="24"/>
      <c r="B251" s="263" t="s">
        <v>253</v>
      </c>
      <c r="C251" s="299">
        <v>125940032.99000001</v>
      </c>
      <c r="D251" s="300">
        <v>43314147.280000001</v>
      </c>
      <c r="E251" s="300">
        <v>162446.93000000002</v>
      </c>
      <c r="F251" s="234">
        <v>4.8261444433520984E-2</v>
      </c>
      <c r="G251" s="266"/>
      <c r="H251" s="267"/>
      <c r="I251" s="47"/>
    </row>
    <row r="252" spans="1:9" s="28" customFormat="1" ht="11.25" customHeight="1" x14ac:dyDescent="0.2">
      <c r="A252" s="24"/>
      <c r="B252" s="265" t="s">
        <v>238</v>
      </c>
      <c r="C252" s="266"/>
      <c r="D252" s="266"/>
      <c r="E252" s="266"/>
      <c r="F252" s="266"/>
      <c r="G252" s="266"/>
      <c r="H252" s="267"/>
      <c r="I252" s="47"/>
    </row>
    <row r="253" spans="1:9" s="28" customFormat="1" ht="11.25" customHeight="1" x14ac:dyDescent="0.2">
      <c r="A253" s="24"/>
      <c r="B253" s="265" t="s">
        <v>249</v>
      </c>
      <c r="C253" s="266"/>
      <c r="D253" s="266"/>
      <c r="E253" s="266"/>
      <c r="F253" s="266"/>
      <c r="G253" s="266"/>
      <c r="H253" s="267"/>
      <c r="I253" s="47"/>
    </row>
    <row r="254" spans="1:9" s="28" customFormat="1" ht="11.25" customHeight="1" x14ac:dyDescent="0.2">
      <c r="A254" s="24"/>
      <c r="B254" s="265" t="s">
        <v>251</v>
      </c>
      <c r="C254" s="266"/>
      <c r="D254" s="266"/>
      <c r="E254" s="266"/>
      <c r="F254" s="266"/>
      <c r="G254" s="266"/>
      <c r="H254" s="267"/>
      <c r="I254" s="47"/>
    </row>
    <row r="255" spans="1:9" s="28" customFormat="1" ht="11.25" customHeight="1" x14ac:dyDescent="0.2">
      <c r="A255" s="24"/>
      <c r="B255" s="265" t="s">
        <v>376</v>
      </c>
      <c r="C255" s="266"/>
      <c r="D255" s="266"/>
      <c r="E255" s="266"/>
      <c r="F255" s="266"/>
      <c r="G255" s="266"/>
      <c r="H255" s="267"/>
      <c r="I255" s="47"/>
    </row>
    <row r="256" spans="1:9" s="28" customFormat="1" ht="11.25" customHeight="1" x14ac:dyDescent="0.2">
      <c r="A256" s="24"/>
      <c r="B256" s="265" t="s">
        <v>282</v>
      </c>
      <c r="C256" s="266"/>
      <c r="D256" s="266"/>
      <c r="E256" s="266"/>
      <c r="F256" s="266"/>
      <c r="G256" s="8"/>
      <c r="H256" s="267"/>
      <c r="I256" s="47"/>
    </row>
    <row r="257" spans="1:9" x14ac:dyDescent="0.2">
      <c r="B257" s="265"/>
      <c r="C257" s="266"/>
      <c r="D257" s="266"/>
      <c r="E257" s="266"/>
      <c r="F257" s="266"/>
      <c r="H257" s="8"/>
      <c r="I257" s="8"/>
    </row>
    <row r="258" spans="1:9" ht="15" customHeight="1" x14ac:dyDescent="0.2">
      <c r="B258" s="265"/>
      <c r="C258" s="266"/>
      <c r="D258" s="266"/>
      <c r="E258" s="266"/>
      <c r="F258" s="266"/>
      <c r="G258" s="15"/>
    </row>
    <row r="259" spans="1:9" ht="15.75" x14ac:dyDescent="0.25">
      <c r="B259" s="7" t="s">
        <v>288</v>
      </c>
      <c r="C259" s="8"/>
      <c r="D259" s="8"/>
      <c r="E259" s="8"/>
      <c r="F259" s="8"/>
      <c r="G259" s="20"/>
      <c r="H259" s="5"/>
      <c r="I259" s="5"/>
    </row>
    <row r="260" spans="1:9" ht="14.25" customHeight="1" x14ac:dyDescent="0.2">
      <c r="B260" s="9"/>
      <c r="C260" s="10" t="str">
        <f>$C$3</f>
        <v>PERIODE DU 1.1 AU 31.8.2024</v>
      </c>
      <c r="D260" s="11"/>
      <c r="G260" s="23"/>
      <c r="H260" s="5"/>
      <c r="I260" s="5"/>
    </row>
    <row r="261" spans="1:9" ht="12" customHeight="1" x14ac:dyDescent="0.2">
      <c r="B261" s="12" t="str">
        <f>B4</f>
        <v xml:space="preserve">             V - ASSURANCE ACCIDENTS DU TRAVAIL : DEPENSES en milliers d'euros</v>
      </c>
      <c r="C261" s="13"/>
      <c r="D261" s="13"/>
      <c r="E261" s="13"/>
      <c r="F261" s="14"/>
      <c r="G261" s="27"/>
      <c r="H261" s="5"/>
      <c r="I261" s="5"/>
    </row>
    <row r="262" spans="1:9" x14ac:dyDescent="0.2">
      <c r="A262" s="24"/>
      <c r="B262" s="16" t="s">
        <v>4</v>
      </c>
      <c r="C262" s="18" t="s">
        <v>6</v>
      </c>
      <c r="D262" s="219" t="s">
        <v>3</v>
      </c>
      <c r="E262" s="219" t="s">
        <v>237</v>
      </c>
      <c r="F262" s="19" t="str">
        <f>CUMUL_Maladie_mnt!$H$5</f>
        <v>PCAP</v>
      </c>
      <c r="G262" s="20"/>
      <c r="H262" s="28"/>
      <c r="I262" s="28"/>
    </row>
    <row r="263" spans="1:9" s="28" customFormat="1" ht="18" customHeight="1" x14ac:dyDescent="0.2">
      <c r="A263" s="6"/>
      <c r="B263" s="21"/>
      <c r="C263" s="44"/>
      <c r="D263" s="220" t="s">
        <v>241</v>
      </c>
      <c r="E263" s="220" t="s">
        <v>239</v>
      </c>
      <c r="F263" s="22" t="str">
        <f>CUMUL_Maladie_mnt!$H$6</f>
        <v>en %</v>
      </c>
      <c r="G263" s="20"/>
      <c r="H263" s="5"/>
      <c r="I263" s="5"/>
    </row>
    <row r="264" spans="1:9" ht="12.75" x14ac:dyDescent="0.2">
      <c r="B264" s="52" t="s">
        <v>163</v>
      </c>
      <c r="C264" s="303"/>
      <c r="D264" s="304"/>
      <c r="E264" s="304"/>
      <c r="F264" s="237"/>
      <c r="G264" s="27"/>
      <c r="H264" s="5"/>
      <c r="I264" s="5"/>
    </row>
    <row r="265" spans="1:9" ht="12" x14ac:dyDescent="0.2">
      <c r="A265" s="54"/>
      <c r="B265" s="31" t="s">
        <v>124</v>
      </c>
      <c r="C265" s="303"/>
      <c r="D265" s="304"/>
      <c r="E265" s="304"/>
      <c r="F265" s="237"/>
      <c r="G265" s="27"/>
      <c r="H265" s="28"/>
      <c r="I265" s="28"/>
    </row>
    <row r="266" spans="1:9" s="28" customFormat="1" ht="10.5" customHeight="1" x14ac:dyDescent="0.2">
      <c r="A266" s="54"/>
      <c r="B266" s="31"/>
      <c r="C266" s="303"/>
      <c r="D266" s="304"/>
      <c r="E266" s="304"/>
      <c r="F266" s="237"/>
      <c r="G266" s="20"/>
    </row>
    <row r="267" spans="1:9" s="28" customFormat="1" ht="9.75" customHeight="1" x14ac:dyDescent="0.2">
      <c r="A267" s="2"/>
      <c r="B267" s="37" t="s">
        <v>125</v>
      </c>
      <c r="C267" s="301">
        <v>8746368.7699999511</v>
      </c>
      <c r="D267" s="302">
        <v>12766.629999999855</v>
      </c>
      <c r="E267" s="302">
        <v>21618.190000000002</v>
      </c>
      <c r="F267" s="239">
        <v>-1.8885296060830004E-2</v>
      </c>
      <c r="G267" s="20"/>
      <c r="H267" s="5"/>
      <c r="I267" s="5"/>
    </row>
    <row r="268" spans="1:9" ht="10.5" customHeight="1" x14ac:dyDescent="0.2">
      <c r="A268" s="2"/>
      <c r="B268" s="37" t="s">
        <v>126</v>
      </c>
      <c r="C268" s="301">
        <v>28707.80000000001</v>
      </c>
      <c r="D268" s="302"/>
      <c r="E268" s="302">
        <v>743.75</v>
      </c>
      <c r="F268" s="239"/>
      <c r="G268" s="20"/>
      <c r="H268" s="5"/>
      <c r="I268" s="5"/>
    </row>
    <row r="269" spans="1:9" ht="10.5" customHeight="1" x14ac:dyDescent="0.2">
      <c r="A269" s="2"/>
      <c r="B269" s="37" t="s">
        <v>127</v>
      </c>
      <c r="C269" s="301">
        <v>650024.00000000035</v>
      </c>
      <c r="D269" s="302"/>
      <c r="E269" s="302">
        <v>7325.7999999999993</v>
      </c>
      <c r="F269" s="239"/>
      <c r="G269" s="20"/>
      <c r="H269" s="5"/>
      <c r="I269" s="5"/>
    </row>
    <row r="270" spans="1:9" ht="10.5" customHeight="1" x14ac:dyDescent="0.2">
      <c r="A270" s="2"/>
      <c r="B270" s="37" t="s">
        <v>219</v>
      </c>
      <c r="C270" s="301">
        <v>2793483.9000000078</v>
      </c>
      <c r="D270" s="302"/>
      <c r="E270" s="302">
        <v>8683.84</v>
      </c>
      <c r="F270" s="239">
        <v>2.5956417252422925E-2</v>
      </c>
      <c r="G270" s="20"/>
      <c r="H270" s="5"/>
      <c r="I270" s="5"/>
    </row>
    <row r="271" spans="1:9" ht="10.5" hidden="1" customHeight="1" x14ac:dyDescent="0.2">
      <c r="A271" s="2"/>
      <c r="B271" s="37" t="s">
        <v>130</v>
      </c>
      <c r="C271" s="301"/>
      <c r="D271" s="302"/>
      <c r="E271" s="302"/>
      <c r="F271" s="239"/>
      <c r="G271" s="20"/>
      <c r="H271" s="5"/>
      <c r="I271" s="5"/>
    </row>
    <row r="272" spans="1:9" ht="10.5" hidden="1" customHeight="1" x14ac:dyDescent="0.2">
      <c r="A272" s="2"/>
      <c r="B272" s="16" t="s">
        <v>128</v>
      </c>
      <c r="C272" s="301"/>
      <c r="D272" s="302"/>
      <c r="E272" s="302"/>
      <c r="F272" s="239"/>
      <c r="G272" s="20"/>
      <c r="H272" s="5"/>
      <c r="I272" s="5"/>
    </row>
    <row r="273" spans="1:9" ht="10.5" hidden="1" customHeight="1" x14ac:dyDescent="0.2">
      <c r="A273" s="2"/>
      <c r="B273" s="16" t="s">
        <v>192</v>
      </c>
      <c r="C273" s="301"/>
      <c r="D273" s="302"/>
      <c r="E273" s="302"/>
      <c r="F273" s="239"/>
      <c r="G273" s="20"/>
      <c r="H273" s="5"/>
      <c r="I273" s="5"/>
    </row>
    <row r="274" spans="1:9" ht="10.5" customHeight="1" x14ac:dyDescent="0.2">
      <c r="A274" s="2"/>
      <c r="B274" s="16" t="s">
        <v>414</v>
      </c>
      <c r="C274" s="301"/>
      <c r="D274" s="302"/>
      <c r="E274" s="302"/>
      <c r="F274" s="239"/>
      <c r="G274" s="20"/>
      <c r="H274" s="5"/>
      <c r="I274" s="5"/>
    </row>
    <row r="275" spans="1:9" ht="10.5" customHeight="1" x14ac:dyDescent="0.2">
      <c r="A275" s="2"/>
      <c r="B275" s="574" t="s">
        <v>452</v>
      </c>
      <c r="C275" s="301"/>
      <c r="D275" s="302"/>
      <c r="E275" s="302"/>
      <c r="F275" s="239"/>
      <c r="G275" s="20"/>
      <c r="H275" s="5"/>
      <c r="I275" s="5"/>
    </row>
    <row r="276" spans="1:9" ht="10.5" customHeight="1" x14ac:dyDescent="0.2">
      <c r="A276" s="2"/>
      <c r="B276" s="574" t="s">
        <v>488</v>
      </c>
      <c r="C276" s="301"/>
      <c r="D276" s="302"/>
      <c r="E276" s="302"/>
      <c r="F276" s="239"/>
      <c r="G276" s="20"/>
      <c r="H276" s="5"/>
      <c r="I276" s="5"/>
    </row>
    <row r="277" spans="1:9" ht="10.5" customHeight="1" x14ac:dyDescent="0.2">
      <c r="A277" s="2"/>
      <c r="B277" s="16" t="s">
        <v>280</v>
      </c>
      <c r="C277" s="301">
        <v>-499121.93000000267</v>
      </c>
      <c r="D277" s="302">
        <v>-7.5</v>
      </c>
      <c r="E277" s="302">
        <v>-1479.1900000000003</v>
      </c>
      <c r="F277" s="239">
        <v>0.19434830308534501</v>
      </c>
      <c r="G277" s="27"/>
      <c r="H277" s="5"/>
      <c r="I277" s="5"/>
    </row>
    <row r="278" spans="1:9" s="28" customFormat="1" ht="10.5" customHeight="1" x14ac:dyDescent="0.2">
      <c r="A278" s="54"/>
      <c r="B278" s="35" t="s">
        <v>131</v>
      </c>
      <c r="C278" s="303">
        <v>11720407.03999996</v>
      </c>
      <c r="D278" s="304">
        <v>12759.129999999855</v>
      </c>
      <c r="E278" s="304">
        <v>36892.39</v>
      </c>
      <c r="F278" s="237">
        <v>-1.545995910803255E-2</v>
      </c>
      <c r="G278" s="27"/>
      <c r="H278" s="5"/>
    </row>
    <row r="279" spans="1:9" ht="12" x14ac:dyDescent="0.2">
      <c r="A279" s="54"/>
      <c r="B279" s="31" t="s">
        <v>132</v>
      </c>
      <c r="C279" s="303"/>
      <c r="D279" s="304"/>
      <c r="E279" s="304"/>
      <c r="F279" s="237"/>
      <c r="G279" s="27"/>
      <c r="H279" s="5"/>
      <c r="I279" s="28"/>
    </row>
    <row r="280" spans="1:9" s="28" customFormat="1" ht="12.75" customHeight="1" x14ac:dyDescent="0.2">
      <c r="A280" s="54"/>
      <c r="B280" s="31"/>
      <c r="C280" s="303"/>
      <c r="D280" s="304"/>
      <c r="E280" s="304"/>
      <c r="F280" s="237"/>
      <c r="G280" s="20"/>
      <c r="H280" s="5"/>
    </row>
    <row r="281" spans="1:9" s="28" customFormat="1" ht="12.75" customHeight="1" x14ac:dyDescent="0.2">
      <c r="A281" s="2"/>
      <c r="B281" s="37" t="s">
        <v>24</v>
      </c>
      <c r="C281" s="301">
        <v>103509312.07999849</v>
      </c>
      <c r="D281" s="302">
        <v>262930.15999999974</v>
      </c>
      <c r="E281" s="302">
        <v>257756.97999999992</v>
      </c>
      <c r="F281" s="239">
        <v>2.5771768615094004E-2</v>
      </c>
      <c r="G281" s="20"/>
      <c r="H281" s="5"/>
      <c r="I281" s="5"/>
    </row>
    <row r="282" spans="1:9" ht="10.5" customHeight="1" x14ac:dyDescent="0.2">
      <c r="A282" s="2"/>
      <c r="B282" s="37" t="s">
        <v>133</v>
      </c>
      <c r="C282" s="301">
        <v>7348067.270000184</v>
      </c>
      <c r="D282" s="302">
        <v>43638.500000000044</v>
      </c>
      <c r="E282" s="302">
        <v>27059.839999999993</v>
      </c>
      <c r="F282" s="239">
        <v>0.24878623991702487</v>
      </c>
      <c r="G282" s="20"/>
      <c r="H282" s="5"/>
      <c r="I282" s="5"/>
    </row>
    <row r="283" spans="1:9" ht="10.5" customHeight="1" x14ac:dyDescent="0.2">
      <c r="A283" s="2"/>
      <c r="B283" s="37" t="s">
        <v>134</v>
      </c>
      <c r="C283" s="301">
        <v>341438.53999999631</v>
      </c>
      <c r="D283" s="302">
        <v>181476.17999999877</v>
      </c>
      <c r="E283" s="302">
        <v>1184.7700000000002</v>
      </c>
      <c r="F283" s="239">
        <v>-0.11661657942667192</v>
      </c>
      <c r="G283" s="20"/>
      <c r="H283" s="5"/>
      <c r="I283" s="5"/>
    </row>
    <row r="284" spans="1:9" ht="10.5" customHeight="1" x14ac:dyDescent="0.2">
      <c r="A284" s="2"/>
      <c r="B284" s="37" t="s">
        <v>220</v>
      </c>
      <c r="C284" s="301">
        <v>547302.42000000004</v>
      </c>
      <c r="D284" s="302"/>
      <c r="E284" s="302">
        <v>3786.09</v>
      </c>
      <c r="F284" s="239">
        <v>-7.1556801006358195E-2</v>
      </c>
      <c r="G284" s="20"/>
      <c r="H284" s="5"/>
      <c r="I284" s="5"/>
    </row>
    <row r="285" spans="1:9" ht="10.5" customHeight="1" x14ac:dyDescent="0.2">
      <c r="A285" s="2"/>
      <c r="B285" s="37" t="s">
        <v>312</v>
      </c>
      <c r="C285" s="301"/>
      <c r="D285" s="302"/>
      <c r="E285" s="302"/>
      <c r="F285" s="239"/>
      <c r="G285" s="20"/>
      <c r="H285" s="5"/>
      <c r="I285" s="5"/>
    </row>
    <row r="286" spans="1:9" ht="10.5" customHeight="1" x14ac:dyDescent="0.2">
      <c r="A286" s="2"/>
      <c r="B286" s="16" t="s">
        <v>414</v>
      </c>
      <c r="C286" s="301"/>
      <c r="D286" s="302"/>
      <c r="E286" s="302"/>
      <c r="F286" s="239"/>
      <c r="G286" s="20"/>
      <c r="H286" s="5"/>
      <c r="I286" s="5"/>
    </row>
    <row r="287" spans="1:9" ht="10.5" customHeight="1" x14ac:dyDescent="0.2">
      <c r="A287" s="2"/>
      <c r="B287" s="574" t="s">
        <v>453</v>
      </c>
      <c r="C287" s="301"/>
      <c r="D287" s="302"/>
      <c r="E287" s="302"/>
      <c r="F287" s="239"/>
      <c r="G287" s="20"/>
      <c r="H287" s="5"/>
      <c r="I287" s="5"/>
    </row>
    <row r="288" spans="1:9" ht="10.5" hidden="1" customHeight="1" x14ac:dyDescent="0.2">
      <c r="A288" s="2"/>
      <c r="B288" s="574"/>
      <c r="C288" s="301"/>
      <c r="D288" s="302"/>
      <c r="E288" s="302"/>
      <c r="F288" s="239"/>
      <c r="G288" s="20"/>
      <c r="H288" s="5"/>
      <c r="I288" s="5"/>
    </row>
    <row r="289" spans="1:9" ht="10.5" customHeight="1" x14ac:dyDescent="0.2">
      <c r="A289" s="2"/>
      <c r="B289" s="16" t="s">
        <v>280</v>
      </c>
      <c r="C289" s="301">
        <v>-3233634.139999995</v>
      </c>
      <c r="D289" s="302">
        <v>-3.5</v>
      </c>
      <c r="E289" s="302">
        <v>-9158.2500000000018</v>
      </c>
      <c r="F289" s="239">
        <v>0.27406148716732148</v>
      </c>
      <c r="G289" s="20"/>
      <c r="H289" s="5"/>
      <c r="I289" s="5"/>
    </row>
    <row r="290" spans="1:9" ht="10.5" customHeight="1" x14ac:dyDescent="0.2">
      <c r="A290" s="2"/>
      <c r="B290" s="35" t="s">
        <v>135</v>
      </c>
      <c r="C290" s="303">
        <v>108520256.14999868</v>
      </c>
      <c r="D290" s="304">
        <v>488041.33999999857</v>
      </c>
      <c r="E290" s="304">
        <v>280669.42999999993</v>
      </c>
      <c r="F290" s="237">
        <v>3.1184695631559123E-2</v>
      </c>
      <c r="G290" s="27"/>
      <c r="H290" s="5"/>
      <c r="I290" s="5"/>
    </row>
    <row r="291" spans="1:9" x14ac:dyDescent="0.2">
      <c r="A291" s="54"/>
      <c r="B291" s="16"/>
      <c r="C291" s="303"/>
      <c r="D291" s="304"/>
      <c r="E291" s="304"/>
      <c r="F291" s="237"/>
      <c r="G291" s="27"/>
      <c r="H291" s="5"/>
      <c r="I291" s="28"/>
    </row>
    <row r="292" spans="1:9" s="28" customFormat="1" ht="16.5" customHeight="1" x14ac:dyDescent="0.2">
      <c r="A292" s="54"/>
      <c r="B292" s="31" t="s">
        <v>136</v>
      </c>
      <c r="C292" s="303"/>
      <c r="D292" s="304"/>
      <c r="E292" s="304"/>
      <c r="F292" s="237"/>
      <c r="G292" s="20"/>
      <c r="H292" s="5"/>
    </row>
    <row r="293" spans="1:9" s="28" customFormat="1" ht="16.5" customHeight="1" x14ac:dyDescent="0.2">
      <c r="A293" s="2"/>
      <c r="B293" s="37" t="s">
        <v>138</v>
      </c>
      <c r="C293" s="301">
        <v>488782.71000000177</v>
      </c>
      <c r="D293" s="302">
        <v>1505.98</v>
      </c>
      <c r="E293" s="302">
        <v>791.68000000000006</v>
      </c>
      <c r="F293" s="239">
        <v>-6.3538276785382042E-3</v>
      </c>
      <c r="G293" s="20"/>
      <c r="H293" s="5"/>
      <c r="I293" s="5"/>
    </row>
    <row r="294" spans="1:9" ht="10.5" customHeight="1" x14ac:dyDescent="0.2">
      <c r="A294" s="2"/>
      <c r="B294" s="37" t="s">
        <v>221</v>
      </c>
      <c r="C294" s="301">
        <v>4478.2</v>
      </c>
      <c r="D294" s="302"/>
      <c r="E294" s="302"/>
      <c r="F294" s="239">
        <v>-3.9126283378571269E-2</v>
      </c>
      <c r="G294" s="20"/>
      <c r="H294" s="5"/>
      <c r="I294" s="5"/>
    </row>
    <row r="295" spans="1:9" ht="10.5" hidden="1" customHeight="1" x14ac:dyDescent="0.2">
      <c r="A295" s="2"/>
      <c r="B295" s="16" t="s">
        <v>128</v>
      </c>
      <c r="C295" s="301"/>
      <c r="D295" s="302"/>
      <c r="E295" s="302"/>
      <c r="F295" s="239"/>
      <c r="G295" s="27"/>
      <c r="H295" s="5"/>
      <c r="I295" s="5"/>
    </row>
    <row r="296" spans="1:9" ht="10.5" customHeight="1" x14ac:dyDescent="0.2">
      <c r="A296" s="2"/>
      <c r="B296" s="574" t="s">
        <v>454</v>
      </c>
      <c r="C296" s="301"/>
      <c r="D296" s="302"/>
      <c r="E296" s="302"/>
      <c r="F296" s="239"/>
      <c r="G296" s="27"/>
      <c r="H296" s="5"/>
      <c r="I296" s="5"/>
    </row>
    <row r="297" spans="1:9" ht="10.5" hidden="1" customHeight="1" x14ac:dyDescent="0.2">
      <c r="A297" s="2"/>
      <c r="B297" s="574"/>
      <c r="C297" s="301"/>
      <c r="D297" s="302"/>
      <c r="E297" s="302"/>
      <c r="F297" s="239"/>
      <c r="G297" s="27"/>
      <c r="H297" s="5"/>
      <c r="I297" s="5"/>
    </row>
    <row r="298" spans="1:9" s="28" customFormat="1" ht="10.5" customHeight="1" x14ac:dyDescent="0.2">
      <c r="A298" s="54"/>
      <c r="B298" s="16" t="s">
        <v>280</v>
      </c>
      <c r="C298" s="301">
        <v>-4424.7700000000004</v>
      </c>
      <c r="D298" s="302"/>
      <c r="E298" s="302">
        <v>-12.5</v>
      </c>
      <c r="F298" s="239">
        <v>0.115650426490574</v>
      </c>
      <c r="G298" s="27"/>
      <c r="H298" s="5"/>
    </row>
    <row r="299" spans="1:9" s="28" customFormat="1" ht="10.5" customHeight="1" x14ac:dyDescent="0.2">
      <c r="A299" s="54"/>
      <c r="B299" s="16" t="s">
        <v>356</v>
      </c>
      <c r="C299" s="303"/>
      <c r="D299" s="304"/>
      <c r="E299" s="304"/>
      <c r="F299" s="237"/>
      <c r="G299" s="20"/>
      <c r="H299" s="5"/>
    </row>
    <row r="300" spans="1:9" ht="11.25" customHeight="1" x14ac:dyDescent="0.2">
      <c r="A300" s="2"/>
      <c r="B300" s="35" t="s">
        <v>137</v>
      </c>
      <c r="C300" s="303">
        <v>489286.14000000176</v>
      </c>
      <c r="D300" s="304">
        <v>1505.98</v>
      </c>
      <c r="E300" s="304">
        <v>779.18000000000006</v>
      </c>
      <c r="F300" s="237">
        <v>-7.8404320511904491E-3</v>
      </c>
      <c r="G300" s="27"/>
      <c r="H300" s="5"/>
      <c r="I300" s="5"/>
    </row>
    <row r="301" spans="1:9" ht="11.25" customHeight="1" x14ac:dyDescent="0.2">
      <c r="A301" s="54"/>
      <c r="B301" s="16"/>
      <c r="C301" s="303"/>
      <c r="D301" s="304"/>
      <c r="E301" s="304"/>
      <c r="F301" s="237"/>
      <c r="G301" s="27"/>
      <c r="H301" s="5"/>
      <c r="I301" s="28"/>
    </row>
    <row r="302" spans="1:9" s="28" customFormat="1" ht="16.5" customHeight="1" x14ac:dyDescent="0.2">
      <c r="A302" s="54"/>
      <c r="B302" s="31" t="s">
        <v>141</v>
      </c>
      <c r="C302" s="303"/>
      <c r="D302" s="304"/>
      <c r="E302" s="304"/>
      <c r="F302" s="237"/>
      <c r="G302" s="20"/>
      <c r="H302" s="5"/>
    </row>
    <row r="303" spans="1:9" s="28" customFormat="1" ht="16.5" customHeight="1" x14ac:dyDescent="0.2">
      <c r="A303" s="2"/>
      <c r="B303" s="37" t="s">
        <v>151</v>
      </c>
      <c r="C303" s="301">
        <v>71588.019999999859</v>
      </c>
      <c r="D303" s="302">
        <v>497.12</v>
      </c>
      <c r="E303" s="302"/>
      <c r="F303" s="239">
        <v>0.22087812198886048</v>
      </c>
      <c r="G303" s="56"/>
      <c r="H303" s="5"/>
      <c r="I303" s="5"/>
    </row>
    <row r="304" spans="1:9" s="57" customFormat="1" ht="10.5" customHeight="1" x14ac:dyDescent="0.2">
      <c r="A304" s="6"/>
      <c r="B304" s="16" t="s">
        <v>222</v>
      </c>
      <c r="C304" s="306">
        <v>65</v>
      </c>
      <c r="D304" s="307"/>
      <c r="E304" s="307"/>
      <c r="F304" s="182">
        <v>0.13043478260869557</v>
      </c>
      <c r="G304" s="56"/>
      <c r="H304" s="5"/>
    </row>
    <row r="305" spans="1:9" ht="10.5" customHeight="1" x14ac:dyDescent="0.2">
      <c r="B305" s="16" t="s">
        <v>128</v>
      </c>
      <c r="C305" s="306"/>
      <c r="D305" s="307"/>
      <c r="E305" s="307"/>
      <c r="F305" s="182"/>
      <c r="G305" s="56"/>
      <c r="H305" s="5"/>
      <c r="I305" s="57"/>
    </row>
    <row r="306" spans="1:9" s="57" customFormat="1" ht="10.5" customHeight="1" x14ac:dyDescent="0.2">
      <c r="A306" s="6"/>
      <c r="B306" s="16" t="s">
        <v>427</v>
      </c>
      <c r="C306" s="306"/>
      <c r="D306" s="307"/>
      <c r="E306" s="307"/>
      <c r="F306" s="182"/>
      <c r="G306" s="56"/>
      <c r="H306" s="5"/>
    </row>
    <row r="307" spans="1:9" s="57" customFormat="1" ht="10.5" customHeight="1" x14ac:dyDescent="0.2">
      <c r="A307" s="6"/>
      <c r="B307" s="574" t="s">
        <v>455</v>
      </c>
      <c r="C307" s="306"/>
      <c r="D307" s="307"/>
      <c r="E307" s="307"/>
      <c r="F307" s="182"/>
      <c r="G307" s="56"/>
      <c r="H307" s="5"/>
    </row>
    <row r="308" spans="1:9" s="57" customFormat="1" ht="10.5" hidden="1" customHeight="1" x14ac:dyDescent="0.2">
      <c r="A308" s="6"/>
      <c r="B308" s="574"/>
      <c r="C308" s="306"/>
      <c r="D308" s="307"/>
      <c r="E308" s="307"/>
      <c r="F308" s="182"/>
      <c r="G308" s="56"/>
      <c r="H308" s="5"/>
    </row>
    <row r="309" spans="1:9" s="57" customFormat="1" ht="10.5" customHeight="1" x14ac:dyDescent="0.2">
      <c r="A309" s="6"/>
      <c r="B309" s="16" t="s">
        <v>280</v>
      </c>
      <c r="C309" s="306">
        <v>-1337.0500000000002</v>
      </c>
      <c r="D309" s="307"/>
      <c r="E309" s="307"/>
      <c r="F309" s="182">
        <v>0.44674197667121152</v>
      </c>
      <c r="G309" s="56"/>
      <c r="H309" s="5"/>
    </row>
    <row r="310" spans="1:9" s="57" customFormat="1" ht="10.5" customHeight="1" x14ac:dyDescent="0.2">
      <c r="A310" s="6"/>
      <c r="B310" s="35" t="s">
        <v>142</v>
      </c>
      <c r="C310" s="308">
        <v>70315.969999999856</v>
      </c>
      <c r="D310" s="309">
        <v>497.12</v>
      </c>
      <c r="E310" s="309"/>
      <c r="F310" s="182">
        <v>0.21717481550054707</v>
      </c>
      <c r="G310" s="59"/>
    </row>
    <row r="311" spans="1:9" s="57" customFormat="1" ht="9" x14ac:dyDescent="0.15">
      <c r="A311" s="24"/>
      <c r="B311" s="33"/>
      <c r="C311" s="308"/>
      <c r="D311" s="309"/>
      <c r="E311" s="309"/>
      <c r="F311" s="183"/>
      <c r="G311" s="59"/>
      <c r="H311" s="60"/>
      <c r="I311" s="60"/>
    </row>
    <row r="312" spans="1:9" s="60" customFormat="1" ht="14.25" customHeight="1" x14ac:dyDescent="0.2">
      <c r="A312" s="24"/>
      <c r="B312" s="31" t="s">
        <v>139</v>
      </c>
      <c r="C312" s="308"/>
      <c r="D312" s="309"/>
      <c r="E312" s="309"/>
      <c r="F312" s="183"/>
      <c r="G312" s="56"/>
    </row>
    <row r="313" spans="1:9" s="60" customFormat="1" ht="14.25" customHeight="1" x14ac:dyDescent="0.2">
      <c r="A313" s="6"/>
      <c r="B313" s="37" t="s">
        <v>140</v>
      </c>
      <c r="C313" s="306">
        <v>326.30999999999995</v>
      </c>
      <c r="D313" s="307"/>
      <c r="E313" s="307"/>
      <c r="F313" s="182">
        <v>5.4075007268147068E-2</v>
      </c>
      <c r="G313" s="56"/>
      <c r="H313" s="5"/>
      <c r="I313" s="57"/>
    </row>
    <row r="314" spans="1:9" s="57" customFormat="1" ht="10.5" customHeight="1" x14ac:dyDescent="0.2">
      <c r="A314" s="6"/>
      <c r="B314" s="37" t="s">
        <v>179</v>
      </c>
      <c r="C314" s="306">
        <v>668.49</v>
      </c>
      <c r="D314" s="307"/>
      <c r="E314" s="307"/>
      <c r="F314" s="182">
        <v>-0.2341822180980857</v>
      </c>
      <c r="G314" s="56"/>
      <c r="H314" s="5"/>
    </row>
    <row r="315" spans="1:9" s="57" customFormat="1" ht="10.5" customHeight="1" x14ac:dyDescent="0.2">
      <c r="A315" s="6"/>
      <c r="B315" s="37" t="s">
        <v>223</v>
      </c>
      <c r="C315" s="306"/>
      <c r="D315" s="307"/>
      <c r="E315" s="307"/>
      <c r="F315" s="182"/>
      <c r="G315" s="56"/>
      <c r="H315" s="5"/>
    </row>
    <row r="316" spans="1:9" s="57" customFormat="1" ht="10.5" customHeight="1" x14ac:dyDescent="0.2">
      <c r="A316" s="6"/>
      <c r="B316" s="37" t="s">
        <v>498</v>
      </c>
      <c r="C316" s="306"/>
      <c r="D316" s="307"/>
      <c r="E316" s="307"/>
      <c r="F316" s="182"/>
      <c r="G316" s="56"/>
      <c r="H316" s="5"/>
    </row>
    <row r="317" spans="1:9" s="57" customFormat="1" ht="10.5" customHeight="1" x14ac:dyDescent="0.2">
      <c r="A317" s="6"/>
      <c r="B317" s="574" t="s">
        <v>456</v>
      </c>
      <c r="C317" s="306"/>
      <c r="D317" s="307"/>
      <c r="E317" s="307"/>
      <c r="F317" s="182"/>
      <c r="G317" s="56"/>
      <c r="H317" s="5"/>
    </row>
    <row r="318" spans="1:9" s="57" customFormat="1" ht="10.5" customHeight="1" x14ac:dyDescent="0.2">
      <c r="A318" s="6"/>
      <c r="B318" s="37" t="s">
        <v>280</v>
      </c>
      <c r="C318" s="306">
        <v>-51.1</v>
      </c>
      <c r="D318" s="307"/>
      <c r="E318" s="307"/>
      <c r="F318" s="182">
        <v>-0.27794263105835815</v>
      </c>
      <c r="G318" s="59"/>
      <c r="H318" s="5"/>
    </row>
    <row r="319" spans="1:9" s="60" customFormat="1" ht="10.5" customHeight="1" x14ac:dyDescent="0.2">
      <c r="A319" s="24"/>
      <c r="B319" s="35" t="s">
        <v>143</v>
      </c>
      <c r="C319" s="308">
        <v>943.69999999999993</v>
      </c>
      <c r="D319" s="309"/>
      <c r="E319" s="309"/>
      <c r="F319" s="183">
        <v>-0.16335685662612121</v>
      </c>
      <c r="G319" s="56"/>
      <c r="H319" s="5"/>
    </row>
    <row r="320" spans="1:9" s="60" customFormat="1" ht="10.5" customHeight="1" x14ac:dyDescent="0.2">
      <c r="A320" s="24"/>
      <c r="B320" s="31" t="s">
        <v>466</v>
      </c>
      <c r="C320" s="308"/>
      <c r="D320" s="309"/>
      <c r="E320" s="309"/>
      <c r="F320" s="183"/>
      <c r="G320" s="56"/>
      <c r="H320" s="5"/>
    </row>
    <row r="321" spans="1:9" s="60" customFormat="1" ht="10.5" customHeight="1" x14ac:dyDescent="0.2">
      <c r="A321" s="24"/>
      <c r="B321" s="37" t="s">
        <v>468</v>
      </c>
      <c r="C321" s="308">
        <v>172600</v>
      </c>
      <c r="D321" s="309"/>
      <c r="E321" s="309">
        <v>300</v>
      </c>
      <c r="F321" s="183">
        <v>0.33705166937795328</v>
      </c>
      <c r="G321" s="56"/>
      <c r="H321" s="5"/>
    </row>
    <row r="322" spans="1:9" s="60" customFormat="1" ht="10.5" customHeight="1" x14ac:dyDescent="0.2">
      <c r="A322" s="6"/>
      <c r="B322" s="35" t="s">
        <v>467</v>
      </c>
      <c r="C322" s="306">
        <v>172600</v>
      </c>
      <c r="D322" s="307"/>
      <c r="E322" s="307">
        <v>300</v>
      </c>
      <c r="F322" s="182">
        <v>0.33705166937795328</v>
      </c>
      <c r="G322" s="59"/>
      <c r="H322" s="57"/>
      <c r="I322" s="57"/>
    </row>
    <row r="323" spans="1:9" s="60" customFormat="1" ht="13.5" customHeight="1" x14ac:dyDescent="0.2">
      <c r="A323" s="24"/>
      <c r="B323" s="31" t="s">
        <v>122</v>
      </c>
      <c r="C323" s="308"/>
      <c r="D323" s="309"/>
      <c r="E323" s="309"/>
      <c r="F323" s="183"/>
      <c r="G323" s="56"/>
    </row>
    <row r="324" spans="1:9" s="60" customFormat="1" ht="17.25" customHeight="1" x14ac:dyDescent="0.2">
      <c r="A324" s="6"/>
      <c r="B324" s="37" t="s">
        <v>144</v>
      </c>
      <c r="C324" s="306">
        <v>512.16000000000008</v>
      </c>
      <c r="D324" s="307"/>
      <c r="E324" s="307"/>
      <c r="F324" s="182">
        <v>0.15763301839880683</v>
      </c>
      <c r="G324" s="56"/>
      <c r="H324" s="5"/>
      <c r="I324" s="57"/>
    </row>
    <row r="325" spans="1:9" s="57" customFormat="1" ht="10.5" customHeight="1" x14ac:dyDescent="0.2">
      <c r="A325" s="6"/>
      <c r="B325" s="37" t="s">
        <v>224</v>
      </c>
      <c r="C325" s="306">
        <v>875.85</v>
      </c>
      <c r="D325" s="307"/>
      <c r="E325" s="307"/>
      <c r="F325" s="182"/>
      <c r="G325" s="56"/>
      <c r="H325" s="5"/>
    </row>
    <row r="326" spans="1:9" s="57" customFormat="1" ht="10.5" customHeight="1" x14ac:dyDescent="0.2">
      <c r="A326" s="6"/>
      <c r="B326" s="37" t="s">
        <v>414</v>
      </c>
      <c r="C326" s="306"/>
      <c r="D326" s="307"/>
      <c r="E326" s="307"/>
      <c r="F326" s="182"/>
      <c r="G326" s="59"/>
      <c r="H326" s="5"/>
    </row>
    <row r="327" spans="1:9" s="60" customFormat="1" ht="10.5" customHeight="1" x14ac:dyDescent="0.2">
      <c r="A327" s="24"/>
      <c r="B327" s="35" t="s">
        <v>120</v>
      </c>
      <c r="C327" s="308">
        <v>1388.0100000000002</v>
      </c>
      <c r="D327" s="309"/>
      <c r="E327" s="309"/>
      <c r="F327" s="183"/>
      <c r="G327" s="62"/>
      <c r="H327" s="5"/>
    </row>
    <row r="328" spans="1:9" s="57" customFormat="1" ht="12" x14ac:dyDescent="0.2">
      <c r="A328" s="61"/>
      <c r="B328" s="33"/>
      <c r="C328" s="308"/>
      <c r="D328" s="309"/>
      <c r="E328" s="309"/>
      <c r="F328" s="183"/>
      <c r="G328" s="62"/>
      <c r="H328" s="63"/>
      <c r="I328" s="63"/>
    </row>
    <row r="329" spans="1:9" s="63" customFormat="1" ht="14.25" customHeight="1" x14ac:dyDescent="0.2">
      <c r="A329" s="61"/>
      <c r="B329" s="31" t="s">
        <v>244</v>
      </c>
      <c r="C329" s="308"/>
      <c r="D329" s="309"/>
      <c r="E329" s="309"/>
      <c r="F329" s="183"/>
      <c r="G329" s="59"/>
    </row>
    <row r="330" spans="1:9" s="63" customFormat="1" ht="14.25" customHeight="1" x14ac:dyDescent="0.2">
      <c r="A330" s="24"/>
      <c r="B330" s="37" t="s">
        <v>144</v>
      </c>
      <c r="C330" s="306"/>
      <c r="D330" s="307"/>
      <c r="E330" s="307"/>
      <c r="F330" s="182"/>
      <c r="G330" s="59"/>
      <c r="H330" s="5"/>
      <c r="I330" s="60"/>
    </row>
    <row r="331" spans="1:9" s="60" customFormat="1" ht="11.25" customHeight="1" x14ac:dyDescent="0.2">
      <c r="A331" s="24"/>
      <c r="B331" s="37" t="s">
        <v>125</v>
      </c>
      <c r="C331" s="306">
        <v>152221.93000000023</v>
      </c>
      <c r="D331" s="307"/>
      <c r="E331" s="307">
        <v>655.81</v>
      </c>
      <c r="F331" s="182">
        <v>-6.1524483653890072E-2</v>
      </c>
      <c r="G331" s="56"/>
      <c r="H331" s="5"/>
    </row>
    <row r="332" spans="1:9" s="60" customFormat="1" ht="11.25" customHeight="1" x14ac:dyDescent="0.2">
      <c r="A332" s="6"/>
      <c r="B332" s="37" t="s">
        <v>126</v>
      </c>
      <c r="C332" s="306">
        <v>524.70000000000005</v>
      </c>
      <c r="D332" s="307"/>
      <c r="E332" s="307"/>
      <c r="F332" s="182"/>
      <c r="G332" s="56"/>
      <c r="H332" s="5"/>
      <c r="I332" s="57"/>
    </row>
    <row r="333" spans="1:9" s="57" customFormat="1" ht="10.5" customHeight="1" x14ac:dyDescent="0.2">
      <c r="A333" s="6"/>
      <c r="B333" s="37" t="s">
        <v>127</v>
      </c>
      <c r="C333" s="306">
        <v>10828.6</v>
      </c>
      <c r="D333" s="307"/>
      <c r="E333" s="307"/>
      <c r="F333" s="182"/>
      <c r="G333" s="56"/>
      <c r="H333" s="5"/>
    </row>
    <row r="334" spans="1:9" s="57" customFormat="1" ht="10.5" customHeight="1" x14ac:dyDescent="0.2">
      <c r="A334" s="6"/>
      <c r="B334" s="37" t="s">
        <v>133</v>
      </c>
      <c r="C334" s="306">
        <v>22905.659999999989</v>
      </c>
      <c r="D334" s="307"/>
      <c r="E334" s="307"/>
      <c r="F334" s="182">
        <v>-0.27353106377931247</v>
      </c>
      <c r="G334" s="56"/>
      <c r="H334" s="5"/>
    </row>
    <row r="335" spans="1:9" s="57" customFormat="1" ht="10.5" customHeight="1" x14ac:dyDescent="0.2">
      <c r="A335" s="6"/>
      <c r="B335" s="37" t="s">
        <v>134</v>
      </c>
      <c r="C335" s="306">
        <v>4352.1400000000003</v>
      </c>
      <c r="D335" s="307"/>
      <c r="E335" s="307"/>
      <c r="F335" s="182">
        <v>6.412435453622134E-3</v>
      </c>
      <c r="G335" s="56"/>
      <c r="H335" s="5"/>
    </row>
    <row r="336" spans="1:9" s="57" customFormat="1" ht="10.5" customHeight="1" x14ac:dyDescent="0.2">
      <c r="A336" s="6"/>
      <c r="B336" s="37" t="s">
        <v>24</v>
      </c>
      <c r="C336" s="306">
        <v>230584.75000000012</v>
      </c>
      <c r="D336" s="307"/>
      <c r="E336" s="307"/>
      <c r="F336" s="182">
        <v>0.18492264528197255</v>
      </c>
      <c r="G336" s="56"/>
      <c r="H336" s="5"/>
    </row>
    <row r="337" spans="1:9" s="57" customFormat="1" ht="10.5" customHeight="1" x14ac:dyDescent="0.2">
      <c r="A337" s="6"/>
      <c r="B337" s="37" t="s">
        <v>138</v>
      </c>
      <c r="C337" s="306">
        <v>2795.58</v>
      </c>
      <c r="D337" s="307"/>
      <c r="E337" s="307"/>
      <c r="F337" s="182"/>
      <c r="G337" s="56"/>
      <c r="H337" s="5"/>
    </row>
    <row r="338" spans="1:9" s="57" customFormat="1" ht="10.5" customHeight="1" x14ac:dyDescent="0.2">
      <c r="A338" s="6"/>
      <c r="B338" s="37" t="s">
        <v>34</v>
      </c>
      <c r="C338" s="306">
        <v>8297.4500000000062</v>
      </c>
      <c r="D338" s="307"/>
      <c r="E338" s="307"/>
      <c r="F338" s="182"/>
      <c r="G338" s="56"/>
      <c r="H338" s="5"/>
    </row>
    <row r="339" spans="1:9" s="57" customFormat="1" ht="10.5" customHeight="1" x14ac:dyDescent="0.2">
      <c r="A339" s="6"/>
      <c r="B339" s="37" t="s">
        <v>140</v>
      </c>
      <c r="C339" s="306"/>
      <c r="D339" s="307"/>
      <c r="E339" s="307"/>
      <c r="F339" s="182"/>
      <c r="G339" s="56"/>
      <c r="H339" s="5"/>
    </row>
    <row r="340" spans="1:9" s="57" customFormat="1" ht="10.5" customHeight="1" x14ac:dyDescent="0.2">
      <c r="A340" s="6"/>
      <c r="B340" s="37" t="s">
        <v>129</v>
      </c>
      <c r="C340" s="306">
        <v>49885.930000000008</v>
      </c>
      <c r="D340" s="307"/>
      <c r="E340" s="307">
        <v>244.16</v>
      </c>
      <c r="F340" s="182">
        <v>-6.0270951884358381E-2</v>
      </c>
      <c r="G340" s="56"/>
      <c r="H340" s="5"/>
    </row>
    <row r="341" spans="1:9" s="57" customFormat="1" ht="10.5" customHeight="1" x14ac:dyDescent="0.2">
      <c r="A341" s="6"/>
      <c r="B341" s="16" t="s">
        <v>427</v>
      </c>
      <c r="C341" s="306"/>
      <c r="D341" s="307"/>
      <c r="E341" s="307"/>
      <c r="F341" s="182"/>
      <c r="G341" s="56"/>
      <c r="H341" s="5"/>
    </row>
    <row r="342" spans="1:9" s="57" customFormat="1" ht="10.5" customHeight="1" x14ac:dyDescent="0.2">
      <c r="A342" s="6"/>
      <c r="B342" s="37" t="s">
        <v>179</v>
      </c>
      <c r="C342" s="306">
        <v>57</v>
      </c>
      <c r="D342" s="307"/>
      <c r="E342" s="307"/>
      <c r="F342" s="182">
        <v>-0.29629629629629628</v>
      </c>
      <c r="G342" s="56"/>
      <c r="H342" s="5"/>
    </row>
    <row r="343" spans="1:9" s="57" customFormat="1" ht="10.5" customHeight="1" x14ac:dyDescent="0.2">
      <c r="A343" s="6"/>
      <c r="B343" s="37" t="s">
        <v>130</v>
      </c>
      <c r="C343" s="306"/>
      <c r="D343" s="307"/>
      <c r="E343" s="307"/>
      <c r="F343" s="182"/>
      <c r="G343" s="56"/>
      <c r="H343" s="5"/>
    </row>
    <row r="344" spans="1:9" s="57" customFormat="1" ht="10.5" customHeight="1" x14ac:dyDescent="0.2">
      <c r="A344" s="6"/>
      <c r="B344" s="37" t="s">
        <v>468</v>
      </c>
      <c r="C344" s="306">
        <v>1020</v>
      </c>
      <c r="D344" s="307"/>
      <c r="E344" s="307"/>
      <c r="F344" s="182"/>
      <c r="G344" s="56"/>
      <c r="H344" s="5"/>
    </row>
    <row r="345" spans="1:9" s="57" customFormat="1" ht="10.5" customHeight="1" x14ac:dyDescent="0.2">
      <c r="A345" s="6"/>
      <c r="B345" s="575" t="s">
        <v>460</v>
      </c>
      <c r="C345" s="306"/>
      <c r="D345" s="307"/>
      <c r="E345" s="307"/>
      <c r="F345" s="182"/>
      <c r="G345" s="56"/>
      <c r="H345" s="5"/>
    </row>
    <row r="346" spans="1:9" s="57" customFormat="1" ht="10.5" customHeight="1" x14ac:dyDescent="0.2">
      <c r="A346" s="6"/>
      <c r="B346" s="575" t="s">
        <v>488</v>
      </c>
      <c r="C346" s="306"/>
      <c r="D346" s="307"/>
      <c r="E346" s="307"/>
      <c r="F346" s="182"/>
      <c r="G346" s="56"/>
      <c r="H346" s="5"/>
    </row>
    <row r="347" spans="1:9" s="57" customFormat="1" ht="10.5" customHeight="1" x14ac:dyDescent="0.2">
      <c r="A347" s="6"/>
      <c r="B347" s="37" t="s">
        <v>280</v>
      </c>
      <c r="C347" s="308">
        <v>-17969.360000000008</v>
      </c>
      <c r="D347" s="309"/>
      <c r="E347" s="309">
        <v>-39.519999999999996</v>
      </c>
      <c r="F347" s="183">
        <v>0.24906837867652465</v>
      </c>
      <c r="G347" s="59"/>
    </row>
    <row r="348" spans="1:9" s="60" customFormat="1" ht="10.5" customHeight="1" x14ac:dyDescent="0.2">
      <c r="A348" s="24"/>
      <c r="B348" s="35" t="s">
        <v>246</v>
      </c>
      <c r="C348" s="308">
        <v>465550.38000000041</v>
      </c>
      <c r="D348" s="309"/>
      <c r="E348" s="309">
        <v>860.44999999999993</v>
      </c>
      <c r="F348" s="183">
        <v>-3.7257912594049425E-2</v>
      </c>
      <c r="G348" s="56"/>
      <c r="H348" s="5"/>
    </row>
    <row r="349" spans="1:9" s="60" customFormat="1" ht="10.5" customHeight="1" x14ac:dyDescent="0.2">
      <c r="A349" s="6"/>
      <c r="B349" s="35" t="s">
        <v>8</v>
      </c>
      <c r="C349" s="306">
        <v>121440747.38999864</v>
      </c>
      <c r="D349" s="307">
        <v>502803.56999999838</v>
      </c>
      <c r="E349" s="307">
        <v>319501.4499999999</v>
      </c>
      <c r="F349" s="182">
        <v>2.6477988913908401E-2</v>
      </c>
      <c r="G349" s="59"/>
      <c r="H349" s="57"/>
      <c r="I349" s="57"/>
    </row>
    <row r="350" spans="1:9" s="57" customFormat="1" ht="9" hidden="1" x14ac:dyDescent="0.15">
      <c r="A350" s="24"/>
      <c r="B350" s="33"/>
      <c r="C350" s="308"/>
      <c r="D350" s="309"/>
      <c r="E350" s="309"/>
      <c r="F350" s="183"/>
      <c r="G350" s="59"/>
      <c r="H350" s="60"/>
      <c r="I350" s="60"/>
    </row>
    <row r="351" spans="1:9" s="60" customFormat="1" ht="13.5" customHeight="1" x14ac:dyDescent="0.2">
      <c r="A351" s="24"/>
      <c r="B351" s="31" t="s">
        <v>145</v>
      </c>
      <c r="C351" s="308"/>
      <c r="D351" s="309"/>
      <c r="E351" s="309"/>
      <c r="F351" s="183"/>
      <c r="G351" s="59"/>
    </row>
    <row r="352" spans="1:9" s="60" customFormat="1" ht="13.5" customHeight="1" x14ac:dyDescent="0.2">
      <c r="A352" s="24"/>
      <c r="B352" s="37" t="s">
        <v>146</v>
      </c>
      <c r="C352" s="306">
        <v>1448085.5999999999</v>
      </c>
      <c r="D352" s="307">
        <v>549753.75999999989</v>
      </c>
      <c r="E352" s="307">
        <v>4844.5199999999995</v>
      </c>
      <c r="F352" s="182">
        <v>-3.4250296041812622E-2</v>
      </c>
      <c r="G352" s="59"/>
      <c r="H352" s="5"/>
    </row>
    <row r="353" spans="1:9" s="60" customFormat="1" ht="10.5" customHeight="1" x14ac:dyDescent="0.2">
      <c r="A353" s="24"/>
      <c r="B353" s="37" t="s">
        <v>442</v>
      </c>
      <c r="C353" s="306">
        <v>1188.0299999999988</v>
      </c>
      <c r="D353" s="307">
        <v>308.19</v>
      </c>
      <c r="E353" s="307">
        <v>5.76</v>
      </c>
      <c r="F353" s="182">
        <v>-0.50858506682329774</v>
      </c>
      <c r="G353" s="59"/>
      <c r="H353" s="5"/>
    </row>
    <row r="354" spans="1:9" s="60" customFormat="1" ht="10.5" customHeight="1" x14ac:dyDescent="0.2">
      <c r="A354" s="24"/>
      <c r="B354" s="37" t="s">
        <v>147</v>
      </c>
      <c r="C354" s="306">
        <v>3624.0300000000016</v>
      </c>
      <c r="D354" s="307">
        <v>1002.8399999999992</v>
      </c>
      <c r="E354" s="307">
        <v>3.7800000000000002</v>
      </c>
      <c r="F354" s="182">
        <v>-0.24008597190186909</v>
      </c>
      <c r="G354" s="59"/>
      <c r="H354" s="5"/>
    </row>
    <row r="355" spans="1:9" s="60" customFormat="1" ht="10.5" customHeight="1" x14ac:dyDescent="0.2">
      <c r="A355" s="24"/>
      <c r="B355" s="37" t="s">
        <v>148</v>
      </c>
      <c r="C355" s="306">
        <v>26064.900000000274</v>
      </c>
      <c r="D355" s="307">
        <v>7837.2999999999984</v>
      </c>
      <c r="E355" s="307">
        <v>34.020000000000003</v>
      </c>
      <c r="F355" s="182">
        <v>-6.1722448768008031E-2</v>
      </c>
      <c r="G355" s="59"/>
      <c r="H355" s="5"/>
    </row>
    <row r="356" spans="1:9" s="60" customFormat="1" ht="10.5" customHeight="1" x14ac:dyDescent="0.2">
      <c r="A356" s="24"/>
      <c r="B356" s="37" t="s">
        <v>125</v>
      </c>
      <c r="C356" s="306">
        <v>11215.549999999952</v>
      </c>
      <c r="D356" s="307">
        <v>3462.5200000000045</v>
      </c>
      <c r="E356" s="307">
        <v>36.479999999999997</v>
      </c>
      <c r="F356" s="182">
        <v>9.9139156051483823E-2</v>
      </c>
      <c r="G356" s="59"/>
      <c r="H356" s="5"/>
    </row>
    <row r="357" spans="1:9" s="60" customFormat="1" ht="10.5" hidden="1" customHeight="1" x14ac:dyDescent="0.2">
      <c r="A357" s="24"/>
      <c r="B357" s="16"/>
      <c r="C357" s="306"/>
      <c r="D357" s="307"/>
      <c r="E357" s="307"/>
      <c r="F357" s="182"/>
      <c r="G357" s="59"/>
      <c r="H357" s="5"/>
    </row>
    <row r="358" spans="1:9" s="60" customFormat="1" ht="10.5" customHeight="1" x14ac:dyDescent="0.2">
      <c r="A358" s="24"/>
      <c r="B358" s="37" t="s">
        <v>149</v>
      </c>
      <c r="C358" s="306">
        <v>1929.7100000000046</v>
      </c>
      <c r="D358" s="307">
        <v>-13.200000000000001</v>
      </c>
      <c r="E358" s="307"/>
      <c r="F358" s="182">
        <v>-7.2459936744757814E-2</v>
      </c>
      <c r="G358" s="56"/>
      <c r="H358" s="5"/>
    </row>
    <row r="359" spans="1:9" s="60" customFormat="1" ht="10.5" customHeight="1" x14ac:dyDescent="0.2">
      <c r="A359" s="6"/>
      <c r="B359" s="37" t="s">
        <v>435</v>
      </c>
      <c r="C359" s="306"/>
      <c r="D359" s="307"/>
      <c r="E359" s="307"/>
      <c r="F359" s="182"/>
      <c r="G359" s="56"/>
      <c r="H359" s="5"/>
      <c r="I359" s="57"/>
    </row>
    <row r="360" spans="1:9" s="57" customFormat="1" ht="10.5" customHeight="1" x14ac:dyDescent="0.2">
      <c r="A360" s="6"/>
      <c r="B360" s="37" t="s">
        <v>281</v>
      </c>
      <c r="C360" s="306">
        <v>-92921</v>
      </c>
      <c r="D360" s="307">
        <v>-157</v>
      </c>
      <c r="E360" s="307">
        <v>-367</v>
      </c>
      <c r="F360" s="182">
        <v>0.27151438853843102</v>
      </c>
      <c r="G360" s="59"/>
      <c r="H360" s="5"/>
    </row>
    <row r="361" spans="1:9" s="57" customFormat="1" ht="10.5" customHeight="1" x14ac:dyDescent="0.2">
      <c r="A361" s="6"/>
      <c r="B361" s="575" t="s">
        <v>461</v>
      </c>
      <c r="C361" s="306"/>
      <c r="D361" s="307"/>
      <c r="E361" s="307"/>
      <c r="F361" s="182"/>
      <c r="G361" s="59"/>
      <c r="H361" s="5"/>
    </row>
    <row r="362" spans="1:9" s="57" customFormat="1" ht="10.5" hidden="1" customHeight="1" x14ac:dyDescent="0.2">
      <c r="A362" s="6"/>
      <c r="B362" s="579" t="s">
        <v>464</v>
      </c>
      <c r="C362" s="306"/>
      <c r="D362" s="307"/>
      <c r="E362" s="307"/>
      <c r="F362" s="182"/>
      <c r="G362" s="59"/>
      <c r="H362" s="5"/>
    </row>
    <row r="363" spans="1:9" s="60" customFormat="1" ht="10.5" customHeight="1" x14ac:dyDescent="0.2">
      <c r="A363" s="24"/>
      <c r="B363" s="41" t="s">
        <v>150</v>
      </c>
      <c r="C363" s="311">
        <v>1399186.8200000003</v>
      </c>
      <c r="D363" s="312">
        <v>562194.4099999998</v>
      </c>
      <c r="E363" s="312">
        <v>4557.5599999999995</v>
      </c>
      <c r="F363" s="184">
        <v>-5.0506190422727193E-2</v>
      </c>
      <c r="G363" s="266"/>
      <c r="H363" s="5"/>
    </row>
    <row r="364" spans="1:9" s="60" customFormat="1" ht="10.5" customHeight="1" x14ac:dyDescent="0.15">
      <c r="A364" s="24"/>
      <c r="B364" s="265"/>
      <c r="C364" s="266"/>
      <c r="D364" s="266"/>
      <c r="E364" s="266"/>
      <c r="F364" s="266"/>
      <c r="G364" s="265"/>
      <c r="H364" s="267"/>
      <c r="I364" s="59"/>
    </row>
    <row r="365" spans="1:9" s="60" customFormat="1" ht="10.5" customHeight="1" x14ac:dyDescent="0.15">
      <c r="A365" s="24"/>
      <c r="B365" s="265" t="s">
        <v>238</v>
      </c>
      <c r="C365" s="265"/>
      <c r="D365" s="265"/>
      <c r="E365" s="265"/>
      <c r="F365" s="265"/>
      <c r="G365" s="265"/>
      <c r="H365" s="265"/>
      <c r="I365" s="59"/>
    </row>
    <row r="366" spans="1:9" s="60" customFormat="1" ht="9" x14ac:dyDescent="0.15">
      <c r="A366" s="24"/>
      <c r="B366" s="265" t="s">
        <v>249</v>
      </c>
      <c r="C366" s="265"/>
      <c r="D366" s="265"/>
      <c r="E366" s="265"/>
      <c r="F366" s="265"/>
      <c r="G366" s="265"/>
      <c r="H366" s="265"/>
      <c r="I366" s="59"/>
    </row>
    <row r="367" spans="1:9" s="60" customFormat="1" ht="10.5" customHeight="1" x14ac:dyDescent="0.15">
      <c r="A367" s="24"/>
      <c r="B367" s="265" t="s">
        <v>251</v>
      </c>
      <c r="C367" s="265"/>
      <c r="D367" s="265"/>
      <c r="E367" s="265"/>
      <c r="F367" s="265"/>
      <c r="G367" s="210"/>
      <c r="H367" s="265"/>
      <c r="I367" s="59"/>
    </row>
    <row r="368" spans="1:9" s="60" customFormat="1" ht="10.5" customHeight="1" x14ac:dyDescent="0.15">
      <c r="A368" s="24"/>
      <c r="B368" s="265" t="s">
        <v>376</v>
      </c>
      <c r="C368" s="210"/>
      <c r="D368" s="210"/>
      <c r="E368" s="210"/>
      <c r="F368" s="210"/>
      <c r="G368" s="210"/>
      <c r="H368" s="211"/>
      <c r="I368" s="59"/>
    </row>
    <row r="369" spans="1:9" s="60" customFormat="1" ht="10.5" customHeight="1" x14ac:dyDescent="0.2">
      <c r="A369" s="24"/>
      <c r="B369" s="265" t="s">
        <v>282</v>
      </c>
      <c r="C369" s="210"/>
      <c r="D369" s="210"/>
      <c r="E369" s="210"/>
      <c r="F369" s="210"/>
      <c r="G369" s="4"/>
      <c r="H369" s="211"/>
      <c r="I369" s="59"/>
    </row>
    <row r="370" spans="1:9" s="60" customFormat="1" ht="10.5" customHeight="1" x14ac:dyDescent="0.2">
      <c r="A370" s="6"/>
      <c r="B370" s="5"/>
      <c r="C370" s="3"/>
      <c r="D370" s="3"/>
      <c r="E370" s="3"/>
      <c r="F370" s="4"/>
      <c r="G370" s="8"/>
      <c r="H370" s="4"/>
      <c r="I370" s="51"/>
    </row>
    <row r="371" spans="1:9" ht="13.5" customHeight="1" x14ac:dyDescent="0.25">
      <c r="B371" s="7" t="s">
        <v>288</v>
      </c>
      <c r="C371" s="8"/>
      <c r="D371" s="8"/>
      <c r="E371" s="8"/>
      <c r="F371" s="8"/>
      <c r="H371" s="8"/>
      <c r="I371" s="8"/>
    </row>
    <row r="372" spans="1:9" ht="15" customHeight="1" x14ac:dyDescent="0.2">
      <c r="B372" s="9"/>
      <c r="C372" s="10" t="str">
        <f>$C$3</f>
        <v>PERIODE DU 1.1 AU 31.8.2024</v>
      </c>
      <c r="D372" s="11"/>
      <c r="G372" s="15"/>
    </row>
    <row r="373" spans="1:9" ht="9.75" customHeight="1" x14ac:dyDescent="0.2">
      <c r="B373" s="12" t="s">
        <v>173</v>
      </c>
      <c r="C373" s="13"/>
      <c r="D373" s="13"/>
      <c r="E373" s="13"/>
      <c r="F373" s="14"/>
      <c r="G373" s="23"/>
      <c r="H373" s="5"/>
      <c r="I373" s="5"/>
    </row>
    <row r="374" spans="1:9" ht="19.5" customHeight="1" x14ac:dyDescent="0.2">
      <c r="B374" s="16" t="s">
        <v>7</v>
      </c>
      <c r="C374" s="17" t="s">
        <v>6</v>
      </c>
      <c r="D374" s="219" t="s">
        <v>242</v>
      </c>
      <c r="E374" s="219" t="s">
        <v>237</v>
      </c>
      <c r="F374" s="19" t="str">
        <f>CUMUL_Maladie_mnt!$H$5</f>
        <v>PCAP</v>
      </c>
      <c r="G374" s="23"/>
      <c r="H374" s="5"/>
      <c r="I374" s="5"/>
    </row>
    <row r="375" spans="1:9" ht="13.5" customHeight="1" x14ac:dyDescent="0.2">
      <c r="B375" s="21"/>
      <c r="C375" s="44"/>
      <c r="D375" s="220"/>
      <c r="E375" s="220" t="s">
        <v>239</v>
      </c>
      <c r="F375" s="22" t="str">
        <f>CUMUL_Maladie_mnt!$H$6</f>
        <v>en %</v>
      </c>
      <c r="G375" s="56"/>
      <c r="H375" s="5"/>
      <c r="I375" s="5"/>
    </row>
    <row r="376" spans="1:9" ht="10.5" customHeight="1" x14ac:dyDescent="0.2">
      <c r="B376" s="31" t="s">
        <v>152</v>
      </c>
      <c r="C376" s="55"/>
      <c r="D376" s="225"/>
      <c r="E376" s="225"/>
      <c r="F376" s="182"/>
      <c r="G376" s="59"/>
      <c r="H376" s="57"/>
      <c r="I376" s="57"/>
    </row>
    <row r="377" spans="1:9" s="57" customFormat="1" x14ac:dyDescent="0.2">
      <c r="A377" s="24"/>
      <c r="B377" s="16" t="s">
        <v>12</v>
      </c>
      <c r="C377" s="308">
        <v>16046205.780000554</v>
      </c>
      <c r="D377" s="309">
        <v>1662.64</v>
      </c>
      <c r="E377" s="309">
        <v>55725.420000000027</v>
      </c>
      <c r="F377" s="183">
        <v>-3.3425492996728812E-2</v>
      </c>
      <c r="G377" s="56"/>
      <c r="H377" s="60"/>
      <c r="I377" s="60"/>
    </row>
    <row r="378" spans="1:9" s="60" customFormat="1" ht="14.25" customHeight="1" x14ac:dyDescent="0.2">
      <c r="A378" s="6"/>
      <c r="B378" s="16" t="s">
        <v>10</v>
      </c>
      <c r="C378" s="306"/>
      <c r="D378" s="307"/>
      <c r="E378" s="307"/>
      <c r="F378" s="182"/>
      <c r="G378" s="56"/>
      <c r="H378" s="5"/>
      <c r="I378" s="57"/>
    </row>
    <row r="379" spans="1:9" s="57" customFormat="1" hidden="1" x14ac:dyDescent="0.2">
      <c r="A379" s="6"/>
      <c r="B379" s="16" t="s">
        <v>9</v>
      </c>
      <c r="C379" s="306"/>
      <c r="D379" s="307"/>
      <c r="E379" s="307"/>
      <c r="F379" s="182"/>
      <c r="G379" s="56"/>
      <c r="H379" s="5"/>
    </row>
    <row r="380" spans="1:9" s="57" customFormat="1" hidden="1" x14ac:dyDescent="0.2">
      <c r="A380" s="6"/>
      <c r="B380" s="16" t="s">
        <v>299</v>
      </c>
      <c r="C380" s="306"/>
      <c r="D380" s="307"/>
      <c r="E380" s="307"/>
      <c r="F380" s="182"/>
      <c r="G380" s="56"/>
      <c r="H380" s="5"/>
    </row>
    <row r="381" spans="1:9" s="57" customFormat="1" hidden="1" x14ac:dyDescent="0.2">
      <c r="A381" s="6"/>
      <c r="B381" s="16" t="s">
        <v>11</v>
      </c>
      <c r="C381" s="306"/>
      <c r="D381" s="307"/>
      <c r="E381" s="307"/>
      <c r="F381" s="182"/>
      <c r="G381" s="56"/>
      <c r="H381" s="5"/>
    </row>
    <row r="382" spans="1:9" s="57" customFormat="1" hidden="1" x14ac:dyDescent="0.2">
      <c r="A382" s="6"/>
      <c r="B382" s="16" t="s">
        <v>75</v>
      </c>
      <c r="C382" s="306"/>
      <c r="D382" s="307"/>
      <c r="E382" s="307"/>
      <c r="F382" s="182"/>
      <c r="G382" s="59"/>
      <c r="H382" s="5"/>
    </row>
    <row r="383" spans="1:9" s="57" customFormat="1" hidden="1" x14ac:dyDescent="0.2">
      <c r="A383" s="24"/>
      <c r="B383" s="16" t="s">
        <v>85</v>
      </c>
      <c r="C383" s="306">
        <v>422073.1399999999</v>
      </c>
      <c r="D383" s="313">
        <v>422073.1399999999</v>
      </c>
      <c r="E383" s="313"/>
      <c r="F383" s="185">
        <v>-0.21472339424808284</v>
      </c>
      <c r="G383" s="59"/>
      <c r="H383" s="5"/>
      <c r="I383" s="60"/>
    </row>
    <row r="384" spans="1:9" s="60" customFormat="1" x14ac:dyDescent="0.2">
      <c r="A384" s="24"/>
      <c r="B384" s="37" t="s">
        <v>25</v>
      </c>
      <c r="C384" s="306"/>
      <c r="D384" s="313"/>
      <c r="E384" s="313"/>
      <c r="F384" s="185"/>
      <c r="G384" s="56"/>
      <c r="H384" s="5"/>
    </row>
    <row r="385" spans="1:11" s="60" customFormat="1" x14ac:dyDescent="0.2">
      <c r="A385" s="6"/>
      <c r="B385" s="37" t="s">
        <v>48</v>
      </c>
      <c r="C385" s="306"/>
      <c r="D385" s="313"/>
      <c r="E385" s="313"/>
      <c r="F385" s="185"/>
      <c r="G385" s="66"/>
      <c r="H385" s="5"/>
      <c r="I385" s="57"/>
    </row>
    <row r="386" spans="1:11" s="57" customFormat="1" x14ac:dyDescent="0.2">
      <c r="A386" s="6"/>
      <c r="B386" s="37" t="s">
        <v>355</v>
      </c>
      <c r="C386" s="306">
        <v>106.00999999999999</v>
      </c>
      <c r="D386" s="307"/>
      <c r="E386" s="307"/>
      <c r="F386" s="182"/>
      <c r="G386" s="66"/>
      <c r="H386" s="5"/>
    </row>
    <row r="387" spans="1:11" s="57" customFormat="1" ht="10.5" customHeight="1" x14ac:dyDescent="0.2">
      <c r="A387" s="6"/>
      <c r="B387" s="37" t="s">
        <v>79</v>
      </c>
      <c r="C387" s="306">
        <v>28042.289999999997</v>
      </c>
      <c r="D387" s="307"/>
      <c r="E387" s="307">
        <v>38</v>
      </c>
      <c r="F387" s="182">
        <v>5.3113679670782288E-2</v>
      </c>
      <c r="G387" s="56"/>
      <c r="H387" s="5"/>
    </row>
    <row r="388" spans="1:11" s="57" customFormat="1" ht="10.5" customHeight="1" x14ac:dyDescent="0.2">
      <c r="A388" s="6"/>
      <c r="B388" s="16" t="s">
        <v>432</v>
      </c>
      <c r="C388" s="306">
        <v>1561053.4999999744</v>
      </c>
      <c r="D388" s="313"/>
      <c r="E388" s="313">
        <v>3581.5300000000007</v>
      </c>
      <c r="F388" s="185">
        <v>-1.4524358870052323E-2</v>
      </c>
      <c r="G388" s="59"/>
      <c r="H388" s="5"/>
    </row>
    <row r="389" spans="1:11" s="57" customFormat="1" ht="10.5" customHeight="1" x14ac:dyDescent="0.2">
      <c r="A389" s="6"/>
      <c r="B389" s="563" t="s">
        <v>440</v>
      </c>
      <c r="C389" s="306">
        <v>2477.2699999999995</v>
      </c>
      <c r="D389" s="313"/>
      <c r="E389" s="313"/>
      <c r="F389" s="185"/>
      <c r="G389" s="59"/>
      <c r="H389" s="5"/>
    </row>
    <row r="390" spans="1:11" s="57" customFormat="1" ht="13.5" customHeight="1" x14ac:dyDescent="0.2">
      <c r="A390" s="6"/>
      <c r="B390" s="574" t="s">
        <v>457</v>
      </c>
      <c r="C390" s="306"/>
      <c r="D390" s="313"/>
      <c r="E390" s="313"/>
      <c r="F390" s="185"/>
      <c r="G390" s="59"/>
      <c r="H390" s="5"/>
    </row>
    <row r="391" spans="1:11" s="57" customFormat="1" ht="10.5" customHeight="1" x14ac:dyDescent="0.2">
      <c r="A391" s="6"/>
      <c r="B391" s="574" t="s">
        <v>476</v>
      </c>
      <c r="C391" s="306">
        <v>57686.700000000055</v>
      </c>
      <c r="D391" s="313"/>
      <c r="E391" s="313">
        <v>423.51000000000005</v>
      </c>
      <c r="F391" s="185">
        <v>-0.25623945585949881</v>
      </c>
      <c r="G391" s="59"/>
      <c r="H391" s="5"/>
    </row>
    <row r="392" spans="1:11" s="57" customFormat="1" ht="10.5" customHeight="1" x14ac:dyDescent="0.2">
      <c r="A392" s="6"/>
      <c r="B392" s="574" t="s">
        <v>493</v>
      </c>
      <c r="C392" s="306"/>
      <c r="D392" s="313"/>
      <c r="E392" s="313"/>
      <c r="F392" s="185"/>
      <c r="G392" s="59"/>
      <c r="H392" s="5"/>
    </row>
    <row r="393" spans="1:11" s="57" customFormat="1" ht="10.5" customHeight="1" x14ac:dyDescent="0.2">
      <c r="A393" s="24"/>
      <c r="B393" s="563" t="s">
        <v>445</v>
      </c>
      <c r="C393" s="306">
        <v>446.52000000000413</v>
      </c>
      <c r="D393" s="313"/>
      <c r="E393" s="313"/>
      <c r="F393" s="185">
        <v>-6.4879581151832122E-2</v>
      </c>
      <c r="G393" s="59"/>
      <c r="H393" s="5"/>
    </row>
    <row r="394" spans="1:11" s="60" customFormat="1" ht="10.5" customHeight="1" x14ac:dyDescent="0.2">
      <c r="A394" s="6"/>
      <c r="B394" s="16" t="s">
        <v>280</v>
      </c>
      <c r="C394" s="306">
        <v>-2060451.7199999737</v>
      </c>
      <c r="D394" s="313"/>
      <c r="E394" s="313">
        <v>-4227.5400000000018</v>
      </c>
      <c r="F394" s="185">
        <v>0.31794959822606828</v>
      </c>
      <c r="G394" s="56"/>
      <c r="H394" s="5"/>
      <c r="J394" s="57"/>
      <c r="K394" s="57"/>
    </row>
    <row r="395" spans="1:11" s="57" customFormat="1" x14ac:dyDescent="0.2">
      <c r="A395" s="6"/>
      <c r="B395" s="29" t="s">
        <v>156</v>
      </c>
      <c r="C395" s="308">
        <v>16057639.49000055</v>
      </c>
      <c r="D395" s="315">
        <v>423735.77999999991</v>
      </c>
      <c r="E395" s="315">
        <v>55540.920000000027</v>
      </c>
      <c r="F395" s="186">
        <v>-6.9930499004975388E-2</v>
      </c>
      <c r="G395" s="59"/>
      <c r="J395" s="60"/>
      <c r="K395" s="60"/>
    </row>
    <row r="396" spans="1:11" s="57" customFormat="1" x14ac:dyDescent="0.2">
      <c r="A396" s="24"/>
      <c r="B396" s="29" t="s">
        <v>153</v>
      </c>
      <c r="C396" s="308">
        <v>2025</v>
      </c>
      <c r="D396" s="315"/>
      <c r="E396" s="315"/>
      <c r="F396" s="186"/>
      <c r="G396" s="59"/>
      <c r="H396" s="28"/>
    </row>
    <row r="397" spans="1:11" s="60" customFormat="1" ht="15" customHeight="1" x14ac:dyDescent="0.2">
      <c r="A397" s="2"/>
      <c r="B397" s="31" t="s">
        <v>154</v>
      </c>
      <c r="C397" s="308"/>
      <c r="D397" s="315"/>
      <c r="E397" s="315"/>
      <c r="F397" s="186"/>
      <c r="G397" s="282"/>
      <c r="J397" s="57"/>
      <c r="K397" s="57"/>
    </row>
    <row r="398" spans="1:11" ht="17.25" customHeight="1" x14ac:dyDescent="0.2">
      <c r="A398" s="2"/>
      <c r="B398" s="272" t="s">
        <v>268</v>
      </c>
      <c r="C398" s="317"/>
      <c r="D398" s="318"/>
      <c r="E398" s="318"/>
      <c r="F398" s="281"/>
      <c r="G398" s="282"/>
      <c r="H398" s="283"/>
      <c r="I398" s="5"/>
      <c r="J398" s="60"/>
      <c r="K398" s="60"/>
    </row>
    <row r="399" spans="1:11" ht="10.5" customHeight="1" x14ac:dyDescent="0.2">
      <c r="A399" s="2"/>
      <c r="B399" s="67" t="s">
        <v>267</v>
      </c>
      <c r="C399" s="317">
        <v>8418316.8699999377</v>
      </c>
      <c r="D399" s="318"/>
      <c r="E399" s="318">
        <v>54535.640000000007</v>
      </c>
      <c r="F399" s="281">
        <v>-1.0867124981776111E-2</v>
      </c>
      <c r="G399" s="282"/>
      <c r="H399" s="283"/>
      <c r="I399" s="5"/>
    </row>
    <row r="400" spans="1:11" ht="21" customHeight="1" x14ac:dyDescent="0.2">
      <c r="A400" s="2"/>
      <c r="B400" s="272" t="s">
        <v>266</v>
      </c>
      <c r="C400" s="317"/>
      <c r="D400" s="318"/>
      <c r="E400" s="318"/>
      <c r="F400" s="281"/>
      <c r="G400" s="282"/>
      <c r="H400" s="283"/>
      <c r="I400" s="5"/>
    </row>
    <row r="401" spans="1:11" ht="11.25" customHeight="1" x14ac:dyDescent="0.2">
      <c r="A401" s="54"/>
      <c r="B401" s="67" t="s">
        <v>257</v>
      </c>
      <c r="C401" s="317">
        <v>6523947.2600000072</v>
      </c>
      <c r="D401" s="318"/>
      <c r="E401" s="318">
        <v>11174.400000000001</v>
      </c>
      <c r="F401" s="281">
        <v>5.0544627494119476E-2</v>
      </c>
      <c r="G401" s="282"/>
      <c r="H401" s="283"/>
      <c r="I401" s="5"/>
    </row>
    <row r="402" spans="1:11" s="28" customFormat="1" ht="10.5" customHeight="1" x14ac:dyDescent="0.2">
      <c r="A402" s="2"/>
      <c r="B402" s="16" t="s">
        <v>258</v>
      </c>
      <c r="C402" s="317">
        <v>788.26000000000022</v>
      </c>
      <c r="D402" s="318"/>
      <c r="E402" s="318"/>
      <c r="F402" s="281">
        <v>-0.25214652334373744</v>
      </c>
      <c r="G402" s="282"/>
      <c r="H402" s="283"/>
      <c r="J402" s="5"/>
      <c r="K402" s="5"/>
    </row>
    <row r="403" spans="1:11" ht="10.5" customHeight="1" x14ac:dyDescent="0.2">
      <c r="A403" s="2"/>
      <c r="B403" s="67" t="s">
        <v>259</v>
      </c>
      <c r="C403" s="317">
        <v>52356.490000000005</v>
      </c>
      <c r="D403" s="318"/>
      <c r="E403" s="318"/>
      <c r="F403" s="281">
        <v>-0.13378665336486717</v>
      </c>
      <c r="G403" s="282"/>
      <c r="H403" s="283"/>
      <c r="I403" s="5"/>
      <c r="J403" s="28"/>
      <c r="K403" s="28"/>
    </row>
    <row r="404" spans="1:11" ht="10.5" customHeight="1" x14ac:dyDescent="0.2">
      <c r="A404" s="2"/>
      <c r="B404" s="67" t="s">
        <v>260</v>
      </c>
      <c r="C404" s="317">
        <v>820.3900000000001</v>
      </c>
      <c r="D404" s="318"/>
      <c r="E404" s="318"/>
      <c r="F404" s="281">
        <v>-0.35469940928004517</v>
      </c>
      <c r="G404" s="282"/>
      <c r="H404" s="283"/>
      <c r="I404" s="5"/>
    </row>
    <row r="405" spans="1:11" ht="10.5" customHeight="1" x14ac:dyDescent="0.2">
      <c r="A405" s="2"/>
      <c r="B405" s="67" t="s">
        <v>261</v>
      </c>
      <c r="C405" s="317">
        <v>17314.149999999998</v>
      </c>
      <c r="D405" s="318"/>
      <c r="E405" s="318"/>
      <c r="F405" s="281">
        <v>-0.45849266857217386</v>
      </c>
      <c r="G405" s="282"/>
      <c r="H405" s="283"/>
      <c r="I405" s="5"/>
    </row>
    <row r="406" spans="1:11" ht="10.5" customHeight="1" x14ac:dyDescent="0.2">
      <c r="A406" s="2"/>
      <c r="B406" s="67" t="s">
        <v>262</v>
      </c>
      <c r="C406" s="317">
        <v>1268858.8099999938</v>
      </c>
      <c r="D406" s="318"/>
      <c r="E406" s="318">
        <v>8608.6299999999992</v>
      </c>
      <c r="F406" s="281">
        <v>-5.9362708036855949E-2</v>
      </c>
      <c r="G406" s="284"/>
      <c r="H406" s="283"/>
      <c r="I406" s="5"/>
    </row>
    <row r="407" spans="1:11" ht="10.5" customHeight="1" x14ac:dyDescent="0.2">
      <c r="A407" s="2"/>
      <c r="B407" s="67" t="s">
        <v>264</v>
      </c>
      <c r="C407" s="317">
        <v>2573579.6500000013</v>
      </c>
      <c r="D407" s="318"/>
      <c r="E407" s="318">
        <v>7729.4299999999994</v>
      </c>
      <c r="F407" s="281">
        <v>7.609260860320477E-2</v>
      </c>
      <c r="G407" s="282"/>
      <c r="H407" s="283"/>
      <c r="I407" s="5"/>
    </row>
    <row r="408" spans="1:11" ht="10.5" customHeight="1" x14ac:dyDescent="0.2">
      <c r="A408" s="2"/>
      <c r="B408" s="67" t="s">
        <v>263</v>
      </c>
      <c r="C408" s="317"/>
      <c r="D408" s="318"/>
      <c r="E408" s="318"/>
      <c r="F408" s="281"/>
      <c r="G408" s="282"/>
      <c r="H408" s="283"/>
      <c r="I408" s="5"/>
    </row>
    <row r="409" spans="1:11" ht="18.75" customHeight="1" x14ac:dyDescent="0.2">
      <c r="A409" s="2"/>
      <c r="B409" s="29" t="s">
        <v>265</v>
      </c>
      <c r="C409" s="317"/>
      <c r="D409" s="318"/>
      <c r="E409" s="318"/>
      <c r="F409" s="281"/>
      <c r="G409" s="282"/>
      <c r="H409" s="283"/>
      <c r="I409" s="5"/>
    </row>
    <row r="410" spans="1:11" ht="10.5" customHeight="1" x14ac:dyDescent="0.2">
      <c r="A410" s="2"/>
      <c r="B410" s="16" t="s">
        <v>269</v>
      </c>
      <c r="C410" s="317">
        <v>1768.4199999999996</v>
      </c>
      <c r="D410" s="318"/>
      <c r="E410" s="318"/>
      <c r="F410" s="281"/>
      <c r="G410" s="282"/>
      <c r="H410" s="283"/>
      <c r="I410" s="5"/>
    </row>
    <row r="411" spans="1:11" ht="10.5" customHeight="1" x14ac:dyDescent="0.2">
      <c r="A411" s="2"/>
      <c r="B411" s="16" t="s">
        <v>270</v>
      </c>
      <c r="C411" s="317"/>
      <c r="D411" s="318"/>
      <c r="E411" s="318"/>
      <c r="F411" s="281"/>
      <c r="G411" s="282"/>
      <c r="H411" s="283"/>
      <c r="I411" s="5"/>
    </row>
    <row r="412" spans="1:11" ht="10.5" customHeight="1" x14ac:dyDescent="0.2">
      <c r="A412" s="2"/>
      <c r="B412" s="29" t="s">
        <v>271</v>
      </c>
      <c r="C412" s="317"/>
      <c r="D412" s="318"/>
      <c r="E412" s="318"/>
      <c r="F412" s="281"/>
      <c r="G412" s="282"/>
      <c r="H412" s="283"/>
      <c r="I412" s="5"/>
    </row>
    <row r="413" spans="1:11" ht="10.5" customHeight="1" x14ac:dyDescent="0.2">
      <c r="A413" s="2"/>
      <c r="B413" s="16" t="s">
        <v>272</v>
      </c>
      <c r="C413" s="317">
        <v>323366.6999999999</v>
      </c>
      <c r="D413" s="318"/>
      <c r="E413" s="318">
        <v>1149.4100000000001</v>
      </c>
      <c r="F413" s="281">
        <v>-6.2571985779732442E-3</v>
      </c>
      <c r="G413" s="282"/>
      <c r="H413" s="283"/>
      <c r="I413" s="5"/>
    </row>
    <row r="414" spans="1:11" ht="10.5" customHeight="1" x14ac:dyDescent="0.2">
      <c r="A414" s="2"/>
      <c r="B414" s="574" t="s">
        <v>458</v>
      </c>
      <c r="C414" s="317"/>
      <c r="D414" s="318"/>
      <c r="E414" s="318"/>
      <c r="F414" s="281"/>
      <c r="G414" s="282"/>
      <c r="H414" s="283"/>
      <c r="I414" s="5"/>
    </row>
    <row r="415" spans="1:11" ht="10.5" customHeight="1" x14ac:dyDescent="0.2">
      <c r="A415" s="2"/>
      <c r="B415" s="16" t="s">
        <v>86</v>
      </c>
      <c r="C415" s="317">
        <v>1368365.7499999984</v>
      </c>
      <c r="D415" s="318"/>
      <c r="E415" s="318">
        <v>2756.6500000000005</v>
      </c>
      <c r="F415" s="281">
        <v>8.2320036852315814E-2</v>
      </c>
      <c r="G415" s="70"/>
      <c r="H415" s="283"/>
      <c r="I415" s="5"/>
    </row>
    <row r="416" spans="1:11" ht="13.5" customHeight="1" x14ac:dyDescent="0.2">
      <c r="A416" s="54"/>
      <c r="B416" s="29" t="s">
        <v>155</v>
      </c>
      <c r="C416" s="308">
        <v>20549482.74999994</v>
      </c>
      <c r="D416" s="315"/>
      <c r="E416" s="315">
        <v>85954.16</v>
      </c>
      <c r="F416" s="186">
        <v>2.0015190230132429E-2</v>
      </c>
      <c r="G416" s="69"/>
      <c r="H416" s="5"/>
      <c r="I416" s="28"/>
    </row>
    <row r="417" spans="1:9" s="28" customFormat="1" ht="10.5" hidden="1" customHeight="1" x14ac:dyDescent="0.2">
      <c r="A417" s="2"/>
      <c r="B417" s="29"/>
      <c r="C417" s="306"/>
      <c r="D417" s="313"/>
      <c r="E417" s="313"/>
      <c r="F417" s="185"/>
      <c r="G417" s="69"/>
      <c r="H417" s="5"/>
      <c r="I417" s="5"/>
    </row>
    <row r="418" spans="1:9" ht="9" hidden="1" customHeight="1" x14ac:dyDescent="0.2">
      <c r="A418" s="2"/>
      <c r="B418" s="29"/>
      <c r="C418" s="306"/>
      <c r="D418" s="313"/>
      <c r="E418" s="313"/>
      <c r="F418" s="185"/>
      <c r="G418" s="70"/>
      <c r="H418" s="5"/>
      <c r="I418" s="5"/>
    </row>
    <row r="419" spans="1:9" ht="8.25" hidden="1" customHeight="1" x14ac:dyDescent="0.2">
      <c r="A419" s="54"/>
      <c r="B419" s="52"/>
      <c r="C419" s="308"/>
      <c r="D419" s="315"/>
      <c r="E419" s="315"/>
      <c r="F419" s="186"/>
      <c r="G419" s="69"/>
      <c r="H419" s="28"/>
      <c r="I419" s="28"/>
    </row>
    <row r="420" spans="1:9" s="28" customFormat="1" ht="15" hidden="1" customHeight="1" x14ac:dyDescent="0.2">
      <c r="A420" s="2"/>
      <c r="B420" s="52"/>
      <c r="C420" s="306"/>
      <c r="D420" s="313"/>
      <c r="E420" s="313"/>
      <c r="F420" s="185"/>
      <c r="G420" s="69"/>
      <c r="H420" s="5"/>
      <c r="I420" s="5"/>
    </row>
    <row r="421" spans="1:9" ht="7.5" hidden="1" customHeight="1" x14ac:dyDescent="0.2">
      <c r="A421" s="2"/>
      <c r="B421" s="52"/>
      <c r="C421" s="306"/>
      <c r="D421" s="313"/>
      <c r="E421" s="313"/>
      <c r="F421" s="185"/>
      <c r="G421" s="69"/>
      <c r="H421" s="5"/>
      <c r="I421" s="5"/>
    </row>
    <row r="422" spans="1:9" ht="9.75" hidden="1" customHeight="1" x14ac:dyDescent="0.2">
      <c r="A422" s="2"/>
      <c r="B422" s="29"/>
      <c r="C422" s="306"/>
      <c r="D422" s="313"/>
      <c r="E422" s="313"/>
      <c r="F422" s="185"/>
      <c r="G422" s="70"/>
      <c r="H422" s="5"/>
      <c r="I422" s="5"/>
    </row>
    <row r="423" spans="1:9" ht="18" customHeight="1" x14ac:dyDescent="0.2">
      <c r="A423" s="2"/>
      <c r="B423" s="273" t="s">
        <v>43</v>
      </c>
      <c r="C423" s="308">
        <v>2374628.4500000016</v>
      </c>
      <c r="D423" s="315"/>
      <c r="E423" s="315">
        <v>10848.79</v>
      </c>
      <c r="F423" s="186">
        <v>7.974808004848688E-2</v>
      </c>
      <c r="G423" s="69"/>
      <c r="H423" s="5"/>
      <c r="I423" s="5"/>
    </row>
    <row r="424" spans="1:9" ht="13.5" customHeight="1" x14ac:dyDescent="0.2">
      <c r="A424" s="54"/>
      <c r="B424" s="74" t="s">
        <v>162</v>
      </c>
      <c r="C424" s="308"/>
      <c r="D424" s="315"/>
      <c r="E424" s="315"/>
      <c r="F424" s="186"/>
      <c r="G424" s="69"/>
      <c r="H424" s="28"/>
      <c r="I424" s="28"/>
    </row>
    <row r="425" spans="1:9" s="28" customFormat="1" ht="10.5" customHeight="1" x14ac:dyDescent="0.2">
      <c r="A425" s="2"/>
      <c r="B425" s="37" t="s">
        <v>20</v>
      </c>
      <c r="C425" s="306">
        <v>181055.83999999994</v>
      </c>
      <c r="D425" s="313"/>
      <c r="E425" s="313">
        <v>948.41000000000008</v>
      </c>
      <c r="F425" s="185">
        <v>-0.26616445103170616</v>
      </c>
      <c r="G425" s="69"/>
      <c r="H425" s="5"/>
      <c r="I425" s="5"/>
    </row>
    <row r="426" spans="1:9" ht="10.5" customHeight="1" x14ac:dyDescent="0.2">
      <c r="A426" s="2"/>
      <c r="B426" s="75" t="s">
        <v>159</v>
      </c>
      <c r="C426" s="306">
        <v>7711505.3900000043</v>
      </c>
      <c r="D426" s="313"/>
      <c r="E426" s="313">
        <v>27482.720000000005</v>
      </c>
      <c r="F426" s="185">
        <v>4.1384742537562857E-2</v>
      </c>
      <c r="G426" s="69"/>
      <c r="H426" s="5"/>
      <c r="I426" s="5"/>
    </row>
    <row r="427" spans="1:9" ht="10.5" customHeight="1" x14ac:dyDescent="0.2">
      <c r="A427" s="2"/>
      <c r="B427" s="75" t="s">
        <v>26</v>
      </c>
      <c r="C427" s="306">
        <v>7859246.2400000226</v>
      </c>
      <c r="D427" s="313"/>
      <c r="E427" s="313">
        <v>28128.440000000006</v>
      </c>
      <c r="F427" s="185">
        <v>3.5931145803180575E-2</v>
      </c>
      <c r="G427" s="69"/>
      <c r="H427" s="5"/>
      <c r="I427" s="5"/>
    </row>
    <row r="428" spans="1:9" ht="10.5" customHeight="1" x14ac:dyDescent="0.2">
      <c r="A428" s="2"/>
      <c r="B428" s="75" t="s">
        <v>27</v>
      </c>
      <c r="C428" s="306">
        <v>21987753.639999971</v>
      </c>
      <c r="D428" s="313"/>
      <c r="E428" s="313">
        <v>59765.139999999948</v>
      </c>
      <c r="F428" s="185">
        <v>5.8539626489768182E-2</v>
      </c>
      <c r="G428" s="69"/>
      <c r="H428" s="5"/>
      <c r="I428" s="5"/>
    </row>
    <row r="429" spans="1:9" ht="10.5" customHeight="1" x14ac:dyDescent="0.2">
      <c r="A429" s="2"/>
      <c r="B429" s="75" t="s">
        <v>274</v>
      </c>
      <c r="C429" s="306">
        <v>1170078.4299999978</v>
      </c>
      <c r="D429" s="313"/>
      <c r="E429" s="313">
        <v>3532.3</v>
      </c>
      <c r="F429" s="185">
        <v>1.9957531117862137E-2</v>
      </c>
      <c r="G429" s="69"/>
      <c r="H429" s="5"/>
      <c r="I429" s="5"/>
    </row>
    <row r="430" spans="1:9" ht="10.5" customHeight="1" x14ac:dyDescent="0.2">
      <c r="A430" s="2"/>
      <c r="B430" s="75" t="s">
        <v>273</v>
      </c>
      <c r="C430" s="306">
        <v>1800</v>
      </c>
      <c r="D430" s="313"/>
      <c r="E430" s="313"/>
      <c r="F430" s="185">
        <v>0</v>
      </c>
      <c r="G430" s="69"/>
      <c r="H430" s="5"/>
      <c r="I430" s="5"/>
    </row>
    <row r="431" spans="1:9" ht="10.5" hidden="1" customHeight="1" x14ac:dyDescent="0.2">
      <c r="A431" s="2"/>
      <c r="B431" s="75" t="s">
        <v>49</v>
      </c>
      <c r="C431" s="306">
        <v>144660.82999999999</v>
      </c>
      <c r="D431" s="313"/>
      <c r="E431" s="313"/>
      <c r="F431" s="185">
        <v>-0.49346336536653268</v>
      </c>
      <c r="G431" s="69"/>
      <c r="H431" s="5"/>
      <c r="I431" s="5"/>
    </row>
    <row r="432" spans="1:9" hidden="1" x14ac:dyDescent="0.2">
      <c r="A432" s="2"/>
      <c r="B432" s="37" t="s">
        <v>50</v>
      </c>
      <c r="C432" s="306"/>
      <c r="D432" s="313"/>
      <c r="E432" s="313"/>
      <c r="F432" s="185"/>
      <c r="G432" s="69"/>
      <c r="H432" s="5"/>
      <c r="I432" s="5"/>
    </row>
    <row r="433" spans="1:10" x14ac:dyDescent="0.2">
      <c r="A433" s="2"/>
      <c r="B433" s="574" t="s">
        <v>459</v>
      </c>
      <c r="C433" s="306"/>
      <c r="D433" s="313"/>
      <c r="E433" s="313"/>
      <c r="F433" s="185"/>
      <c r="G433" s="69"/>
      <c r="H433" s="5"/>
      <c r="I433" s="5"/>
    </row>
    <row r="434" spans="1:10" ht="10.5" customHeight="1" x14ac:dyDescent="0.2">
      <c r="A434" s="2"/>
      <c r="B434" s="75" t="s">
        <v>28</v>
      </c>
      <c r="C434" s="306">
        <v>173904.15999999997</v>
      </c>
      <c r="D434" s="313"/>
      <c r="E434" s="313">
        <v>494.9</v>
      </c>
      <c r="F434" s="185">
        <v>0.10262491366729498</v>
      </c>
      <c r="G434" s="69"/>
      <c r="H434" s="5"/>
      <c r="I434" s="5"/>
    </row>
    <row r="435" spans="1:10" ht="10.5" customHeight="1" x14ac:dyDescent="0.2">
      <c r="A435" s="2"/>
      <c r="B435" s="37" t="s">
        <v>280</v>
      </c>
      <c r="C435" s="306">
        <v>-371451.03999999957</v>
      </c>
      <c r="D435" s="313"/>
      <c r="E435" s="313">
        <v>-1158</v>
      </c>
      <c r="F435" s="185">
        <v>9.9857156655286383E-2</v>
      </c>
      <c r="G435" s="70"/>
      <c r="H435" s="5"/>
      <c r="I435" s="5"/>
    </row>
    <row r="436" spans="1:10" ht="10.5" customHeight="1" x14ac:dyDescent="0.2">
      <c r="A436" s="54"/>
      <c r="B436" s="35" t="s">
        <v>160</v>
      </c>
      <c r="C436" s="308">
        <v>38858553.489999987</v>
      </c>
      <c r="D436" s="315"/>
      <c r="E436" s="315">
        <v>119193.90999999996</v>
      </c>
      <c r="F436" s="186">
        <v>4.2769216685644595E-2</v>
      </c>
      <c r="G436" s="69"/>
      <c r="H436" s="5"/>
      <c r="I436" s="28"/>
    </row>
    <row r="437" spans="1:10" ht="17.25" customHeight="1" x14ac:dyDescent="0.2">
      <c r="A437" s="2"/>
      <c r="B437" s="76" t="s">
        <v>33</v>
      </c>
      <c r="C437" s="306">
        <v>60</v>
      </c>
      <c r="D437" s="313"/>
      <c r="E437" s="313"/>
      <c r="F437" s="185"/>
      <c r="G437" s="69"/>
      <c r="H437" s="5"/>
      <c r="I437" s="5"/>
    </row>
    <row r="438" spans="1:10" ht="10.5" customHeight="1" x14ac:dyDescent="0.2">
      <c r="A438" s="2"/>
      <c r="B438" s="76" t="s">
        <v>490</v>
      </c>
      <c r="C438" s="306">
        <v>-25</v>
      </c>
      <c r="D438" s="313"/>
      <c r="E438" s="313"/>
      <c r="F438" s="185"/>
      <c r="G438" s="69"/>
      <c r="H438" s="5"/>
      <c r="I438" s="5"/>
    </row>
    <row r="439" spans="1:10" ht="10.5" customHeight="1" x14ac:dyDescent="0.2">
      <c r="A439" s="2"/>
      <c r="B439" s="76" t="s">
        <v>477</v>
      </c>
      <c r="C439" s="306"/>
      <c r="D439" s="313"/>
      <c r="E439" s="313"/>
      <c r="F439" s="185"/>
      <c r="G439" s="69"/>
      <c r="H439" s="5"/>
      <c r="I439" s="5"/>
    </row>
    <row r="440" spans="1:10" ht="10.5" customHeight="1" x14ac:dyDescent="0.2">
      <c r="A440" s="2"/>
      <c r="B440" s="76" t="s">
        <v>492</v>
      </c>
      <c r="C440" s="306">
        <v>-9.6967499999999998</v>
      </c>
      <c r="D440" s="313"/>
      <c r="E440" s="313"/>
      <c r="F440" s="185"/>
      <c r="G440" s="69"/>
      <c r="H440" s="5"/>
      <c r="I440" s="5"/>
    </row>
    <row r="441" spans="1:10" ht="10.5" customHeight="1" x14ac:dyDescent="0.2">
      <c r="A441" s="2"/>
      <c r="B441" s="76" t="s">
        <v>480</v>
      </c>
      <c r="C441" s="306"/>
      <c r="D441" s="313"/>
      <c r="E441" s="313"/>
      <c r="F441" s="185"/>
      <c r="G441" s="79"/>
      <c r="H441" s="5"/>
      <c r="I441" s="5"/>
    </row>
    <row r="442" spans="1:10" ht="10.5" customHeight="1" x14ac:dyDescent="0.2">
      <c r="A442" s="2"/>
      <c r="B442" s="76" t="s">
        <v>494</v>
      </c>
      <c r="C442" s="306">
        <v>132.65395799999999</v>
      </c>
      <c r="D442" s="313"/>
      <c r="E442" s="313"/>
      <c r="F442" s="185"/>
      <c r="G442" s="79"/>
      <c r="H442" s="5"/>
      <c r="I442" s="5"/>
    </row>
    <row r="443" spans="1:10" ht="10.5" customHeight="1" x14ac:dyDescent="0.2">
      <c r="A443" s="2"/>
      <c r="B443" s="76" t="s">
        <v>499</v>
      </c>
      <c r="C443" s="306"/>
      <c r="D443" s="313"/>
      <c r="E443" s="313"/>
      <c r="F443" s="185"/>
      <c r="G443" s="79"/>
      <c r="H443" s="5"/>
      <c r="I443" s="5"/>
    </row>
    <row r="444" spans="1:10" ht="13.5" customHeight="1" x14ac:dyDescent="0.2">
      <c r="A444" s="77"/>
      <c r="B444" s="73" t="s">
        <v>158</v>
      </c>
      <c r="C444" s="308">
        <v>1424100.62</v>
      </c>
      <c r="D444" s="315"/>
      <c r="E444" s="315"/>
      <c r="F444" s="186">
        <v>0.60412871304214488</v>
      </c>
      <c r="G444" s="69"/>
      <c r="H444" s="5"/>
      <c r="I444" s="80"/>
    </row>
    <row r="445" spans="1:10" s="80" customFormat="1" ht="12.75" x14ac:dyDescent="0.2">
      <c r="A445" s="2"/>
      <c r="B445" s="78" t="s">
        <v>161</v>
      </c>
      <c r="C445" s="306">
        <v>42657440.517207995</v>
      </c>
      <c r="D445" s="313"/>
      <c r="E445" s="313">
        <v>130042.69999999995</v>
      </c>
      <c r="F445" s="185">
        <v>5.5967904316510886E-2</v>
      </c>
      <c r="G445" s="69"/>
      <c r="H445" s="5"/>
      <c r="I445" s="5"/>
    </row>
    <row r="446" spans="1:10" ht="10.5" hidden="1" customHeight="1" x14ac:dyDescent="0.2">
      <c r="A446" s="2"/>
      <c r="B446" s="76" t="s">
        <v>80</v>
      </c>
      <c r="C446" s="306"/>
      <c r="D446" s="313"/>
      <c r="E446" s="313"/>
      <c r="F446" s="185"/>
      <c r="G446" s="69"/>
      <c r="H446" s="5"/>
      <c r="I446" s="5"/>
      <c r="J446" s="83"/>
    </row>
    <row r="447" spans="1:10" hidden="1" x14ac:dyDescent="0.2">
      <c r="A447" s="2"/>
      <c r="B447" s="76" t="s">
        <v>81</v>
      </c>
      <c r="C447" s="306"/>
      <c r="D447" s="313"/>
      <c r="E447" s="313"/>
      <c r="F447" s="185"/>
      <c r="G447" s="69"/>
      <c r="H447" s="5"/>
      <c r="I447" s="5"/>
    </row>
    <row r="448" spans="1:10" x14ac:dyDescent="0.2">
      <c r="A448" s="2"/>
      <c r="B448" s="76" t="s">
        <v>78</v>
      </c>
      <c r="C448" s="306">
        <v>559937304.07999921</v>
      </c>
      <c r="D448" s="313"/>
      <c r="E448" s="313"/>
      <c r="F448" s="185">
        <v>5.2656296849868056E-2</v>
      </c>
      <c r="G448" s="69"/>
      <c r="H448" s="5"/>
      <c r="I448" s="5"/>
    </row>
    <row r="449" spans="1:10" x14ac:dyDescent="0.2">
      <c r="A449" s="2"/>
      <c r="B449" s="76" t="s">
        <v>76</v>
      </c>
      <c r="C449" s="306">
        <v>2619291832.6300006</v>
      </c>
      <c r="D449" s="313"/>
      <c r="E449" s="313"/>
      <c r="F449" s="185">
        <v>0.11897280851319425</v>
      </c>
      <c r="G449" s="69"/>
      <c r="H449" s="5"/>
      <c r="I449" s="5"/>
    </row>
    <row r="450" spans="1:10" x14ac:dyDescent="0.2">
      <c r="A450" s="2"/>
      <c r="B450" s="76" t="s">
        <v>77</v>
      </c>
      <c r="C450" s="306"/>
      <c r="D450" s="313"/>
      <c r="E450" s="313"/>
      <c r="F450" s="185"/>
      <c r="G450" s="69"/>
      <c r="H450" s="5"/>
      <c r="I450" s="5"/>
    </row>
    <row r="451" spans="1:10" ht="12" x14ac:dyDescent="0.2">
      <c r="A451" s="2"/>
      <c r="B451" s="83" t="s">
        <v>276</v>
      </c>
      <c r="C451" s="308">
        <v>3179235391.0700002</v>
      </c>
      <c r="D451" s="315"/>
      <c r="E451" s="315"/>
      <c r="F451" s="186">
        <v>0.10669293514417455</v>
      </c>
      <c r="G451" s="70"/>
      <c r="H451" s="5"/>
      <c r="I451" s="5"/>
    </row>
    <row r="452" spans="1:10" ht="12.75" x14ac:dyDescent="0.2">
      <c r="A452" s="54"/>
      <c r="B452" s="52" t="s">
        <v>157</v>
      </c>
      <c r="C452" s="308">
        <v>3381341913.0372057</v>
      </c>
      <c r="D452" s="315">
        <v>423735.77999999991</v>
      </c>
      <c r="E452" s="315">
        <v>595596.79</v>
      </c>
      <c r="F452" s="186">
        <v>0.1012979160603249</v>
      </c>
      <c r="G452" s="69"/>
      <c r="H452" s="5"/>
      <c r="I452" s="28"/>
    </row>
    <row r="453" spans="1:10" ht="10.5" customHeight="1" x14ac:dyDescent="0.2">
      <c r="A453" s="2"/>
      <c r="B453" s="167" t="s">
        <v>181</v>
      </c>
      <c r="C453" s="319"/>
      <c r="D453" s="320"/>
      <c r="E453" s="320"/>
      <c r="F453" s="240"/>
      <c r="G453" s="69"/>
      <c r="H453" s="5"/>
      <c r="I453" s="5"/>
    </row>
    <row r="454" spans="1:10" ht="10.5" customHeight="1" x14ac:dyDescent="0.2">
      <c r="A454" s="2"/>
      <c r="B454" s="168" t="s">
        <v>182</v>
      </c>
      <c r="C454" s="321"/>
      <c r="D454" s="322"/>
      <c r="E454" s="322"/>
      <c r="F454" s="194"/>
      <c r="G454" s="70"/>
      <c r="H454" s="5"/>
      <c r="I454" s="5"/>
    </row>
    <row r="455" spans="1:10" s="28" customFormat="1" ht="21.75" customHeight="1" x14ac:dyDescent="0.2">
      <c r="A455" s="54"/>
      <c r="B455" s="212" t="s">
        <v>31</v>
      </c>
      <c r="C455" s="431">
        <v>3507281946.0272069</v>
      </c>
      <c r="D455" s="432"/>
      <c r="E455" s="432">
        <v>758043.7200000002</v>
      </c>
      <c r="F455" s="433">
        <v>9.9300747789169863E-2</v>
      </c>
      <c r="G455" s="424"/>
      <c r="H455" s="5"/>
    </row>
    <row r="456" spans="1:10" s="28" customFormat="1" ht="21.75" hidden="1" customHeight="1" x14ac:dyDescent="0.2">
      <c r="A456" s="54"/>
      <c r="B456" s="76" t="s">
        <v>13</v>
      </c>
      <c r="C456" s="274"/>
      <c r="D456" s="276"/>
      <c r="E456" s="241"/>
      <c r="F456" s="425"/>
      <c r="G456" s="424"/>
      <c r="H456" s="211"/>
      <c r="I456" s="70"/>
    </row>
    <row r="457" spans="1:10" s="28" customFormat="1" hidden="1" x14ac:dyDescent="0.2">
      <c r="A457" s="54"/>
      <c r="B457" s="76" t="s">
        <v>14</v>
      </c>
      <c r="C457" s="275"/>
      <c r="D457" s="65"/>
      <c r="E457" s="241"/>
      <c r="F457" s="425"/>
      <c r="G457" s="210"/>
      <c r="H457" s="211"/>
      <c r="I457" s="70"/>
      <c r="J457" s="5"/>
    </row>
    <row r="458" spans="1:10" s="28" customFormat="1" ht="12.75" customHeight="1" x14ac:dyDescent="0.2">
      <c r="A458" s="54"/>
      <c r="B458" s="229" t="s">
        <v>248</v>
      </c>
      <c r="C458" s="241"/>
      <c r="D458" s="241"/>
      <c r="E458" s="241"/>
      <c r="F458" s="241"/>
      <c r="G458" s="213"/>
      <c r="H458" s="211"/>
      <c r="I458" s="70"/>
      <c r="J458" s="5"/>
    </row>
    <row r="459" spans="1:10" s="28" customFormat="1" ht="21.75" customHeight="1" x14ac:dyDescent="0.2">
      <c r="A459" s="54"/>
      <c r="B459" s="265" t="s">
        <v>238</v>
      </c>
      <c r="C459" s="213"/>
      <c r="D459" s="213"/>
      <c r="E459" s="213"/>
      <c r="F459" s="213"/>
      <c r="G459" s="213"/>
      <c r="H459" s="214"/>
      <c r="I459" s="70"/>
      <c r="J459" s="5"/>
    </row>
    <row r="460" spans="1:10" s="28" customFormat="1" x14ac:dyDescent="0.2">
      <c r="A460" s="54"/>
      <c r="B460" s="265" t="s">
        <v>251</v>
      </c>
      <c r="C460" s="213"/>
      <c r="D460" s="213"/>
      <c r="E460" s="213"/>
      <c r="F460" s="213"/>
      <c r="G460" s="213"/>
      <c r="H460" s="214"/>
      <c r="I460" s="70"/>
    </row>
    <row r="461" spans="1:10" s="28" customFormat="1" x14ac:dyDescent="0.2">
      <c r="A461" s="54"/>
      <c r="B461" s="265" t="s">
        <v>376</v>
      </c>
      <c r="C461" s="213"/>
      <c r="D461" s="213"/>
      <c r="E461" s="213"/>
      <c r="F461" s="213"/>
      <c r="G461" s="213"/>
      <c r="H461" s="214"/>
      <c r="I461" s="70"/>
    </row>
    <row r="462" spans="1:10" s="28" customFormat="1" x14ac:dyDescent="0.2">
      <c r="A462" s="54"/>
      <c r="B462" s="265" t="s">
        <v>282</v>
      </c>
      <c r="C462" s="213"/>
      <c r="D462" s="213"/>
      <c r="E462" s="213"/>
      <c r="F462" s="213"/>
      <c r="G462" s="213"/>
      <c r="H462" s="214"/>
      <c r="I462" s="70"/>
    </row>
    <row r="463" spans="1:10" s="28" customFormat="1" x14ac:dyDescent="0.2">
      <c r="A463" s="6"/>
      <c r="B463" s="43"/>
      <c r="C463" s="85"/>
      <c r="D463" s="85"/>
      <c r="E463" s="86"/>
      <c r="F463" s="5"/>
      <c r="G463" s="8"/>
      <c r="H463" s="5"/>
      <c r="I463" s="85"/>
    </row>
    <row r="464" spans="1:10" ht="16.5" customHeight="1" x14ac:dyDescent="0.25">
      <c r="B464" s="7" t="s">
        <v>288</v>
      </c>
      <c r="C464" s="8"/>
      <c r="D464" s="8"/>
      <c r="E464" s="8"/>
      <c r="F464" s="8"/>
      <c r="H464" s="8"/>
      <c r="I464" s="8"/>
    </row>
    <row r="465" spans="1:10" x14ac:dyDescent="0.2">
      <c r="B465" s="9"/>
      <c r="C465" s="10" t="str">
        <f>$C$3</f>
        <v>PERIODE DU 1.1 AU 31.8.2024</v>
      </c>
      <c r="D465" s="11"/>
      <c r="G465" s="15"/>
    </row>
    <row r="466" spans="1:10" ht="12.75" x14ac:dyDescent="0.2">
      <c r="B466" s="12" t="str">
        <f>B373</f>
        <v xml:space="preserve">             V - ASSURANCE ACCIDENTS DU TRAVAIL : DEPENSES en milliers d'euros</v>
      </c>
      <c r="C466" s="13"/>
      <c r="D466" s="13"/>
      <c r="E466" s="13"/>
      <c r="F466" s="14"/>
      <c r="G466" s="197"/>
      <c r="H466" s="15"/>
      <c r="I466" s="15"/>
    </row>
    <row r="467" spans="1:10" ht="19.5" customHeight="1" x14ac:dyDescent="0.2">
      <c r="B467" s="597"/>
      <c r="C467" s="678"/>
      <c r="D467" s="87"/>
      <c r="E467" s="88" t="s">
        <v>6</v>
      </c>
      <c r="F467" s="339" t="str">
        <f>CUMUL_Maladie_mnt!$H$5</f>
        <v>PCAP</v>
      </c>
      <c r="G467" s="199"/>
      <c r="H467" s="89"/>
      <c r="I467" s="20"/>
    </row>
    <row r="468" spans="1:10" ht="12.75" x14ac:dyDescent="0.2">
      <c r="B468" s="684" t="s">
        <v>29</v>
      </c>
      <c r="C468" s="685"/>
      <c r="D468" s="90"/>
      <c r="E468" s="301"/>
      <c r="F468" s="239"/>
      <c r="G468" s="199"/>
      <c r="H468" s="90"/>
      <c r="I468" s="20"/>
    </row>
    <row r="469" spans="1:10" ht="12.75" customHeight="1" x14ac:dyDescent="0.2">
      <c r="B469" s="657"/>
      <c r="C469" s="686"/>
      <c r="D469" s="90"/>
      <c r="E469" s="301"/>
      <c r="F469" s="239"/>
      <c r="G469" s="200"/>
      <c r="H469" s="90"/>
      <c r="I469" s="20"/>
    </row>
    <row r="470" spans="1:10" ht="12.75" customHeight="1" x14ac:dyDescent="0.2">
      <c r="A470" s="91"/>
      <c r="B470" s="620" t="s">
        <v>74</v>
      </c>
      <c r="C470" s="687"/>
      <c r="D470" s="93"/>
      <c r="E470" s="303"/>
      <c r="F470" s="237"/>
      <c r="G470" s="199"/>
      <c r="H470" s="93"/>
      <c r="I470" s="94"/>
    </row>
    <row r="471" spans="1:10" s="95" customFormat="1" ht="12.75" customHeight="1" x14ac:dyDescent="0.2">
      <c r="A471" s="6"/>
      <c r="B471" s="657"/>
      <c r="C471" s="686"/>
      <c r="D471" s="90"/>
      <c r="E471" s="301"/>
      <c r="F471" s="239"/>
      <c r="G471" s="200"/>
      <c r="H471" s="90"/>
      <c r="I471" s="20"/>
      <c r="J471" s="104"/>
    </row>
    <row r="472" spans="1:10" ht="12.75" customHeight="1" x14ac:dyDescent="0.2">
      <c r="A472" s="91"/>
      <c r="B472" s="92" t="s">
        <v>73</v>
      </c>
      <c r="C472" s="172"/>
      <c r="D472" s="93"/>
      <c r="E472" s="303">
        <v>234094839.71774805</v>
      </c>
      <c r="F472" s="237">
        <v>4.6593133536701359E-2</v>
      </c>
      <c r="G472" s="198"/>
      <c r="H472" s="93"/>
      <c r="I472" s="94"/>
    </row>
    <row r="473" spans="1:10" s="95" customFormat="1" ht="12" hidden="1" customHeight="1" x14ac:dyDescent="0.2">
      <c r="A473" s="6"/>
      <c r="B473" s="76"/>
      <c r="C473" s="96"/>
      <c r="D473" s="96"/>
      <c r="E473" s="325"/>
      <c r="F473" s="242"/>
      <c r="G473" s="201"/>
      <c r="H473" s="90"/>
      <c r="I473" s="20"/>
      <c r="J473" s="104"/>
    </row>
    <row r="474" spans="1:10" ht="12.75" customHeight="1" x14ac:dyDescent="0.2">
      <c r="B474" s="618" t="s">
        <v>410</v>
      </c>
      <c r="C474" s="688"/>
      <c r="D474" s="90"/>
      <c r="E474" s="303">
        <v>55412598.500699908</v>
      </c>
      <c r="F474" s="237">
        <v>7.954489642312268E-3</v>
      </c>
      <c r="G474" s="201"/>
      <c r="H474" s="90"/>
      <c r="I474" s="20"/>
      <c r="J474" s="104"/>
    </row>
    <row r="475" spans="1:10" ht="18" customHeight="1" x14ac:dyDescent="0.2">
      <c r="B475" s="609" t="s">
        <v>72</v>
      </c>
      <c r="C475" s="679"/>
      <c r="D475" s="90"/>
      <c r="E475" s="301"/>
      <c r="F475" s="239"/>
      <c r="G475" s="201"/>
      <c r="H475" s="90"/>
      <c r="I475" s="20"/>
      <c r="J475" s="104"/>
    </row>
    <row r="476" spans="1:10" ht="18" customHeight="1" x14ac:dyDescent="0.2">
      <c r="B476" s="421" t="s">
        <v>404</v>
      </c>
      <c r="C476" s="404"/>
      <c r="D476" s="90"/>
      <c r="E476" s="301">
        <v>45630478.006203033</v>
      </c>
      <c r="F476" s="239">
        <v>-0.13719337662419218</v>
      </c>
      <c r="G476" s="201"/>
      <c r="H476" s="90"/>
      <c r="I476" s="20"/>
      <c r="J476" s="104"/>
    </row>
    <row r="477" spans="1:10" ht="18" customHeight="1" x14ac:dyDescent="0.2">
      <c r="B477" s="421" t="s">
        <v>407</v>
      </c>
      <c r="C477" s="404"/>
      <c r="D477" s="90"/>
      <c r="E477" s="301">
        <v>158262.56162353934</v>
      </c>
      <c r="F477" s="239">
        <v>-0.35934693646830207</v>
      </c>
      <c r="G477" s="199"/>
      <c r="H477" s="90"/>
      <c r="I477" s="20"/>
      <c r="J477" s="104"/>
    </row>
    <row r="478" spans="1:10" ht="18" customHeight="1" x14ac:dyDescent="0.2">
      <c r="B478" s="421" t="s">
        <v>405</v>
      </c>
      <c r="C478" s="404"/>
      <c r="D478" s="90"/>
      <c r="E478" s="301">
        <v>9623857.9328733366</v>
      </c>
      <c r="F478" s="239"/>
      <c r="G478" s="201"/>
      <c r="H478" s="90"/>
      <c r="I478" s="20"/>
      <c r="J478" s="104"/>
    </row>
    <row r="479" spans="1:10" ht="15" customHeight="1" x14ac:dyDescent="0.2">
      <c r="B479" s="601" t="s">
        <v>71</v>
      </c>
      <c r="C479" s="680"/>
      <c r="D479" s="90"/>
      <c r="E479" s="303">
        <v>149714578.23854616</v>
      </c>
      <c r="F479" s="237">
        <v>7.7604132931099246E-2</v>
      </c>
      <c r="G479" s="199"/>
      <c r="H479" s="90"/>
      <c r="I479" s="20"/>
      <c r="J479" s="104"/>
    </row>
    <row r="480" spans="1:10" ht="15" customHeight="1" x14ac:dyDescent="0.2">
      <c r="B480" s="609" t="s">
        <v>70</v>
      </c>
      <c r="C480" s="679"/>
      <c r="D480" s="90"/>
      <c r="E480" s="301"/>
      <c r="F480" s="239"/>
      <c r="G480" s="199"/>
      <c r="H480" s="90"/>
      <c r="I480" s="20"/>
      <c r="J480" s="104"/>
    </row>
    <row r="481" spans="2:10" ht="15" customHeight="1" x14ac:dyDescent="0.2">
      <c r="B481" s="609" t="s">
        <v>361</v>
      </c>
      <c r="C481" s="679"/>
      <c r="D481" s="90"/>
      <c r="E481" s="301">
        <v>0</v>
      </c>
      <c r="F481" s="239"/>
      <c r="G481" s="199"/>
      <c r="H481" s="90"/>
      <c r="I481" s="20"/>
      <c r="J481" s="104"/>
    </row>
    <row r="482" spans="2:10" ht="15" customHeight="1" x14ac:dyDescent="0.2">
      <c r="B482" s="622" t="s">
        <v>413</v>
      </c>
      <c r="C482" s="623"/>
      <c r="D482" s="90"/>
      <c r="E482" s="301">
        <v>115668542.41965283</v>
      </c>
      <c r="F482" s="239">
        <v>7.727671417321913E-2</v>
      </c>
      <c r="G482" s="199"/>
      <c r="H482" s="90"/>
      <c r="I482" s="20"/>
      <c r="J482" s="104"/>
    </row>
    <row r="483" spans="2:10" ht="15" customHeight="1" x14ac:dyDescent="0.2">
      <c r="B483" s="609" t="s">
        <v>357</v>
      </c>
      <c r="C483" s="679"/>
      <c r="D483" s="90"/>
      <c r="E483" s="301">
        <v>20984457.602175232</v>
      </c>
      <c r="F483" s="239">
        <v>0.1514397744721081</v>
      </c>
      <c r="G483" s="199"/>
      <c r="H483" s="90"/>
      <c r="I483" s="20"/>
      <c r="J483" s="104"/>
    </row>
    <row r="484" spans="2:10" ht="15" customHeight="1" x14ac:dyDescent="0.2">
      <c r="B484" s="609" t="s">
        <v>358</v>
      </c>
      <c r="C484" s="679"/>
      <c r="D484" s="90"/>
      <c r="E484" s="301">
        <v>3590341.437282078</v>
      </c>
      <c r="F484" s="239">
        <v>-2.1973728415227711E-3</v>
      </c>
      <c r="G484" s="199"/>
      <c r="H484" s="90"/>
      <c r="I484" s="20"/>
      <c r="J484" s="104"/>
    </row>
    <row r="485" spans="2:10" ht="15" customHeight="1" x14ac:dyDescent="0.2">
      <c r="B485" s="609" t="s">
        <v>359</v>
      </c>
      <c r="C485" s="679"/>
      <c r="D485" s="90"/>
      <c r="E485" s="301">
        <v>9471236.7794360407</v>
      </c>
      <c r="F485" s="239">
        <v>-2.7472561118490169E-2</v>
      </c>
      <c r="G485" s="199"/>
      <c r="H485" s="90"/>
      <c r="I485" s="20"/>
      <c r="J485" s="104"/>
    </row>
    <row r="486" spans="2:10" ht="15" customHeight="1" x14ac:dyDescent="0.2">
      <c r="B486" s="614" t="s">
        <v>394</v>
      </c>
      <c r="C486" s="677"/>
      <c r="D486" s="90"/>
      <c r="E486" s="301">
        <v>7398091.1470800089</v>
      </c>
      <c r="F486" s="239">
        <v>-2.7452267718671708E-2</v>
      </c>
      <c r="G486" s="199"/>
      <c r="H486" s="90"/>
      <c r="I486" s="20"/>
      <c r="J486" s="104"/>
    </row>
    <row r="487" spans="2:10" ht="12.75" customHeight="1" x14ac:dyDescent="0.2">
      <c r="B487" s="614" t="s">
        <v>395</v>
      </c>
      <c r="C487" s="677"/>
      <c r="D487" s="90"/>
      <c r="E487" s="301">
        <v>149059.05207709942</v>
      </c>
      <c r="F487" s="239">
        <v>1.5661534703033997E-2</v>
      </c>
      <c r="G487" s="199"/>
      <c r="H487" s="90"/>
      <c r="I487" s="20"/>
      <c r="J487" s="104"/>
    </row>
    <row r="488" spans="2:10" ht="15" customHeight="1" x14ac:dyDescent="0.2">
      <c r="B488" s="614" t="s">
        <v>396</v>
      </c>
      <c r="C488" s="677"/>
      <c r="D488" s="90"/>
      <c r="E488" s="301">
        <v>249056.31847799904</v>
      </c>
      <c r="F488" s="239">
        <v>-0.17559684500697792</v>
      </c>
      <c r="G488" s="199"/>
      <c r="H488" s="90"/>
      <c r="I488" s="20"/>
      <c r="J488" s="104"/>
    </row>
    <row r="489" spans="2:10" ht="15" customHeight="1" x14ac:dyDescent="0.2">
      <c r="B489" s="614" t="s">
        <v>397</v>
      </c>
      <c r="C489" s="677"/>
      <c r="D489" s="90"/>
      <c r="E489" s="301">
        <v>62072.852772259779</v>
      </c>
      <c r="F489" s="239">
        <v>-6.4058877520663859E-2</v>
      </c>
      <c r="G489" s="199"/>
      <c r="H489" s="90"/>
      <c r="I489" s="20"/>
      <c r="J489" s="104"/>
    </row>
    <row r="490" spans="2:10" ht="15" customHeight="1" x14ac:dyDescent="0.2">
      <c r="B490" s="689" t="s">
        <v>406</v>
      </c>
      <c r="C490" s="690"/>
      <c r="D490" s="90"/>
      <c r="E490" s="301">
        <v>1612957.4090286733</v>
      </c>
      <c r="F490" s="239">
        <v>-2.3032256918739114E-3</v>
      </c>
      <c r="G490" s="199"/>
      <c r="H490" s="90"/>
      <c r="I490" s="20"/>
      <c r="J490" s="104"/>
    </row>
    <row r="491" spans="2:10" ht="12.75" x14ac:dyDescent="0.2">
      <c r="B491" s="601" t="s">
        <v>362</v>
      </c>
      <c r="C491" s="680"/>
      <c r="D491" s="90"/>
      <c r="E491" s="303">
        <v>57927.040000000037</v>
      </c>
      <c r="F491" s="237">
        <v>0.81917603099760838</v>
      </c>
      <c r="G491" s="201"/>
      <c r="H491" s="90"/>
      <c r="I491" s="20"/>
      <c r="J491" s="104"/>
    </row>
    <row r="492" spans="2:10" ht="28.5" customHeight="1" x14ac:dyDescent="0.2">
      <c r="B492" s="611" t="s">
        <v>363</v>
      </c>
      <c r="C492" s="681"/>
      <c r="D492" s="90"/>
      <c r="E492" s="303">
        <v>28909735.938501984</v>
      </c>
      <c r="F492" s="237">
        <v>-2.7696618358256209E-2</v>
      </c>
      <c r="G492" s="201"/>
      <c r="H492" s="90"/>
      <c r="I492" s="20"/>
      <c r="J492" s="104"/>
    </row>
    <row r="493" spans="2:10" ht="12.75" x14ac:dyDescent="0.2">
      <c r="B493" s="420" t="s">
        <v>408</v>
      </c>
      <c r="C493" s="405"/>
      <c r="D493" s="90"/>
      <c r="E493" s="301">
        <v>27709681.816135548</v>
      </c>
      <c r="F493" s="239">
        <v>-4.8365178788981611E-2</v>
      </c>
      <c r="G493" s="201"/>
      <c r="H493" s="90"/>
      <c r="I493" s="20"/>
      <c r="J493" s="104"/>
    </row>
    <row r="494" spans="2:10" ht="15.75" customHeight="1" x14ac:dyDescent="0.2">
      <c r="B494" s="420" t="s">
        <v>409</v>
      </c>
      <c r="C494" s="405"/>
      <c r="D494" s="90"/>
      <c r="E494" s="301">
        <v>1200054.1223664354</v>
      </c>
      <c r="F494" s="239">
        <v>0.95045665798756951</v>
      </c>
      <c r="G494" s="199"/>
      <c r="H494" s="90"/>
      <c r="I494" s="20"/>
      <c r="J494" s="104"/>
    </row>
    <row r="495" spans="2:10" ht="17.25" customHeight="1" x14ac:dyDescent="0.2">
      <c r="B495" s="611" t="s">
        <v>364</v>
      </c>
      <c r="C495" s="681"/>
      <c r="D495" s="90"/>
      <c r="E495" s="303"/>
      <c r="F495" s="237"/>
      <c r="G495" s="199"/>
      <c r="H495" s="90"/>
      <c r="I495" s="20"/>
      <c r="J495" s="104"/>
    </row>
    <row r="496" spans="2:10" ht="20.100000000000001" customHeight="1" x14ac:dyDescent="0.2">
      <c r="B496" s="611" t="s">
        <v>365</v>
      </c>
      <c r="C496" s="681"/>
      <c r="D496" s="90"/>
      <c r="E496" s="303"/>
      <c r="F496" s="237"/>
      <c r="G496" s="201"/>
      <c r="H496" s="90"/>
      <c r="I496" s="20"/>
      <c r="J496" s="104"/>
    </row>
    <row r="497" spans="1:10" ht="21.75" customHeight="1" x14ac:dyDescent="0.2">
      <c r="B497" s="601" t="s">
        <v>371</v>
      </c>
      <c r="C497" s="680"/>
      <c r="D497" s="90"/>
      <c r="E497" s="303"/>
      <c r="F497" s="237"/>
      <c r="G497" s="200"/>
      <c r="H497" s="90"/>
      <c r="I497" s="20"/>
      <c r="J497" s="104"/>
    </row>
    <row r="498" spans="1:10" ht="15" customHeight="1" x14ac:dyDescent="0.2">
      <c r="A498" s="91"/>
      <c r="B498" s="599" t="s">
        <v>66</v>
      </c>
      <c r="C498" s="683"/>
      <c r="D498" s="93"/>
      <c r="E498" s="303">
        <v>9913491.239999989</v>
      </c>
      <c r="F498" s="237">
        <v>5.2118131456924122E-3</v>
      </c>
      <c r="G498" s="200"/>
      <c r="H498" s="93"/>
      <c r="I498" s="94"/>
      <c r="J498" s="104"/>
    </row>
    <row r="499" spans="1:10" s="95" customFormat="1" ht="16.5" customHeight="1" x14ac:dyDescent="0.2">
      <c r="A499" s="91"/>
      <c r="B499" s="601" t="s">
        <v>375</v>
      </c>
      <c r="C499" s="680"/>
      <c r="D499" s="93"/>
      <c r="E499" s="301">
        <v>9796907.4999999907</v>
      </c>
      <c r="F499" s="239">
        <v>7.0367503795403241E-3</v>
      </c>
      <c r="G499" s="199"/>
      <c r="H499" s="93"/>
      <c r="I499" s="94"/>
      <c r="J499" s="104"/>
    </row>
    <row r="500" spans="1:10" s="95" customFormat="1" ht="16.5" customHeight="1" x14ac:dyDescent="0.2">
      <c r="A500" s="6"/>
      <c r="B500" s="601" t="s">
        <v>236</v>
      </c>
      <c r="C500" s="680"/>
      <c r="D500" s="90"/>
      <c r="E500" s="301">
        <v>-2474</v>
      </c>
      <c r="F500" s="239">
        <v>-0.36807151979565778</v>
      </c>
      <c r="G500" s="199"/>
      <c r="H500" s="90"/>
      <c r="I500" s="20"/>
      <c r="J500" s="104"/>
    </row>
    <row r="501" spans="1:10" ht="16.5" customHeight="1" x14ac:dyDescent="0.2">
      <c r="B501" s="601" t="s">
        <v>316</v>
      </c>
      <c r="C501" s="680"/>
      <c r="D501" s="90"/>
      <c r="E501" s="301"/>
      <c r="F501" s="239"/>
      <c r="G501" s="200"/>
      <c r="H501" s="90"/>
      <c r="I501" s="20"/>
      <c r="J501" s="104"/>
    </row>
    <row r="502" spans="1:10" ht="16.5" customHeight="1" x14ac:dyDescent="0.2">
      <c r="A502" s="91"/>
      <c r="B502" s="599" t="s">
        <v>67</v>
      </c>
      <c r="C502" s="683"/>
      <c r="D502" s="93"/>
      <c r="E502" s="303">
        <v>1263465.1399999987</v>
      </c>
      <c r="F502" s="237">
        <v>0.21546829057325634</v>
      </c>
      <c r="G502" s="199"/>
      <c r="H502" s="93"/>
      <c r="I502" s="94"/>
      <c r="J502" s="104"/>
    </row>
    <row r="503" spans="1:10" s="95" customFormat="1" ht="16.5" customHeight="1" x14ac:dyDescent="0.2">
      <c r="A503" s="6"/>
      <c r="B503" s="601" t="s">
        <v>68</v>
      </c>
      <c r="C503" s="680"/>
      <c r="D503" s="90"/>
      <c r="E503" s="301">
        <v>1067671.5799999984</v>
      </c>
      <c r="F503" s="239">
        <v>0.26093017410641073</v>
      </c>
      <c r="G503" s="199"/>
      <c r="H503" s="90"/>
      <c r="I503" s="20"/>
      <c r="J503" s="104"/>
    </row>
    <row r="504" spans="1:10" ht="18" customHeight="1" x14ac:dyDescent="0.2">
      <c r="B504" s="601" t="s">
        <v>69</v>
      </c>
      <c r="C504" s="680"/>
      <c r="D504" s="90"/>
      <c r="E504" s="301">
        <v>195793.56000000032</v>
      </c>
      <c r="F504" s="239">
        <v>1.5763581810180005E-2</v>
      </c>
      <c r="G504" s="202"/>
      <c r="H504" s="90"/>
      <c r="I504" s="20"/>
      <c r="J504" s="104"/>
    </row>
    <row r="505" spans="1:10" ht="30" customHeight="1" x14ac:dyDescent="0.2">
      <c r="A505" s="91"/>
      <c r="B505" s="630" t="s">
        <v>167</v>
      </c>
      <c r="C505" s="682"/>
      <c r="D505" s="98"/>
      <c r="E505" s="326">
        <v>245271796.09774804</v>
      </c>
      <c r="F505" s="243">
        <v>4.5601711447225135E-2</v>
      </c>
      <c r="G505" s="8"/>
      <c r="H505" s="99"/>
      <c r="I505" s="94"/>
      <c r="J505" s="104"/>
    </row>
    <row r="506" spans="1:10" s="95" customFormat="1" ht="27" customHeight="1" x14ac:dyDescent="0.25">
      <c r="A506" s="6"/>
      <c r="B506" s="7" t="s">
        <v>288</v>
      </c>
      <c r="C506" s="8"/>
      <c r="D506" s="8"/>
      <c r="E506" s="8"/>
      <c r="F506" s="8"/>
      <c r="G506" s="3"/>
      <c r="H506" s="8"/>
      <c r="I506" s="8"/>
      <c r="J506" s="104"/>
    </row>
    <row r="507" spans="1:10" ht="23.25" customHeight="1" x14ac:dyDescent="0.2">
      <c r="B507" s="9"/>
      <c r="C507" s="10" t="str">
        <f>$C$3</f>
        <v>PERIODE DU 1.1 AU 31.8.2024</v>
      </c>
      <c r="D507" s="11"/>
      <c r="G507" s="15"/>
    </row>
    <row r="508" spans="1:10" ht="10.5" customHeight="1" x14ac:dyDescent="0.2">
      <c r="B508" s="12" t="str">
        <f>B466</f>
        <v xml:space="preserve">             V - ASSURANCE ACCIDENTS DU TRAVAIL : DEPENSES en milliers d'euros</v>
      </c>
      <c r="C508" s="13"/>
      <c r="D508" s="13"/>
      <c r="E508" s="13"/>
      <c r="F508" s="14"/>
      <c r="G508" s="89"/>
      <c r="H508" s="15"/>
      <c r="I508" s="5"/>
    </row>
    <row r="509" spans="1:10" ht="19.5" customHeight="1" x14ac:dyDescent="0.2">
      <c r="B509" s="597"/>
      <c r="C509" s="678"/>
      <c r="D509" s="163"/>
      <c r="E509" s="118" t="s">
        <v>6</v>
      </c>
      <c r="F509" s="19" t="str">
        <f>CUMUL_Maladie_mnt!$H$5</f>
        <v>PCAP</v>
      </c>
      <c r="G509" s="102"/>
      <c r="H509" s="20"/>
      <c r="I509" s="5"/>
    </row>
    <row r="510" spans="1:10" ht="19.5" customHeight="1" x14ac:dyDescent="0.2">
      <c r="B510" s="632" t="s">
        <v>51</v>
      </c>
      <c r="C510" s="633"/>
      <c r="D510" s="634"/>
      <c r="E510" s="337"/>
      <c r="F510" s="176"/>
      <c r="G510" s="102"/>
      <c r="H510" s="103"/>
      <c r="I510" s="104"/>
    </row>
    <row r="511" spans="1:10" s="104" customFormat="1" ht="30" customHeight="1" x14ac:dyDescent="0.2">
      <c r="A511" s="6"/>
      <c r="B511" s="624" t="s">
        <v>52</v>
      </c>
      <c r="C511" s="636"/>
      <c r="D511" s="637"/>
      <c r="E511" s="327">
        <v>46952193.830000065</v>
      </c>
      <c r="F511" s="177">
        <v>9.1543120092632213E-2</v>
      </c>
      <c r="G511" s="105"/>
      <c r="H511" s="106"/>
    </row>
    <row r="512" spans="1:10" s="104" customFormat="1" ht="19.5" customHeight="1" x14ac:dyDescent="0.2">
      <c r="A512" s="6"/>
      <c r="B512" s="595" t="s">
        <v>183</v>
      </c>
      <c r="C512" s="653"/>
      <c r="D512" s="654"/>
      <c r="E512" s="327">
        <v>39458379.410000078</v>
      </c>
      <c r="F512" s="177">
        <v>9.325741983958391E-2</v>
      </c>
      <c r="G512" s="109"/>
      <c r="H512" s="106"/>
    </row>
    <row r="513" spans="1:8" s="104" customFormat="1" ht="12.75" x14ac:dyDescent="0.2">
      <c r="A513" s="6"/>
      <c r="B513" s="603" t="s">
        <v>53</v>
      </c>
      <c r="C513" s="663"/>
      <c r="D513" s="664"/>
      <c r="E513" s="328">
        <v>37007241.660000086</v>
      </c>
      <c r="F513" s="174">
        <v>9.0425781856590337E-2</v>
      </c>
      <c r="G513" s="109"/>
      <c r="H513" s="106"/>
    </row>
    <row r="514" spans="1:8" s="104" customFormat="1" ht="12.75" x14ac:dyDescent="0.2">
      <c r="A514" s="6"/>
      <c r="B514" s="603" t="s">
        <v>428</v>
      </c>
      <c r="C514" s="663"/>
      <c r="D514" s="664"/>
      <c r="E514" s="328">
        <v>514789.7399999997</v>
      </c>
      <c r="F514" s="174">
        <v>0.75882941078314081</v>
      </c>
      <c r="G514" s="109"/>
      <c r="H514" s="106"/>
    </row>
    <row r="515" spans="1:8" s="104" customFormat="1" ht="12.75" x14ac:dyDescent="0.2">
      <c r="A515" s="6"/>
      <c r="B515" s="603" t="s">
        <v>54</v>
      </c>
      <c r="C515" s="663"/>
      <c r="D515" s="664"/>
      <c r="E515" s="328"/>
      <c r="F515" s="174"/>
      <c r="G515" s="109"/>
      <c r="H515" s="106"/>
    </row>
    <row r="516" spans="1:8" s="104" customFormat="1" ht="12.75" x14ac:dyDescent="0.2">
      <c r="A516" s="6"/>
      <c r="B516" s="603" t="s">
        <v>497</v>
      </c>
      <c r="C516" s="663"/>
      <c r="D516" s="664"/>
      <c r="E516" s="328">
        <v>58943.050000000047</v>
      </c>
      <c r="F516" s="174">
        <v>0.1190274950610819</v>
      </c>
      <c r="G516" s="109"/>
      <c r="H516" s="106"/>
    </row>
    <row r="517" spans="1:8" s="104" customFormat="1" ht="12.75" x14ac:dyDescent="0.2">
      <c r="A517" s="6"/>
      <c r="B517" s="603" t="s">
        <v>302</v>
      </c>
      <c r="C517" s="663"/>
      <c r="D517" s="664"/>
      <c r="E517" s="328"/>
      <c r="F517" s="174"/>
      <c r="G517" s="109"/>
      <c r="H517" s="106"/>
    </row>
    <row r="518" spans="1:8" s="104" customFormat="1" ht="12.75" x14ac:dyDescent="0.2">
      <c r="A518" s="6"/>
      <c r="B518" s="169" t="s">
        <v>184</v>
      </c>
      <c r="C518" s="170"/>
      <c r="D518" s="171"/>
      <c r="E518" s="328">
        <v>574060.39</v>
      </c>
      <c r="F518" s="174">
        <v>-2.63933118696561E-2</v>
      </c>
      <c r="G518" s="109"/>
      <c r="H518" s="110"/>
    </row>
    <row r="519" spans="1:8" s="104" customFormat="1" ht="12.75" x14ac:dyDescent="0.2">
      <c r="A519" s="6"/>
      <c r="B519" s="395" t="s">
        <v>373</v>
      </c>
      <c r="C519" s="170"/>
      <c r="D519" s="171"/>
      <c r="E519" s="328">
        <v>29927.030000000006</v>
      </c>
      <c r="F519" s="174">
        <v>-0.3592782526278514</v>
      </c>
      <c r="G519" s="109"/>
      <c r="H519" s="110"/>
    </row>
    <row r="520" spans="1:8" s="104" customFormat="1" ht="12.75" x14ac:dyDescent="0.2">
      <c r="A520" s="6"/>
      <c r="B520" s="169" t="s">
        <v>185</v>
      </c>
      <c r="C520" s="170"/>
      <c r="D520" s="171"/>
      <c r="E520" s="328"/>
      <c r="F520" s="174"/>
      <c r="G520" s="109"/>
      <c r="H520" s="110"/>
    </row>
    <row r="521" spans="1:8" s="104" customFormat="1" ht="12.75" x14ac:dyDescent="0.2">
      <c r="A521" s="6"/>
      <c r="B521" s="603" t="s">
        <v>186</v>
      </c>
      <c r="C521" s="663"/>
      <c r="D521" s="664"/>
      <c r="E521" s="328">
        <v>1239307.8800000008</v>
      </c>
      <c r="F521" s="174">
        <v>8.7136492965413259E-2</v>
      </c>
      <c r="G521" s="109"/>
      <c r="H521" s="110"/>
    </row>
    <row r="522" spans="1:8" s="104" customFormat="1" ht="12.75" x14ac:dyDescent="0.2">
      <c r="A522" s="6"/>
      <c r="B522" s="603" t="s">
        <v>187</v>
      </c>
      <c r="C522" s="663"/>
      <c r="D522" s="664"/>
      <c r="E522" s="328"/>
      <c r="F522" s="174"/>
      <c r="G522" s="109"/>
      <c r="H522" s="106"/>
    </row>
    <row r="523" spans="1:8" s="104" customFormat="1" ht="12.75" x14ac:dyDescent="0.2">
      <c r="A523" s="6"/>
      <c r="B523" s="603" t="s">
        <v>188</v>
      </c>
      <c r="C523" s="663"/>
      <c r="D523" s="664"/>
      <c r="E523" s="328">
        <v>34109.659999999785</v>
      </c>
      <c r="F523" s="174">
        <v>5.1342131283762305E-2</v>
      </c>
      <c r="G523" s="108"/>
      <c r="H523" s="106"/>
    </row>
    <row r="524" spans="1:8" s="104" customFormat="1" ht="12.75" x14ac:dyDescent="0.2">
      <c r="A524" s="6"/>
      <c r="B524" s="595" t="s">
        <v>55</v>
      </c>
      <c r="C524" s="653"/>
      <c r="D524" s="654"/>
      <c r="E524" s="327">
        <v>451897.34999999433</v>
      </c>
      <c r="F524" s="177">
        <v>-6.8000074411937783E-2</v>
      </c>
      <c r="G524" s="109"/>
      <c r="H524" s="106"/>
    </row>
    <row r="525" spans="1:8" s="104" customFormat="1" ht="12.75" x14ac:dyDescent="0.2">
      <c r="A525" s="6"/>
      <c r="B525" s="606" t="s">
        <v>56</v>
      </c>
      <c r="C525" s="675"/>
      <c r="D525" s="676"/>
      <c r="E525" s="328">
        <v>451897.34999999433</v>
      </c>
      <c r="F525" s="174">
        <v>-6.8000074411937783E-2</v>
      </c>
      <c r="G525" s="109"/>
      <c r="H525" s="106"/>
    </row>
    <row r="526" spans="1:8" s="104" customFormat="1" ht="12.75" x14ac:dyDescent="0.2">
      <c r="A526" s="6"/>
      <c r="B526" s="603" t="s">
        <v>57</v>
      </c>
      <c r="C526" s="663"/>
      <c r="D526" s="664"/>
      <c r="E526" s="328">
        <v>451897.34999999433</v>
      </c>
      <c r="F526" s="174">
        <v>-6.8000074411937783E-2</v>
      </c>
      <c r="G526" s="109"/>
      <c r="H526" s="111"/>
    </row>
    <row r="527" spans="1:8" s="104" customFormat="1" ht="12.75" x14ac:dyDescent="0.2">
      <c r="A527" s="24"/>
      <c r="B527" s="603" t="s">
        <v>58</v>
      </c>
      <c r="C527" s="663"/>
      <c r="D527" s="664"/>
      <c r="E527" s="328"/>
      <c r="F527" s="174"/>
      <c r="G527" s="109"/>
      <c r="H527" s="112"/>
    </row>
    <row r="528" spans="1:8" s="104" customFormat="1" ht="12.75" x14ac:dyDescent="0.2">
      <c r="A528" s="24"/>
      <c r="B528" s="606" t="s">
        <v>59</v>
      </c>
      <c r="C528" s="675"/>
      <c r="D528" s="676"/>
      <c r="E528" s="328"/>
      <c r="F528" s="174"/>
      <c r="G528" s="109"/>
      <c r="H528" s="107"/>
    </row>
    <row r="529" spans="1:8" s="104" customFormat="1" ht="12.75" x14ac:dyDescent="0.2">
      <c r="A529" s="6"/>
      <c r="B529" s="603" t="s">
        <v>372</v>
      </c>
      <c r="C529" s="663"/>
      <c r="D529" s="664"/>
      <c r="E529" s="328"/>
      <c r="F529" s="174"/>
      <c r="G529" s="109"/>
      <c r="H529" s="106"/>
    </row>
    <row r="530" spans="1:8" s="104" customFormat="1" ht="12.75" customHeight="1" x14ac:dyDescent="0.2">
      <c r="A530" s="6"/>
      <c r="B530" s="603" t="s">
        <v>434</v>
      </c>
      <c r="C530" s="604"/>
      <c r="D530" s="605"/>
      <c r="E530" s="328"/>
      <c r="F530" s="174"/>
      <c r="G530" s="109"/>
      <c r="H530" s="111"/>
    </row>
    <row r="531" spans="1:8" s="104" customFormat="1" ht="12.75" x14ac:dyDescent="0.2">
      <c r="A531" s="6"/>
      <c r="B531" s="606" t="s">
        <v>180</v>
      </c>
      <c r="C531" s="675"/>
      <c r="D531" s="676"/>
      <c r="E531" s="328"/>
      <c r="F531" s="174"/>
      <c r="G531" s="109"/>
      <c r="H531" s="111"/>
    </row>
    <row r="532" spans="1:8" s="104" customFormat="1" ht="12.75" x14ac:dyDescent="0.2">
      <c r="A532" s="24"/>
      <c r="B532" s="595" t="s">
        <v>189</v>
      </c>
      <c r="C532" s="653"/>
      <c r="D532" s="654"/>
      <c r="E532" s="327">
        <v>6886944.0499999896</v>
      </c>
      <c r="F532" s="177">
        <v>9.6419676538252785E-2</v>
      </c>
      <c r="G532" s="109"/>
      <c r="H532" s="107"/>
    </row>
    <row r="533" spans="1:8" s="104" customFormat="1" ht="12.75" x14ac:dyDescent="0.2">
      <c r="A533" s="6"/>
      <c r="B533" s="595" t="s">
        <v>190</v>
      </c>
      <c r="C533" s="653"/>
      <c r="D533" s="654"/>
      <c r="E533" s="327">
        <v>154973.01999999996</v>
      </c>
      <c r="F533" s="177">
        <v>-5.6448142920522137E-3</v>
      </c>
      <c r="G533" s="109"/>
      <c r="H533" s="106"/>
    </row>
    <row r="534" spans="1:8" s="104" customFormat="1" ht="12.75" x14ac:dyDescent="0.2">
      <c r="A534" s="6"/>
      <c r="B534" s="603" t="s">
        <v>191</v>
      </c>
      <c r="C534" s="663"/>
      <c r="D534" s="664"/>
      <c r="E534" s="328">
        <v>152694.80999999997</v>
      </c>
      <c r="F534" s="174">
        <v>1.9155978013515096E-2</v>
      </c>
      <c r="G534" s="109"/>
      <c r="H534" s="106"/>
    </row>
    <row r="535" spans="1:8" s="104" customFormat="1" ht="12.75" x14ac:dyDescent="0.2">
      <c r="A535" s="6"/>
      <c r="B535" s="603" t="s">
        <v>392</v>
      </c>
      <c r="C535" s="663"/>
      <c r="D535" s="664"/>
      <c r="E535" s="328">
        <v>2025</v>
      </c>
      <c r="F535" s="174"/>
      <c r="G535" s="109"/>
      <c r="H535" s="106"/>
    </row>
    <row r="536" spans="1:8" s="104" customFormat="1" ht="12.75" x14ac:dyDescent="0.2">
      <c r="A536" s="6"/>
      <c r="B536" s="419" t="s">
        <v>393</v>
      </c>
      <c r="C536" s="383"/>
      <c r="D536" s="384"/>
      <c r="E536" s="328">
        <v>253.21</v>
      </c>
      <c r="F536" s="174">
        <v>-0.95799442933903556</v>
      </c>
      <c r="G536" s="102"/>
      <c r="H536" s="106"/>
    </row>
    <row r="537" spans="1:8" s="104" customFormat="1" ht="12.75" x14ac:dyDescent="0.2">
      <c r="A537" s="6"/>
      <c r="B537" s="595" t="s">
        <v>82</v>
      </c>
      <c r="C537" s="653"/>
      <c r="D537" s="654"/>
      <c r="E537" s="327"/>
      <c r="F537" s="177"/>
      <c r="G537" s="105"/>
      <c r="H537" s="106"/>
    </row>
    <row r="538" spans="1:8" s="104" customFormat="1" ht="24" customHeight="1" x14ac:dyDescent="0.2">
      <c r="A538" s="24"/>
      <c r="B538" s="624" t="s">
        <v>60</v>
      </c>
      <c r="C538" s="625"/>
      <c r="D538" s="626"/>
      <c r="E538" s="327">
        <v>219477.03936</v>
      </c>
      <c r="F538" s="177">
        <v>-0.39111905704580208</v>
      </c>
      <c r="G538" s="105"/>
      <c r="H538" s="107"/>
    </row>
    <row r="539" spans="1:8" s="104" customFormat="1" ht="12.75" x14ac:dyDescent="0.2">
      <c r="A539" s="24"/>
      <c r="B539" s="638" t="s">
        <v>390</v>
      </c>
      <c r="C539" s="651"/>
      <c r="D539" s="652"/>
      <c r="E539" s="328">
        <v>219477.03936</v>
      </c>
      <c r="F539" s="177">
        <v>-0.39111905704580208</v>
      </c>
      <c r="G539" s="105"/>
      <c r="H539" s="107"/>
    </row>
    <row r="540" spans="1:8" s="104" customFormat="1" ht="12.75" x14ac:dyDescent="0.2">
      <c r="A540" s="24"/>
      <c r="B540" s="638" t="s">
        <v>391</v>
      </c>
      <c r="C540" s="651"/>
      <c r="D540" s="652"/>
      <c r="E540" s="327"/>
      <c r="F540" s="177"/>
      <c r="G540" s="109"/>
      <c r="H540" s="107"/>
    </row>
    <row r="541" spans="1:8" s="104" customFormat="1" ht="12.75" x14ac:dyDescent="0.2">
      <c r="A541" s="24" t="s">
        <v>463</v>
      </c>
      <c r="B541" s="674" t="s">
        <v>462</v>
      </c>
      <c r="C541" s="604"/>
      <c r="D541" s="605"/>
      <c r="E541" s="327"/>
      <c r="F541" s="177"/>
      <c r="G541" s="109"/>
      <c r="H541" s="107"/>
    </row>
    <row r="542" spans="1:8" s="104" customFormat="1" ht="12.75" hidden="1" x14ac:dyDescent="0.2">
      <c r="A542" s="6"/>
      <c r="B542" s="624"/>
      <c r="C542" s="636"/>
      <c r="D542" s="637"/>
      <c r="E542" s="328"/>
      <c r="F542" s="174"/>
      <c r="G542" s="449"/>
      <c r="H542" s="106"/>
    </row>
    <row r="543" spans="1:8" s="451" customFormat="1" ht="21.75" customHeight="1" x14ac:dyDescent="0.2">
      <c r="A543" s="446"/>
      <c r="B543" s="671" t="s">
        <v>481</v>
      </c>
      <c r="C543" s="672"/>
      <c r="D543" s="673"/>
      <c r="E543" s="447"/>
      <c r="F543" s="448"/>
      <c r="G543" s="105"/>
      <c r="H543" s="450"/>
    </row>
    <row r="544" spans="1:8" s="104" customFormat="1" ht="12.75" x14ac:dyDescent="0.2">
      <c r="A544" s="6"/>
      <c r="B544" s="624" t="s">
        <v>483</v>
      </c>
      <c r="C544" s="636"/>
      <c r="D544" s="637"/>
      <c r="E544" s="327">
        <v>11455297.069999985</v>
      </c>
      <c r="F544" s="177">
        <v>-0.39497555945543561</v>
      </c>
      <c r="G544" s="108"/>
      <c r="H544" s="106"/>
    </row>
    <row r="545" spans="1:8" s="104" customFormat="1" ht="12.75" x14ac:dyDescent="0.2">
      <c r="A545" s="6"/>
      <c r="B545" s="595" t="s">
        <v>61</v>
      </c>
      <c r="C545" s="653"/>
      <c r="D545" s="654"/>
      <c r="E545" s="327">
        <v>528.68000000000006</v>
      </c>
      <c r="F545" s="177"/>
      <c r="G545" s="109"/>
      <c r="H545" s="106"/>
    </row>
    <row r="546" spans="1:8" s="104" customFormat="1" ht="12.75" x14ac:dyDescent="0.2">
      <c r="A546" s="6"/>
      <c r="B546" s="603" t="s">
        <v>471</v>
      </c>
      <c r="C546" s="663"/>
      <c r="D546" s="664"/>
      <c r="E546" s="328">
        <v>195</v>
      </c>
      <c r="F546" s="174">
        <v>-0.57720827370885908</v>
      </c>
      <c r="G546" s="102"/>
      <c r="H546" s="106"/>
    </row>
    <row r="547" spans="1:8" s="104" customFormat="1" ht="12.75" x14ac:dyDescent="0.2">
      <c r="A547" s="6"/>
      <c r="B547" s="603" t="s">
        <v>473</v>
      </c>
      <c r="C547" s="663"/>
      <c r="D547" s="664"/>
      <c r="E547" s="328"/>
      <c r="F547" s="174"/>
      <c r="G547" s="102"/>
      <c r="H547" s="106"/>
    </row>
    <row r="548" spans="1:8" s="104" customFormat="1" ht="12.75" x14ac:dyDescent="0.2">
      <c r="A548" s="6"/>
      <c r="B548" s="603" t="s">
        <v>398</v>
      </c>
      <c r="C548" s="663"/>
      <c r="D548" s="664"/>
      <c r="E548" s="328"/>
      <c r="F548" s="174"/>
      <c r="G548" s="102"/>
      <c r="H548" s="106"/>
    </row>
    <row r="549" spans="1:8" s="104" customFormat="1" ht="12.75" x14ac:dyDescent="0.2">
      <c r="A549" s="6"/>
      <c r="B549" s="603" t="s">
        <v>469</v>
      </c>
      <c r="C549" s="663"/>
      <c r="D549" s="664"/>
      <c r="E549" s="328"/>
      <c r="F549" s="174"/>
      <c r="G549" s="109"/>
      <c r="H549" s="106"/>
    </row>
    <row r="550" spans="1:8" s="104" customFormat="1" ht="12.75" x14ac:dyDescent="0.2">
      <c r="A550" s="6"/>
      <c r="B550" s="603" t="s">
        <v>399</v>
      </c>
      <c r="C550" s="663"/>
      <c r="D550" s="664"/>
      <c r="E550" s="328"/>
      <c r="F550" s="174"/>
      <c r="G550" s="109"/>
      <c r="H550" s="113"/>
    </row>
    <row r="551" spans="1:8" s="104" customFormat="1" ht="12.75" x14ac:dyDescent="0.2">
      <c r="A551" s="6"/>
      <c r="B551" s="603" t="s">
        <v>400</v>
      </c>
      <c r="C551" s="663"/>
      <c r="D551" s="664"/>
      <c r="E551" s="328"/>
      <c r="F551" s="174"/>
      <c r="G551" s="109"/>
      <c r="H551" s="113"/>
    </row>
    <row r="552" spans="1:8" s="104" customFormat="1" ht="12.75" x14ac:dyDescent="0.2">
      <c r="A552" s="6"/>
      <c r="B552" s="638" t="s">
        <v>443</v>
      </c>
      <c r="C552" s="651"/>
      <c r="D552" s="652"/>
      <c r="E552" s="328"/>
      <c r="F552" s="174"/>
      <c r="G552" s="109"/>
      <c r="H552" s="113"/>
    </row>
    <row r="553" spans="1:8" s="104" customFormat="1" ht="12.75" x14ac:dyDescent="0.2">
      <c r="A553" s="6"/>
      <c r="B553" s="638" t="s">
        <v>401</v>
      </c>
      <c r="C553" s="651"/>
      <c r="D553" s="652"/>
      <c r="E553" s="328">
        <v>333.68</v>
      </c>
      <c r="F553" s="174"/>
      <c r="G553" s="108"/>
      <c r="H553" s="113"/>
    </row>
    <row r="554" spans="1:8" s="104" customFormat="1" ht="12.75" x14ac:dyDescent="0.2">
      <c r="A554" s="6"/>
      <c r="B554" s="595" t="s">
        <v>62</v>
      </c>
      <c r="C554" s="653"/>
      <c r="D554" s="654"/>
      <c r="E554" s="327">
        <v>11454768.389999986</v>
      </c>
      <c r="F554" s="177">
        <v>-0.39548107355804996</v>
      </c>
      <c r="G554" s="109"/>
      <c r="H554" s="113"/>
    </row>
    <row r="555" spans="1:8" s="104" customFormat="1" ht="15" customHeight="1" x14ac:dyDescent="0.2">
      <c r="A555" s="6"/>
      <c r="B555" s="603" t="s">
        <v>470</v>
      </c>
      <c r="C555" s="663"/>
      <c r="D555" s="664"/>
      <c r="E555" s="328">
        <v>10317945.850000011</v>
      </c>
      <c r="F555" s="174">
        <v>-0.23119054009434115</v>
      </c>
      <c r="G555" s="109"/>
      <c r="H555" s="113"/>
    </row>
    <row r="556" spans="1:8" s="104" customFormat="1" ht="15" customHeight="1" x14ac:dyDescent="0.2">
      <c r="A556" s="6"/>
      <c r="B556" s="603" t="s">
        <v>474</v>
      </c>
      <c r="C556" s="663"/>
      <c r="D556" s="664"/>
      <c r="E556" s="328"/>
      <c r="F556" s="174"/>
      <c r="G556" s="109"/>
      <c r="H556" s="113"/>
    </row>
    <row r="557" spans="1:8" s="104" customFormat="1" ht="15" customHeight="1" x14ac:dyDescent="0.2">
      <c r="A557" s="6"/>
      <c r="B557" s="603" t="s">
        <v>402</v>
      </c>
      <c r="C557" s="663"/>
      <c r="D557" s="664"/>
      <c r="E557" s="328">
        <v>528694.24000000034</v>
      </c>
      <c r="F557" s="174">
        <v>-0.90235069808089197</v>
      </c>
      <c r="G557" s="109"/>
      <c r="H557" s="113"/>
    </row>
    <row r="558" spans="1:8" s="104" customFormat="1" ht="12.75" customHeight="1" x14ac:dyDescent="0.2">
      <c r="A558" s="6"/>
      <c r="B558" s="603" t="s">
        <v>469</v>
      </c>
      <c r="C558" s="663"/>
      <c r="D558" s="664"/>
      <c r="E558" s="328">
        <v>20206.47</v>
      </c>
      <c r="F558" s="174">
        <v>-0.34109773837369095</v>
      </c>
      <c r="G558" s="109"/>
      <c r="H558" s="113"/>
    </row>
    <row r="559" spans="1:8" s="104" customFormat="1" ht="12.75" customHeight="1" x14ac:dyDescent="0.2">
      <c r="A559" s="6"/>
      <c r="B559" s="603" t="s">
        <v>472</v>
      </c>
      <c r="C559" s="663"/>
      <c r="D559" s="664"/>
      <c r="E559" s="328">
        <v>571847.92000000004</v>
      </c>
      <c r="F559" s="174"/>
      <c r="G559" s="109"/>
      <c r="H559" s="113"/>
    </row>
    <row r="560" spans="1:8" s="104" customFormat="1" ht="12.75" customHeight="1" x14ac:dyDescent="0.2">
      <c r="A560" s="6"/>
      <c r="B560" s="603" t="s">
        <v>399</v>
      </c>
      <c r="C560" s="663"/>
      <c r="D560" s="664"/>
      <c r="E560" s="328"/>
      <c r="F560" s="174"/>
      <c r="G560" s="109"/>
      <c r="H560" s="113"/>
    </row>
    <row r="561" spans="1:10" s="104" customFormat="1" ht="12.75" customHeight="1" x14ac:dyDescent="0.2">
      <c r="A561" s="6"/>
      <c r="B561" s="603" t="s">
        <v>400</v>
      </c>
      <c r="C561" s="663"/>
      <c r="D561" s="664"/>
      <c r="E561" s="328"/>
      <c r="F561" s="174"/>
      <c r="G561" s="455"/>
      <c r="H561" s="113"/>
    </row>
    <row r="562" spans="1:10" s="457" customFormat="1" ht="12.75" customHeight="1" x14ac:dyDescent="0.2">
      <c r="A562" s="452"/>
      <c r="B562" s="542" t="s">
        <v>425</v>
      </c>
      <c r="C562" s="543"/>
      <c r="D562" s="544"/>
      <c r="E562" s="453"/>
      <c r="F562" s="454"/>
      <c r="G562" s="455"/>
      <c r="H562" s="456"/>
    </row>
    <row r="563" spans="1:10" s="457" customFormat="1" ht="12.75" customHeight="1" x14ac:dyDescent="0.2">
      <c r="A563" s="452"/>
      <c r="B563" s="644" t="s">
        <v>403</v>
      </c>
      <c r="C563" s="665"/>
      <c r="D563" s="666"/>
      <c r="E563" s="453">
        <v>16073.910000000005</v>
      </c>
      <c r="F563" s="454">
        <v>-0.80635576839326295</v>
      </c>
      <c r="G563" s="460"/>
      <c r="H563" s="456"/>
    </row>
    <row r="564" spans="1:10" s="457" customFormat="1" ht="12.75" customHeight="1" x14ac:dyDescent="0.2">
      <c r="A564" s="452"/>
      <c r="B564" s="624" t="s">
        <v>484</v>
      </c>
      <c r="C564" s="667"/>
      <c r="D564" s="668"/>
      <c r="E564" s="458"/>
      <c r="F564" s="459"/>
      <c r="G564" s="460"/>
      <c r="H564" s="461"/>
    </row>
    <row r="565" spans="1:10" s="457" customFormat="1" ht="21" customHeight="1" x14ac:dyDescent="0.2">
      <c r="A565" s="452"/>
      <c r="B565" s="624" t="s">
        <v>485</v>
      </c>
      <c r="C565" s="667"/>
      <c r="D565" s="668"/>
      <c r="E565" s="458">
        <v>374342.87999999989</v>
      </c>
      <c r="F565" s="459">
        <v>-0.36055585467644513</v>
      </c>
      <c r="G565" s="462"/>
      <c r="H565" s="461"/>
    </row>
    <row r="566" spans="1:10" s="457" customFormat="1" ht="21" customHeight="1" x14ac:dyDescent="0.2">
      <c r="A566" s="452"/>
      <c r="B566" s="595" t="s">
        <v>63</v>
      </c>
      <c r="C566" s="669"/>
      <c r="D566" s="670"/>
      <c r="E566" s="453">
        <v>188204.23999999996</v>
      </c>
      <c r="F566" s="454">
        <v>-6.7071812090884086E-2</v>
      </c>
      <c r="G566" s="462"/>
      <c r="H566" s="461"/>
    </row>
    <row r="567" spans="1:10" s="457" customFormat="1" ht="15" customHeight="1" x14ac:dyDescent="0.2">
      <c r="A567" s="452"/>
      <c r="B567" s="595" t="s">
        <v>64</v>
      </c>
      <c r="C567" s="669"/>
      <c r="D567" s="670"/>
      <c r="E567" s="453">
        <v>186138.63999999996</v>
      </c>
      <c r="F567" s="454">
        <v>0.2390419141906277</v>
      </c>
      <c r="G567" s="464"/>
      <c r="H567" s="461"/>
    </row>
    <row r="568" spans="1:10" s="457" customFormat="1" ht="15" customHeight="1" x14ac:dyDescent="0.2">
      <c r="A568" s="452"/>
      <c r="B568" s="595" t="s">
        <v>478</v>
      </c>
      <c r="C568" s="669"/>
      <c r="D568" s="670"/>
      <c r="E568" s="453"/>
      <c r="F568" s="454"/>
      <c r="G568" s="580"/>
      <c r="H568" s="461"/>
    </row>
    <row r="569" spans="1:10" s="457" customFormat="1" ht="15" customHeight="1" x14ac:dyDescent="0.2">
      <c r="A569" s="452"/>
      <c r="B569" s="595" t="s">
        <v>479</v>
      </c>
      <c r="C569" s="596"/>
      <c r="D569" s="596"/>
      <c r="E569" s="453"/>
      <c r="F569" s="454"/>
      <c r="G569" s="580"/>
      <c r="H569" s="461"/>
    </row>
    <row r="570" spans="1:10" s="457" customFormat="1" ht="16.5" customHeight="1" x14ac:dyDescent="0.2">
      <c r="A570" s="463"/>
      <c r="B570" s="641" t="s">
        <v>65</v>
      </c>
      <c r="C570" s="642"/>
      <c r="D570" s="643"/>
      <c r="E570" s="326">
        <v>59001310.819360055</v>
      </c>
      <c r="F570" s="243">
        <v>-6.1892863369590878E-2</v>
      </c>
      <c r="G570" s="4"/>
      <c r="H570" s="465"/>
      <c r="I570" s="466"/>
    </row>
    <row r="571" spans="1:10" x14ac:dyDescent="0.2">
      <c r="B571" s="43"/>
      <c r="E571" s="100"/>
      <c r="F571" s="4"/>
      <c r="G571" s="115"/>
      <c r="H571" s="4"/>
      <c r="I571" s="4"/>
    </row>
    <row r="572" spans="1:10" ht="15.75" x14ac:dyDescent="0.25">
      <c r="B572" s="7" t="s">
        <v>288</v>
      </c>
      <c r="C572" s="8"/>
      <c r="D572" s="8"/>
      <c r="E572" s="8"/>
      <c r="F572" s="115"/>
      <c r="G572" s="116"/>
      <c r="H572" s="115"/>
      <c r="I572" s="8"/>
    </row>
    <row r="573" spans="1:10" x14ac:dyDescent="0.2">
      <c r="B573" s="9"/>
      <c r="C573" s="10" t="str">
        <f>$C$3</f>
        <v>PERIODE DU 1.1 AU 31.8.2024</v>
      </c>
      <c r="D573" s="11"/>
      <c r="F573" s="116"/>
      <c r="G573" s="15"/>
      <c r="H573" s="116"/>
    </row>
    <row r="574" spans="1:10" ht="12" customHeight="1" x14ac:dyDescent="0.2">
      <c r="B574" s="12" t="str">
        <f>B508</f>
        <v xml:space="preserve">             V - ASSURANCE ACCIDENTS DU TRAVAIL : DEPENSES en milliers d'euros</v>
      </c>
      <c r="C574" s="13"/>
      <c r="D574" s="13"/>
      <c r="E574" s="13"/>
      <c r="F574" s="14"/>
      <c r="G574" s="197"/>
      <c r="H574" s="15"/>
      <c r="I574" s="15"/>
    </row>
    <row r="575" spans="1:10" ht="19.5" customHeight="1" x14ac:dyDescent="0.2">
      <c r="B575" s="597"/>
      <c r="C575" s="678"/>
      <c r="D575" s="87"/>
      <c r="E575" s="88" t="s">
        <v>6</v>
      </c>
      <c r="F575" s="339" t="str">
        <f>CUMUL_Maladie_mnt!$H$5</f>
        <v>PCAP</v>
      </c>
      <c r="G575" s="203"/>
      <c r="H575" s="89"/>
      <c r="I575" s="20"/>
    </row>
    <row r="576" spans="1:10" s="95" customFormat="1" ht="18" customHeight="1" x14ac:dyDescent="0.2">
      <c r="A576" s="114"/>
      <c r="B576" s="126" t="s">
        <v>475</v>
      </c>
      <c r="C576" s="126"/>
      <c r="D576" s="126"/>
      <c r="E576" s="326"/>
      <c r="F576" s="243"/>
      <c r="G576" s="205"/>
      <c r="H576" s="119"/>
      <c r="I576" s="120"/>
      <c r="J576" s="104"/>
    </row>
    <row r="577" spans="1:10" s="121" customFormat="1" ht="23.25" customHeight="1" x14ac:dyDescent="0.2">
      <c r="A577" s="6"/>
      <c r="B577" s="123"/>
      <c r="C577" s="124"/>
      <c r="D577" s="124"/>
      <c r="E577" s="329"/>
      <c r="F577" s="244"/>
      <c r="G577" s="206"/>
      <c r="H577" s="125"/>
      <c r="I577" s="111"/>
      <c r="J577" s="104"/>
    </row>
    <row r="578" spans="1:10" ht="12" customHeight="1" x14ac:dyDescent="0.2">
      <c r="A578" s="114"/>
      <c r="B578" s="126" t="s">
        <v>30</v>
      </c>
      <c r="C578" s="127"/>
      <c r="D578" s="128"/>
      <c r="E578" s="330">
        <v>304273106.91710812</v>
      </c>
      <c r="F578" s="245">
        <v>2.2874070118235723E-2</v>
      </c>
      <c r="G578" s="206"/>
      <c r="H578" s="129"/>
      <c r="I578" s="120"/>
    </row>
    <row r="579" spans="1:10" s="121" customFormat="1" ht="17.25" customHeight="1" x14ac:dyDescent="0.2">
      <c r="A579" s="6"/>
      <c r="B579" s="218"/>
      <c r="C579" s="127"/>
      <c r="D579" s="127"/>
      <c r="E579" s="331"/>
      <c r="F579" s="246"/>
      <c r="G579" s="206"/>
      <c r="H579" s="130"/>
      <c r="I579" s="111"/>
      <c r="J579" s="104"/>
    </row>
    <row r="580" spans="1:10" ht="12.75" customHeight="1" x14ac:dyDescent="0.2">
      <c r="A580" s="114"/>
      <c r="B580" s="126" t="s">
        <v>240</v>
      </c>
      <c r="C580" s="127"/>
      <c r="D580" s="128"/>
      <c r="E580" s="330">
        <v>72872.589999999967</v>
      </c>
      <c r="F580" s="245">
        <v>0.31229492181344742</v>
      </c>
      <c r="G580" s="173"/>
      <c r="H580" s="129"/>
      <c r="I580" s="120"/>
    </row>
    <row r="581" spans="1:10" ht="12.75" customHeight="1" x14ac:dyDescent="0.2">
      <c r="A581" s="114"/>
      <c r="B581" s="216"/>
      <c r="C581" s="573"/>
      <c r="D581" s="573"/>
      <c r="E581" s="333"/>
      <c r="F581" s="248"/>
      <c r="G581" s="173"/>
      <c r="H581" s="129"/>
      <c r="I581" s="120"/>
    </row>
    <row r="582" spans="1:10" ht="12.75" customHeight="1" x14ac:dyDescent="0.2">
      <c r="A582" s="114"/>
      <c r="B582" s="126" t="s">
        <v>433</v>
      </c>
      <c r="C582" s="127"/>
      <c r="D582" s="128"/>
      <c r="E582" s="334"/>
      <c r="F582" s="249"/>
      <c r="G582" s="173"/>
      <c r="H582" s="129"/>
      <c r="I582" s="120"/>
    </row>
    <row r="583" spans="1:10" s="121" customFormat="1" ht="17.25" customHeight="1" x14ac:dyDescent="0.2">
      <c r="A583" s="6"/>
      <c r="B583" s="216"/>
      <c r="C583" s="217"/>
      <c r="D583" s="196"/>
      <c r="E583" s="333"/>
      <c r="F583" s="248"/>
      <c r="G583" s="173"/>
      <c r="H583" s="130"/>
      <c r="I583" s="111"/>
      <c r="J583" s="104"/>
    </row>
    <row r="584" spans="1:10" ht="12.75" x14ac:dyDescent="0.2">
      <c r="B584" s="126" t="s">
        <v>19</v>
      </c>
      <c r="C584" s="131"/>
      <c r="D584" s="132"/>
      <c r="E584" s="330"/>
      <c r="F584" s="245"/>
      <c r="G584" s="173"/>
      <c r="H584" s="130"/>
      <c r="I584" s="111"/>
    </row>
    <row r="585" spans="1:10" ht="12.75" x14ac:dyDescent="0.2">
      <c r="B585" s="216"/>
      <c r="C585" s="217"/>
      <c r="D585" s="196"/>
      <c r="E585" s="333"/>
      <c r="F585" s="248"/>
      <c r="G585" s="173"/>
      <c r="H585" s="130"/>
      <c r="I585" s="111"/>
      <c r="J585" s="104"/>
    </row>
    <row r="586" spans="1:10" ht="12.75" x14ac:dyDescent="0.2">
      <c r="B586" s="126" t="s">
        <v>44</v>
      </c>
      <c r="C586" s="131"/>
      <c r="D586" s="132"/>
      <c r="E586" s="330"/>
      <c r="F586" s="245"/>
      <c r="G586" s="173"/>
      <c r="H586" s="130"/>
      <c r="I586" s="111"/>
    </row>
    <row r="587" spans="1:10" ht="12.75" x14ac:dyDescent="0.2">
      <c r="B587" s="218"/>
      <c r="C587" s="217"/>
      <c r="D587" s="396"/>
      <c r="E587" s="331"/>
      <c r="F587" s="246"/>
      <c r="G587" s="5"/>
      <c r="H587" s="130"/>
      <c r="I587" s="111"/>
      <c r="J587" s="104"/>
    </row>
    <row r="588" spans="1:10" ht="12.75" x14ac:dyDescent="0.2">
      <c r="B588" s="279" t="s">
        <v>45</v>
      </c>
      <c r="C588" s="277"/>
      <c r="D588" s="278"/>
      <c r="E588" s="338"/>
      <c r="F588" s="280"/>
      <c r="G588" s="5"/>
      <c r="H588" s="5"/>
      <c r="I588" s="5"/>
      <c r="J588" s="104"/>
    </row>
    <row r="589" spans="1:10" ht="12.75" customHeight="1" x14ac:dyDescent="0.2">
      <c r="B589" s="149" t="s">
        <v>21</v>
      </c>
      <c r="C589" s="217"/>
      <c r="D589" s="230"/>
      <c r="E589" s="335"/>
      <c r="F589" s="251"/>
      <c r="G589" s="5"/>
      <c r="H589" s="5"/>
      <c r="I589" s="5"/>
    </row>
    <row r="590" spans="1:10" ht="12.75" customHeight="1" x14ac:dyDescent="0.2">
      <c r="B590" s="149" t="s">
        <v>38</v>
      </c>
      <c r="C590" s="217"/>
      <c r="D590" s="230"/>
      <c r="E590" s="335">
        <v>2118917409.1999986</v>
      </c>
      <c r="F590" s="251">
        <v>2.6311000084517699E-2</v>
      </c>
      <c r="G590" s="5"/>
      <c r="H590" s="5"/>
      <c r="I590" s="5"/>
    </row>
    <row r="591" spans="1:10" ht="12.75" customHeight="1" x14ac:dyDescent="0.2">
      <c r="B591" s="149" t="s">
        <v>37</v>
      </c>
      <c r="C591" s="217"/>
      <c r="D591" s="230"/>
      <c r="E591" s="335">
        <v>861122105.20000041</v>
      </c>
      <c r="F591" s="251">
        <v>2.297321706540334E-2</v>
      </c>
      <c r="G591" s="5"/>
      <c r="H591" s="5"/>
      <c r="I591" s="5"/>
    </row>
    <row r="592" spans="1:10" ht="12.75" customHeight="1" x14ac:dyDescent="0.2">
      <c r="B592" s="149" t="s">
        <v>36</v>
      </c>
      <c r="C592" s="217"/>
      <c r="D592" s="230"/>
      <c r="E592" s="335">
        <v>2980039514.3999987</v>
      </c>
      <c r="F592" s="251">
        <v>2.534426771533238E-2</v>
      </c>
      <c r="G592" s="5"/>
      <c r="H592" s="5"/>
      <c r="I592" s="5"/>
    </row>
    <row r="593" spans="1:10" ht="12.75" customHeight="1" x14ac:dyDescent="0.2">
      <c r="B593" s="149" t="s">
        <v>39</v>
      </c>
      <c r="C593" s="217"/>
      <c r="D593" s="230"/>
      <c r="E593" s="335">
        <v>4366906.2599999988</v>
      </c>
      <c r="F593" s="251"/>
      <c r="G593" s="5"/>
      <c r="H593" s="5"/>
      <c r="I593" s="5"/>
    </row>
    <row r="594" spans="1:10" ht="12.75" customHeight="1" x14ac:dyDescent="0.2">
      <c r="B594" s="149" t="s">
        <v>40</v>
      </c>
      <c r="C594" s="217"/>
      <c r="D594" s="230"/>
      <c r="E594" s="335">
        <v>26038.94</v>
      </c>
      <c r="F594" s="251"/>
      <c r="G594" s="5"/>
      <c r="H594" s="5"/>
      <c r="I594" s="5"/>
    </row>
    <row r="595" spans="1:10" ht="12.75" customHeight="1" x14ac:dyDescent="0.2">
      <c r="B595" s="162" t="s">
        <v>41</v>
      </c>
      <c r="C595" s="231"/>
      <c r="D595" s="232"/>
      <c r="E595" s="336">
        <v>56687329.460000053</v>
      </c>
      <c r="F595" s="253">
        <v>-9.1688145036782354E-3</v>
      </c>
      <c r="G595" s="173"/>
      <c r="H595" s="5"/>
      <c r="I595" s="5"/>
    </row>
    <row r="596" spans="1:10" ht="12.75" customHeight="1" x14ac:dyDescent="0.2">
      <c r="B596" s="233" t="s">
        <v>42</v>
      </c>
      <c r="C596" s="131"/>
      <c r="D596" s="132"/>
      <c r="E596" s="334">
        <v>3041119789.059999</v>
      </c>
      <c r="F596" s="249">
        <v>2.5507795956643209E-2</v>
      </c>
      <c r="G596" s="173"/>
      <c r="H596" s="130"/>
      <c r="I596" s="111"/>
    </row>
    <row r="597" spans="1:10" ht="12.75" x14ac:dyDescent="0.2">
      <c r="B597" s="149" t="s">
        <v>83</v>
      </c>
      <c r="C597" s="217"/>
      <c r="D597" s="230"/>
      <c r="E597" s="335">
        <v>314158.5</v>
      </c>
      <c r="F597" s="251">
        <v>-0.12527540967201767</v>
      </c>
      <c r="G597" s="173"/>
      <c r="H597" s="130"/>
      <c r="I597" s="111"/>
      <c r="J597" s="104"/>
    </row>
    <row r="598" spans="1:10" ht="12.75" x14ac:dyDescent="0.2">
      <c r="B598" s="162" t="s">
        <v>84</v>
      </c>
      <c r="C598" s="231"/>
      <c r="D598" s="232"/>
      <c r="E598" s="336">
        <v>5177552.040000001</v>
      </c>
      <c r="F598" s="253">
        <v>-0.50712190925598288</v>
      </c>
      <c r="G598" s="173"/>
      <c r="H598" s="130"/>
      <c r="I598" s="111"/>
      <c r="J598" s="104"/>
    </row>
    <row r="599" spans="1:10" ht="13.5" thickBot="1" x14ac:dyDescent="0.25">
      <c r="B599" s="71"/>
      <c r="C599" s="217"/>
      <c r="D599" s="196"/>
      <c r="E599" s="585"/>
      <c r="F599" s="586"/>
      <c r="G599" s="173"/>
      <c r="H599" s="130"/>
      <c r="I599" s="111"/>
      <c r="J599" s="104"/>
    </row>
    <row r="600" spans="1:10" ht="13.5" thickBot="1" x14ac:dyDescent="0.25">
      <c r="B600" s="133" t="s">
        <v>168</v>
      </c>
      <c r="C600" s="134"/>
      <c r="D600" s="134"/>
      <c r="E600" s="332">
        <v>6858239942.904314</v>
      </c>
      <c r="F600" s="256">
        <v>6.093561524894775E-2</v>
      </c>
      <c r="H600" s="135"/>
      <c r="I600" s="85"/>
    </row>
    <row r="601" spans="1:10" s="136" customFormat="1" ht="12.75" x14ac:dyDescent="0.2">
      <c r="A601" s="6"/>
      <c r="B601" s="5"/>
      <c r="C601" s="3"/>
      <c r="D601" s="3"/>
      <c r="E601" s="3"/>
      <c r="F601" s="3"/>
      <c r="G601" s="3"/>
      <c r="H601" s="3"/>
      <c r="I601" s="3"/>
      <c r="J601" s="104"/>
    </row>
  </sheetData>
  <dataConsolidate/>
  <mergeCells count="90">
    <mergeCell ref="B575:C575"/>
    <mergeCell ref="B499:C499"/>
    <mergeCell ref="B504:C504"/>
    <mergeCell ref="B503:C503"/>
    <mergeCell ref="B498:C498"/>
    <mergeCell ref="B490:C490"/>
    <mergeCell ref="B495:C495"/>
    <mergeCell ref="B512:D512"/>
    <mergeCell ref="B491:C491"/>
    <mergeCell ref="B533:D533"/>
    <mergeCell ref="B469:C469"/>
    <mergeCell ref="B487:C487"/>
    <mergeCell ref="B480:C480"/>
    <mergeCell ref="B470:C470"/>
    <mergeCell ref="B482:C482"/>
    <mergeCell ref="B475:C475"/>
    <mergeCell ref="B479:C479"/>
    <mergeCell ref="B481:C481"/>
    <mergeCell ref="B474:C474"/>
    <mergeCell ref="B483:C483"/>
    <mergeCell ref="B468:C468"/>
    <mergeCell ref="B511:D511"/>
    <mergeCell ref="B539:D539"/>
    <mergeCell ref="B484:C484"/>
    <mergeCell ref="B489:C489"/>
    <mergeCell ref="B524:D524"/>
    <mergeCell ref="B521:D521"/>
    <mergeCell ref="B471:C471"/>
    <mergeCell ref="B510:D510"/>
    <mergeCell ref="B509:C509"/>
    <mergeCell ref="B467:C467"/>
    <mergeCell ref="B485:C485"/>
    <mergeCell ref="B497:C497"/>
    <mergeCell ref="B492:C492"/>
    <mergeCell ref="B488:C488"/>
    <mergeCell ref="B505:C505"/>
    <mergeCell ref="B496:C496"/>
    <mergeCell ref="B501:C501"/>
    <mergeCell ref="B500:C500"/>
    <mergeCell ref="B502:C502"/>
    <mergeCell ref="B486:C486"/>
    <mergeCell ref="B522:D522"/>
    <mergeCell ref="B523:D523"/>
    <mergeCell ref="B526:D526"/>
    <mergeCell ref="B525:D525"/>
    <mergeCell ref="B513:D513"/>
    <mergeCell ref="B514:D514"/>
    <mergeCell ref="B515:D515"/>
    <mergeCell ref="B517:D517"/>
    <mergeCell ref="B516:D516"/>
    <mergeCell ref="B527:D527"/>
    <mergeCell ref="B528:D528"/>
    <mergeCell ref="B531:D531"/>
    <mergeCell ref="B535:D535"/>
    <mergeCell ref="B529:D529"/>
    <mergeCell ref="B530:D530"/>
    <mergeCell ref="B537:D537"/>
    <mergeCell ref="B532:D532"/>
    <mergeCell ref="B541:D541"/>
    <mergeCell ref="B538:D538"/>
    <mergeCell ref="B534:D534"/>
    <mergeCell ref="B540:D540"/>
    <mergeCell ref="B544:D544"/>
    <mergeCell ref="B549:D549"/>
    <mergeCell ref="B548:D548"/>
    <mergeCell ref="B543:D543"/>
    <mergeCell ref="B542:D542"/>
    <mergeCell ref="B552:D552"/>
    <mergeCell ref="B550:D550"/>
    <mergeCell ref="B551:D551"/>
    <mergeCell ref="B546:D546"/>
    <mergeCell ref="B545:D545"/>
    <mergeCell ref="B553:D553"/>
    <mergeCell ref="B559:D559"/>
    <mergeCell ref="B547:D547"/>
    <mergeCell ref="B556:D556"/>
    <mergeCell ref="B560:D560"/>
    <mergeCell ref="B567:D567"/>
    <mergeCell ref="B555:D555"/>
    <mergeCell ref="B554:D554"/>
    <mergeCell ref="B570:D570"/>
    <mergeCell ref="B557:D557"/>
    <mergeCell ref="B558:D558"/>
    <mergeCell ref="B563:D563"/>
    <mergeCell ref="B564:D564"/>
    <mergeCell ref="B561:D561"/>
    <mergeCell ref="B568:D568"/>
    <mergeCell ref="B566:D566"/>
    <mergeCell ref="B565:D565"/>
    <mergeCell ref="B569:D569"/>
  </mergeCells>
  <phoneticPr fontId="22" type="noConversion"/>
  <pageMargins left="0.19685039370078741" right="0.19685039370078741" top="0.27559055118110237" bottom="0.19685039370078741" header="0.31496062992125984" footer="0.51181102362204722"/>
  <pageSetup paperSize="9" scale="48" orientation="portrait" r:id="rId1"/>
  <headerFooter alignWithMargins="0">
    <oddFooter xml:space="preserve">&amp;R&amp;8
</oddFooter>
  </headerFooter>
  <rowBreaks count="5" manualBreakCount="5">
    <brk id="130" max="8" man="1"/>
    <brk id="257" max="8" man="1"/>
    <brk id="370" max="8" man="1"/>
    <brk id="462" max="8" man="1"/>
    <brk id="570" max="8"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tabColor indexed="45"/>
  </sheetPr>
  <dimension ref="A1:L658"/>
  <sheetViews>
    <sheetView showZeros="0" view="pageBreakPreview" topLeftCell="B504" zoomScale="115" zoomScaleNormal="100" workbookViewId="0">
      <selection activeCell="E656" sqref="E656:F656"/>
    </sheetView>
  </sheetViews>
  <sheetFormatPr baseColWidth="10" defaultRowHeight="11.25" x14ac:dyDescent="0.2"/>
  <cols>
    <col min="1" max="1" width="4" style="6" customWidth="1"/>
    <col min="2" max="2" width="64.28515625" style="5" customWidth="1"/>
    <col min="3" max="5" width="15" style="3" customWidth="1"/>
    <col min="6" max="6" width="14.85546875" style="3" customWidth="1"/>
    <col min="7" max="7" width="13.14062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tr">
        <f>CUMUL_Maladie_mnt!C3</f>
        <v>PERIODE DU 1.1 AU 31.8.2024</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300</v>
      </c>
      <c r="I5" s="20"/>
    </row>
    <row r="6" spans="1:9" ht="9.75" customHeight="1" x14ac:dyDescent="0.2">
      <c r="B6" s="21"/>
      <c r="C6" s="45" t="s">
        <v>5</v>
      </c>
      <c r="D6" s="44" t="s">
        <v>5</v>
      </c>
      <c r="E6" s="45"/>
      <c r="F6" s="220" t="s">
        <v>241</v>
      </c>
      <c r="G6" s="220" t="s">
        <v>239</v>
      </c>
      <c r="H6" s="22" t="s">
        <v>301</v>
      </c>
      <c r="I6" s="23"/>
    </row>
    <row r="7" spans="1:9" s="28" customFormat="1" ht="16.5" customHeight="1" x14ac:dyDescent="0.2">
      <c r="A7" s="24"/>
      <c r="B7" s="25" t="s">
        <v>285</v>
      </c>
      <c r="C7" s="287"/>
      <c r="D7" s="287"/>
      <c r="E7" s="287"/>
      <c r="F7" s="288"/>
      <c r="G7" s="288"/>
      <c r="H7" s="181"/>
      <c r="I7" s="27"/>
    </row>
    <row r="8" spans="1:9" s="28" customFormat="1" ht="13.5" customHeight="1" x14ac:dyDescent="0.2">
      <c r="A8" s="24"/>
      <c r="B8" s="31" t="s">
        <v>88</v>
      </c>
      <c r="C8" s="291"/>
      <c r="D8" s="291"/>
      <c r="E8" s="291"/>
      <c r="F8" s="292"/>
      <c r="G8" s="292"/>
      <c r="H8" s="178"/>
      <c r="I8" s="27"/>
    </row>
    <row r="9" spans="1:9" ht="10.5" customHeight="1" x14ac:dyDescent="0.2">
      <c r="B9" s="16" t="s">
        <v>22</v>
      </c>
      <c r="C9" s="289">
        <v>1902218170.7899597</v>
      </c>
      <c r="D9" s="289">
        <v>1136542925.8322253</v>
      </c>
      <c r="E9" s="289">
        <v>3038761096.6221848</v>
      </c>
      <c r="F9" s="290">
        <v>84288463.180000067</v>
      </c>
      <c r="G9" s="290">
        <v>19616935.046250001</v>
      </c>
      <c r="H9" s="179">
        <v>7.6065373002401016E-2</v>
      </c>
      <c r="I9" s="20"/>
    </row>
    <row r="10" spans="1:9" ht="10.5" customHeight="1" x14ac:dyDescent="0.2">
      <c r="B10" s="16" t="s">
        <v>387</v>
      </c>
      <c r="C10" s="289">
        <v>88900.165848000819</v>
      </c>
      <c r="D10" s="289">
        <v>1558471.4816320031</v>
      </c>
      <c r="E10" s="289">
        <v>1647371.6474800038</v>
      </c>
      <c r="F10" s="290">
        <v>46921.482400000081</v>
      </c>
      <c r="G10" s="290">
        <v>1649.9547999999982</v>
      </c>
      <c r="H10" s="179">
        <v>-0.4322587585001999</v>
      </c>
      <c r="I10" s="20"/>
    </row>
    <row r="11" spans="1:9" ht="10.5" customHeight="1" x14ac:dyDescent="0.2">
      <c r="B11" s="16" t="s">
        <v>100</v>
      </c>
      <c r="C11" s="289">
        <v>58444504.510000817</v>
      </c>
      <c r="D11" s="289">
        <v>283339520.99246979</v>
      </c>
      <c r="E11" s="289">
        <v>341784025.50247067</v>
      </c>
      <c r="F11" s="290">
        <v>153863.29999999999</v>
      </c>
      <c r="G11" s="290">
        <v>1128550.6500000001</v>
      </c>
      <c r="H11" s="179">
        <v>-4.1151854584663528E-2</v>
      </c>
      <c r="I11" s="20"/>
    </row>
    <row r="12" spans="1:9" ht="10.5" customHeight="1" x14ac:dyDescent="0.2">
      <c r="B12" s="16" t="s">
        <v>388</v>
      </c>
      <c r="C12" s="289">
        <v>119589.90415199875</v>
      </c>
      <c r="D12" s="289">
        <v>2096480.3983679998</v>
      </c>
      <c r="E12" s="289">
        <v>2216070.3025199985</v>
      </c>
      <c r="F12" s="290">
        <v>63119.517600000014</v>
      </c>
      <c r="G12" s="290">
        <v>2219.5452000000005</v>
      </c>
      <c r="H12" s="179">
        <v>-0.4322587585001979</v>
      </c>
      <c r="I12" s="20"/>
    </row>
    <row r="13" spans="1:9" ht="10.5" customHeight="1" x14ac:dyDescent="0.2">
      <c r="B13" s="16" t="s">
        <v>340</v>
      </c>
      <c r="C13" s="289">
        <v>151357055.56000218</v>
      </c>
      <c r="D13" s="289">
        <v>140857182.55000001</v>
      </c>
      <c r="E13" s="289">
        <v>292214238.11000216</v>
      </c>
      <c r="F13" s="290">
        <v>23674849.339999929</v>
      </c>
      <c r="G13" s="290">
        <v>1572904.8900000006</v>
      </c>
      <c r="H13" s="179">
        <v>2.8443852699659988E-2</v>
      </c>
      <c r="I13" s="20"/>
    </row>
    <row r="14" spans="1:9" ht="10.5" customHeight="1" x14ac:dyDescent="0.2">
      <c r="B14" s="340" t="s">
        <v>90</v>
      </c>
      <c r="C14" s="289">
        <v>150817430.11000219</v>
      </c>
      <c r="D14" s="289">
        <v>137631395.78999999</v>
      </c>
      <c r="E14" s="289">
        <v>288448825.90000224</v>
      </c>
      <c r="F14" s="290">
        <v>20585391.389999926</v>
      </c>
      <c r="G14" s="290">
        <v>1558705.9100000006</v>
      </c>
      <c r="H14" s="179">
        <v>3.0612828443589368E-2</v>
      </c>
      <c r="I14" s="20"/>
    </row>
    <row r="15" spans="1:9" ht="10.5" customHeight="1" x14ac:dyDescent="0.2">
      <c r="B15" s="33" t="s">
        <v>304</v>
      </c>
      <c r="C15" s="289">
        <v>11389504.840000002</v>
      </c>
      <c r="D15" s="289">
        <v>5391558.6600000113</v>
      </c>
      <c r="E15" s="289">
        <v>16781063.500000015</v>
      </c>
      <c r="F15" s="290">
        <v>1508418.8200000026</v>
      </c>
      <c r="G15" s="290">
        <v>101336.9</v>
      </c>
      <c r="H15" s="179">
        <v>4.5407860882301199E-2</v>
      </c>
      <c r="I15" s="20"/>
    </row>
    <row r="16" spans="1:9" ht="10.5" customHeight="1" x14ac:dyDescent="0.2">
      <c r="B16" s="33" t="s">
        <v>305</v>
      </c>
      <c r="C16" s="289">
        <v>1274.8000000000002</v>
      </c>
      <c r="D16" s="289">
        <v>2085.14</v>
      </c>
      <c r="E16" s="289">
        <v>3359.94</v>
      </c>
      <c r="F16" s="290">
        <v>1037.08</v>
      </c>
      <c r="G16" s="290"/>
      <c r="H16" s="179">
        <v>-0.14369162153552084</v>
      </c>
      <c r="I16" s="20"/>
    </row>
    <row r="17" spans="2:9" ht="10.5" customHeight="1" x14ac:dyDescent="0.2">
      <c r="B17" s="33" t="s">
        <v>306</v>
      </c>
      <c r="C17" s="289">
        <v>5351.3199999999988</v>
      </c>
      <c r="D17" s="289">
        <v>176787.92000000039</v>
      </c>
      <c r="E17" s="289">
        <v>182139.2400000004</v>
      </c>
      <c r="F17" s="290">
        <v>155291.02000000037</v>
      </c>
      <c r="G17" s="290">
        <v>564.65000000000009</v>
      </c>
      <c r="H17" s="179">
        <v>9.816618023542234E-2</v>
      </c>
      <c r="I17" s="20"/>
    </row>
    <row r="18" spans="2:9" ht="10.5" customHeight="1" x14ac:dyDescent="0.2">
      <c r="B18" s="33" t="s">
        <v>307</v>
      </c>
      <c r="C18" s="289">
        <v>53798100.990001991</v>
      </c>
      <c r="D18" s="289">
        <v>48978660.919999786</v>
      </c>
      <c r="E18" s="289">
        <v>102776761.91000177</v>
      </c>
      <c r="F18" s="290">
        <v>3172586.1700000032</v>
      </c>
      <c r="G18" s="290">
        <v>539720.44999999914</v>
      </c>
      <c r="H18" s="179">
        <v>-0.10155379788035268</v>
      </c>
      <c r="I18" s="20"/>
    </row>
    <row r="19" spans="2:9" ht="10.5" customHeight="1" x14ac:dyDescent="0.2">
      <c r="B19" s="33" t="s">
        <v>308</v>
      </c>
      <c r="C19" s="289">
        <v>2759067.5100000389</v>
      </c>
      <c r="D19" s="289">
        <v>359589.35999999981</v>
      </c>
      <c r="E19" s="289">
        <v>3118656.8700000388</v>
      </c>
      <c r="F19" s="290">
        <v>58060.500000000065</v>
      </c>
      <c r="G19" s="290">
        <v>17719.430000000004</v>
      </c>
      <c r="H19" s="179">
        <v>0.24287416099903569</v>
      </c>
      <c r="I19" s="20"/>
    </row>
    <row r="20" spans="2:9" ht="10.5" customHeight="1" x14ac:dyDescent="0.2">
      <c r="B20" s="33" t="s">
        <v>309</v>
      </c>
      <c r="C20" s="289">
        <v>82864130.65000017</v>
      </c>
      <c r="D20" s="289">
        <v>82722713.790000185</v>
      </c>
      <c r="E20" s="289">
        <v>165586844.44000036</v>
      </c>
      <c r="F20" s="290">
        <v>15689997.799999921</v>
      </c>
      <c r="G20" s="290">
        <v>899364.48000000126</v>
      </c>
      <c r="H20" s="179">
        <v>0.1283154736946468</v>
      </c>
      <c r="I20" s="20"/>
    </row>
    <row r="21" spans="2:9" ht="10.5" customHeight="1" x14ac:dyDescent="0.2">
      <c r="B21" s="33" t="s">
        <v>89</v>
      </c>
      <c r="C21" s="289">
        <v>539625.45000000345</v>
      </c>
      <c r="D21" s="289">
        <v>3225786.760000004</v>
      </c>
      <c r="E21" s="289">
        <v>3765412.2100000069</v>
      </c>
      <c r="F21" s="290">
        <v>3089457.9500000039</v>
      </c>
      <c r="G21" s="290">
        <v>14198.980000000003</v>
      </c>
      <c r="H21" s="179">
        <v>-0.11434094412764917</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430229617.07273018</v>
      </c>
      <c r="E24" s="289">
        <v>430229617.07273018</v>
      </c>
      <c r="F24" s="290"/>
      <c r="G24" s="290"/>
      <c r="H24" s="179">
        <v>6.4506539743192537E-2</v>
      </c>
      <c r="I24" s="20"/>
    </row>
    <row r="25" spans="2:9" ht="10.5" customHeight="1" x14ac:dyDescent="0.2">
      <c r="B25" s="16" t="s">
        <v>96</v>
      </c>
      <c r="C25" s="289"/>
      <c r="D25" s="289"/>
      <c r="E25" s="289"/>
      <c r="F25" s="290"/>
      <c r="G25" s="290"/>
      <c r="H25" s="179"/>
      <c r="I25" s="20"/>
    </row>
    <row r="26" spans="2:9" ht="10.5" customHeight="1" x14ac:dyDescent="0.2">
      <c r="B26" s="16" t="s">
        <v>91</v>
      </c>
      <c r="C26" s="289">
        <v>9507532.6699999981</v>
      </c>
      <c r="D26" s="289">
        <v>5431125.9500000002</v>
      </c>
      <c r="E26" s="289">
        <v>14938658.619999999</v>
      </c>
      <c r="F26" s="290">
        <v>455088.27999999997</v>
      </c>
      <c r="G26" s="290">
        <v>108233.63</v>
      </c>
      <c r="H26" s="179">
        <v>7.1610123686356442E-3</v>
      </c>
      <c r="I26" s="34"/>
    </row>
    <row r="27" spans="2:9" ht="10.5" customHeight="1" x14ac:dyDescent="0.2">
      <c r="B27" s="16" t="s">
        <v>252</v>
      </c>
      <c r="C27" s="289"/>
      <c r="D27" s="289"/>
      <c r="E27" s="289"/>
      <c r="F27" s="290"/>
      <c r="G27" s="290"/>
      <c r="H27" s="179"/>
      <c r="I27" s="34"/>
    </row>
    <row r="28" spans="2:9" ht="10.5" customHeight="1" x14ac:dyDescent="0.2">
      <c r="B28" s="16" t="s">
        <v>95</v>
      </c>
      <c r="C28" s="289">
        <v>247112.36000000092</v>
      </c>
      <c r="D28" s="289">
        <v>919158.81000000297</v>
      </c>
      <c r="E28" s="289">
        <v>1166271.1700000039</v>
      </c>
      <c r="F28" s="290">
        <v>1165142.3700000038</v>
      </c>
      <c r="G28" s="290">
        <v>3807.6800000000012</v>
      </c>
      <c r="H28" s="179">
        <v>-0.11081589930054803</v>
      </c>
      <c r="I28" s="34"/>
    </row>
    <row r="29" spans="2:9" ht="10.5" customHeight="1" x14ac:dyDescent="0.2">
      <c r="B29" s="16" t="s">
        <v>381</v>
      </c>
      <c r="C29" s="289">
        <v>47240120.349999651</v>
      </c>
      <c r="D29" s="289">
        <v>28258597.106331017</v>
      </c>
      <c r="E29" s="289">
        <v>75498717.456330672</v>
      </c>
      <c r="F29" s="290">
        <v>6013</v>
      </c>
      <c r="G29" s="290">
        <v>569573.38</v>
      </c>
      <c r="H29" s="179">
        <v>5.1398901446377154E-2</v>
      </c>
      <c r="I29" s="34"/>
    </row>
    <row r="30" spans="2:9" ht="10.5" customHeight="1" x14ac:dyDescent="0.2">
      <c r="B30" s="16" t="s">
        <v>417</v>
      </c>
      <c r="C30" s="289"/>
      <c r="D30" s="289">
        <v>5286029.6290399916</v>
      </c>
      <c r="E30" s="289">
        <v>5286029.6290399916</v>
      </c>
      <c r="F30" s="290"/>
      <c r="G30" s="290"/>
      <c r="H30" s="179">
        <v>-2.5848855726311681E-2</v>
      </c>
      <c r="I30" s="34"/>
    </row>
    <row r="31" spans="2:9" ht="10.5" customHeight="1" x14ac:dyDescent="0.2">
      <c r="B31" s="16" t="s">
        <v>441</v>
      </c>
      <c r="C31" s="289"/>
      <c r="D31" s="289">
        <v>503469972.61903238</v>
      </c>
      <c r="E31" s="289">
        <v>503469972.61903238</v>
      </c>
      <c r="F31" s="290"/>
      <c r="G31" s="290"/>
      <c r="H31" s="179">
        <v>6.0944065308860207E-2</v>
      </c>
      <c r="I31" s="34"/>
    </row>
    <row r="32" spans="2:9" ht="10.5" customHeight="1" x14ac:dyDescent="0.2">
      <c r="B32" s="16" t="s">
        <v>346</v>
      </c>
      <c r="C32" s="289"/>
      <c r="D32" s="289">
        <v>82225</v>
      </c>
      <c r="E32" s="289">
        <v>82225</v>
      </c>
      <c r="F32" s="290"/>
      <c r="G32" s="290"/>
      <c r="H32" s="179">
        <v>0.27496433666191145</v>
      </c>
      <c r="I32" s="34"/>
    </row>
    <row r="33" spans="1:11" ht="10.5" customHeight="1" x14ac:dyDescent="0.2">
      <c r="B33" s="16" t="s">
        <v>312</v>
      </c>
      <c r="C33" s="289"/>
      <c r="D33" s="289"/>
      <c r="E33" s="289"/>
      <c r="F33" s="290"/>
      <c r="G33" s="290"/>
      <c r="H33" s="179"/>
      <c r="I33" s="34"/>
    </row>
    <row r="34" spans="1:11" ht="10.5" customHeight="1" x14ac:dyDescent="0.2">
      <c r="B34" s="16" t="s">
        <v>313</v>
      </c>
      <c r="C34" s="289"/>
      <c r="D34" s="289"/>
      <c r="E34" s="289"/>
      <c r="F34" s="290"/>
      <c r="G34" s="290"/>
      <c r="H34" s="179"/>
      <c r="I34" s="34"/>
    </row>
    <row r="35" spans="1:11" ht="10.5" customHeight="1" x14ac:dyDescent="0.2">
      <c r="B35" s="16" t="s">
        <v>489</v>
      </c>
      <c r="C35" s="289"/>
      <c r="D35" s="289">
        <v>25207879.703400016</v>
      </c>
      <c r="E35" s="289">
        <v>25207879.703400016</v>
      </c>
      <c r="F35" s="290"/>
      <c r="G35" s="290"/>
      <c r="H35" s="179"/>
      <c r="I35" s="34"/>
    </row>
    <row r="36" spans="1:11" ht="10.5" customHeight="1" x14ac:dyDescent="0.2">
      <c r="B36" s="16" t="s">
        <v>487</v>
      </c>
      <c r="C36" s="289"/>
      <c r="D36" s="289">
        <v>20340976.127499994</v>
      </c>
      <c r="E36" s="289">
        <v>20340976.127499994</v>
      </c>
      <c r="F36" s="290"/>
      <c r="G36" s="290"/>
      <c r="H36" s="179">
        <v>0.30040644058385402</v>
      </c>
      <c r="I36" s="34"/>
    </row>
    <row r="37" spans="1:11" ht="10.5" customHeight="1" x14ac:dyDescent="0.2">
      <c r="B37" s="16" t="s">
        <v>420</v>
      </c>
      <c r="C37" s="289"/>
      <c r="D37" s="289">
        <v>32172163.117314007</v>
      </c>
      <c r="E37" s="289">
        <v>32172163.117314007</v>
      </c>
      <c r="F37" s="290"/>
      <c r="G37" s="290"/>
      <c r="H37" s="179">
        <v>0.13105404068309801</v>
      </c>
      <c r="I37" s="34"/>
    </row>
    <row r="38" spans="1:11" ht="10.5" customHeight="1" x14ac:dyDescent="0.2">
      <c r="B38" s="574" t="s">
        <v>448</v>
      </c>
      <c r="C38" s="289"/>
      <c r="D38" s="289">
        <v>34061.56</v>
      </c>
      <c r="E38" s="289">
        <v>34061.56</v>
      </c>
      <c r="F38" s="290"/>
      <c r="G38" s="290"/>
      <c r="H38" s="179">
        <v>-0.57172401479659707</v>
      </c>
      <c r="I38" s="34"/>
    </row>
    <row r="39" spans="1:11" ht="10.5" hidden="1" customHeight="1" x14ac:dyDescent="0.2">
      <c r="B39" s="574"/>
      <c r="C39" s="289"/>
      <c r="D39" s="289"/>
      <c r="E39" s="289"/>
      <c r="F39" s="290"/>
      <c r="G39" s="290"/>
      <c r="H39" s="179"/>
      <c r="I39" s="34"/>
    </row>
    <row r="40" spans="1:11" ht="10.5" customHeight="1" x14ac:dyDescent="0.2">
      <c r="B40" s="16" t="s">
        <v>99</v>
      </c>
      <c r="C40" s="289">
        <v>1187177.03</v>
      </c>
      <c r="D40" s="289">
        <v>2223807.2978889965</v>
      </c>
      <c r="E40" s="289">
        <v>3410984.3278889968</v>
      </c>
      <c r="F40" s="290">
        <v>1206172.5805019999</v>
      </c>
      <c r="G40" s="290">
        <v>13096.884173000002</v>
      </c>
      <c r="H40" s="179">
        <v>-1.0953323180624697E-2</v>
      </c>
      <c r="I40" s="34"/>
    </row>
    <row r="41" spans="1:11" ht="10.5" customHeight="1" x14ac:dyDescent="0.2">
      <c r="B41" s="16" t="s">
        <v>283</v>
      </c>
      <c r="C41" s="289"/>
      <c r="D41" s="289">
        <v>-3057565.07</v>
      </c>
      <c r="E41" s="289">
        <v>-3057565.07</v>
      </c>
      <c r="F41" s="290">
        <v>-288</v>
      </c>
      <c r="G41" s="290">
        <v>-23856</v>
      </c>
      <c r="H41" s="179">
        <v>0.28557782245284624</v>
      </c>
      <c r="I41" s="34"/>
      <c r="K41" s="28"/>
    </row>
    <row r="42" spans="1:11" s="28" customFormat="1" ht="10.5" customHeight="1" x14ac:dyDescent="0.2">
      <c r="A42" s="24"/>
      <c r="B42" s="16" t="s">
        <v>279</v>
      </c>
      <c r="C42" s="289">
        <v>191.87</v>
      </c>
      <c r="D42" s="289">
        <v>-152869794.80000001</v>
      </c>
      <c r="E42" s="289">
        <v>-152869602.93000001</v>
      </c>
      <c r="F42" s="290">
        <v>-58867</v>
      </c>
      <c r="G42" s="290">
        <v>-1114238</v>
      </c>
      <c r="H42" s="179">
        <v>0.37451860078624266</v>
      </c>
      <c r="I42" s="36"/>
      <c r="J42" s="5"/>
    </row>
    <row r="43" spans="1:11" s="28" customFormat="1" ht="10.5" customHeight="1" x14ac:dyDescent="0.2">
      <c r="A43" s="24"/>
      <c r="B43" s="35" t="s">
        <v>101</v>
      </c>
      <c r="C43" s="291">
        <v>2170410355.2099619</v>
      </c>
      <c r="D43" s="291">
        <v>2462122835.3779316</v>
      </c>
      <c r="E43" s="291">
        <v>4632533190.5878944</v>
      </c>
      <c r="F43" s="292">
        <v>111000478.050502</v>
      </c>
      <c r="G43" s="292">
        <v>21878877.660422999</v>
      </c>
      <c r="H43" s="178">
        <v>5.8254305187161126E-2</v>
      </c>
      <c r="I43" s="36"/>
      <c r="K43" s="209" t="b">
        <f>IF(ABS(E43-SUM(E9:E13,E22:E42))&lt;0.001,TRUE,FALSE)</f>
        <v>1</v>
      </c>
    </row>
    <row r="44" spans="1:11" s="28" customFormat="1" ht="13.5" customHeight="1" x14ac:dyDescent="0.2">
      <c r="A44" s="24"/>
      <c r="B44" s="31" t="s">
        <v>102</v>
      </c>
      <c r="C44" s="291"/>
      <c r="D44" s="291"/>
      <c r="E44" s="291"/>
      <c r="F44" s="292"/>
      <c r="G44" s="292"/>
      <c r="H44" s="178"/>
      <c r="I44" s="36"/>
      <c r="K44" s="5"/>
    </row>
    <row r="45" spans="1:11" ht="10.5" customHeight="1" x14ac:dyDescent="0.2">
      <c r="B45" s="16" t="s">
        <v>104</v>
      </c>
      <c r="C45" s="289">
        <v>1945152243.3899856</v>
      </c>
      <c r="D45" s="289">
        <v>4313504078.2200098</v>
      </c>
      <c r="E45" s="289">
        <v>6258656321.6099949</v>
      </c>
      <c r="F45" s="290">
        <v>2235985099.5800056</v>
      </c>
      <c r="G45" s="290">
        <v>37284869.839999996</v>
      </c>
      <c r="H45" s="179">
        <v>4.4727203956665296E-2</v>
      </c>
      <c r="I45" s="20"/>
    </row>
    <row r="46" spans="1:11" ht="10.5" customHeight="1" x14ac:dyDescent="0.2">
      <c r="B46" s="33" t="s">
        <v>106</v>
      </c>
      <c r="C46" s="289">
        <v>1942522303.2399852</v>
      </c>
      <c r="D46" s="289">
        <v>4285716994.2000093</v>
      </c>
      <c r="E46" s="289">
        <v>6228239297.4399948</v>
      </c>
      <c r="F46" s="290">
        <v>2209368861.0200057</v>
      </c>
      <c r="G46" s="290">
        <v>37110757.819999993</v>
      </c>
      <c r="H46" s="179">
        <v>4.492364504199875E-2</v>
      </c>
      <c r="I46" s="34"/>
    </row>
    <row r="47" spans="1:11" ht="10.5" customHeight="1" x14ac:dyDescent="0.2">
      <c r="B47" s="33" t="s">
        <v>304</v>
      </c>
      <c r="C47" s="289">
        <v>46323701.569999665</v>
      </c>
      <c r="D47" s="289">
        <v>1069813601.0500017</v>
      </c>
      <c r="E47" s="289">
        <v>1116137302.6200016</v>
      </c>
      <c r="F47" s="290">
        <v>907314193.28000176</v>
      </c>
      <c r="G47" s="290">
        <v>6982896.6099999966</v>
      </c>
      <c r="H47" s="179">
        <v>3.8756864684579728E-2</v>
      </c>
      <c r="I47" s="34"/>
    </row>
    <row r="48" spans="1:11" ht="10.5" customHeight="1" x14ac:dyDescent="0.2">
      <c r="B48" s="33" t="s">
        <v>305</v>
      </c>
      <c r="C48" s="289">
        <v>214208.13000000006</v>
      </c>
      <c r="D48" s="289">
        <v>27383835.639999751</v>
      </c>
      <c r="E48" s="289">
        <v>27598043.76999975</v>
      </c>
      <c r="F48" s="290">
        <v>27010352.449999753</v>
      </c>
      <c r="G48" s="290">
        <v>138422.91999999995</v>
      </c>
      <c r="H48" s="179">
        <v>-9.7091420068812551E-2</v>
      </c>
      <c r="I48" s="34"/>
    </row>
    <row r="49" spans="2:9" ht="10.5" customHeight="1" x14ac:dyDescent="0.2">
      <c r="B49" s="33" t="s">
        <v>306</v>
      </c>
      <c r="C49" s="289">
        <v>3010219.4499999778</v>
      </c>
      <c r="D49" s="289">
        <v>492469749.2200048</v>
      </c>
      <c r="E49" s="289">
        <v>495479968.67000479</v>
      </c>
      <c r="F49" s="290">
        <v>484095682.86000484</v>
      </c>
      <c r="G49" s="290">
        <v>3000284.3900000011</v>
      </c>
      <c r="H49" s="179">
        <v>2.6825497000085852E-2</v>
      </c>
      <c r="I49" s="34"/>
    </row>
    <row r="50" spans="2:9" ht="10.5" customHeight="1" x14ac:dyDescent="0.2">
      <c r="B50" s="33" t="s">
        <v>307</v>
      </c>
      <c r="C50" s="289">
        <v>472222720.55000347</v>
      </c>
      <c r="D50" s="289">
        <v>410839426.84000009</v>
      </c>
      <c r="E50" s="289">
        <v>883062147.39000356</v>
      </c>
      <c r="F50" s="290">
        <v>43235080.039999977</v>
      </c>
      <c r="G50" s="290">
        <v>5710194.789999987</v>
      </c>
      <c r="H50" s="179">
        <v>4.5354311404472103E-2</v>
      </c>
      <c r="I50" s="34"/>
    </row>
    <row r="51" spans="2:9" ht="10.5" customHeight="1" x14ac:dyDescent="0.2">
      <c r="B51" s="33" t="s">
        <v>308</v>
      </c>
      <c r="C51" s="289">
        <v>681339631.86997974</v>
      </c>
      <c r="D51" s="289">
        <v>627271347.4599992</v>
      </c>
      <c r="E51" s="289">
        <v>1308610979.3299787</v>
      </c>
      <c r="F51" s="290">
        <v>187915914.37999883</v>
      </c>
      <c r="G51" s="290">
        <v>7411358.0000000093</v>
      </c>
      <c r="H51" s="179">
        <v>4.1149069548529482E-2</v>
      </c>
      <c r="I51" s="34"/>
    </row>
    <row r="52" spans="2:9" ht="10.5" customHeight="1" x14ac:dyDescent="0.2">
      <c r="B52" s="33" t="s">
        <v>309</v>
      </c>
      <c r="C52" s="289">
        <v>739411821.67000282</v>
      </c>
      <c r="D52" s="289">
        <v>1657939033.9900036</v>
      </c>
      <c r="E52" s="289">
        <v>2397350855.660007</v>
      </c>
      <c r="F52" s="290">
        <v>559797638.00999987</v>
      </c>
      <c r="G52" s="290">
        <v>13867601.109999998</v>
      </c>
      <c r="H52" s="179">
        <v>5.5525960572871069E-2</v>
      </c>
      <c r="I52" s="34"/>
    </row>
    <row r="53" spans="2:9" ht="10.5" customHeight="1" x14ac:dyDescent="0.2">
      <c r="B53" s="33" t="s">
        <v>105</v>
      </c>
      <c r="C53" s="289">
        <v>2629940.1500000064</v>
      </c>
      <c r="D53" s="289">
        <v>27787084.020000141</v>
      </c>
      <c r="E53" s="289">
        <v>30417024.170000147</v>
      </c>
      <c r="F53" s="290">
        <v>26616238.560000148</v>
      </c>
      <c r="G53" s="290">
        <v>174112.02000000008</v>
      </c>
      <c r="H53" s="179">
        <v>6.0018741154783672E-3</v>
      </c>
      <c r="I53" s="34"/>
    </row>
    <row r="54" spans="2:9" ht="10.5" customHeight="1" x14ac:dyDescent="0.2">
      <c r="B54" s="16" t="s">
        <v>22</v>
      </c>
      <c r="C54" s="289">
        <v>988960141.99001634</v>
      </c>
      <c r="D54" s="289">
        <v>677116592.25336134</v>
      </c>
      <c r="E54" s="289">
        <v>1666076734.2433777</v>
      </c>
      <c r="F54" s="290">
        <v>144197822.45999995</v>
      </c>
      <c r="G54" s="290">
        <v>7615740.7969999965</v>
      </c>
      <c r="H54" s="179">
        <v>4.5478260430369399E-2</v>
      </c>
      <c r="I54" s="34"/>
    </row>
    <row r="55" spans="2:9" ht="10.5" customHeight="1" x14ac:dyDescent="0.2">
      <c r="B55" s="16" t="s">
        <v>387</v>
      </c>
      <c r="C55" s="289">
        <v>774905.0131200098</v>
      </c>
      <c r="D55" s="289">
        <v>7371682.7963009849</v>
      </c>
      <c r="E55" s="289">
        <v>8146587.8094209936</v>
      </c>
      <c r="F55" s="290">
        <v>528594.31634999916</v>
      </c>
      <c r="G55" s="290">
        <v>11566.030079999995</v>
      </c>
      <c r="H55" s="179">
        <v>-0.25994108125180171</v>
      </c>
      <c r="I55" s="34"/>
    </row>
    <row r="56" spans="2:9" ht="10.5" customHeight="1" x14ac:dyDescent="0.2">
      <c r="B56" s="16" t="s">
        <v>107</v>
      </c>
      <c r="C56" s="289"/>
      <c r="D56" s="289">
        <v>1195902675.4300029</v>
      </c>
      <c r="E56" s="289">
        <v>1195902675.4300029</v>
      </c>
      <c r="F56" s="290">
        <v>1187173892.4900029</v>
      </c>
      <c r="G56" s="290">
        <v>6306407.6799999923</v>
      </c>
      <c r="H56" s="179">
        <v>0.12927158885093082</v>
      </c>
      <c r="I56" s="34"/>
    </row>
    <row r="57" spans="2:9" ht="10.5" customHeight="1" x14ac:dyDescent="0.2">
      <c r="B57" s="33" t="s">
        <v>110</v>
      </c>
      <c r="C57" s="289"/>
      <c r="D57" s="289">
        <v>361157626.30999845</v>
      </c>
      <c r="E57" s="289">
        <v>361157626.30999845</v>
      </c>
      <c r="F57" s="290">
        <v>361157626.30999845</v>
      </c>
      <c r="G57" s="290">
        <v>1908932.4199999957</v>
      </c>
      <c r="H57" s="179">
        <v>0.12947623521889495</v>
      </c>
      <c r="I57" s="34"/>
    </row>
    <row r="58" spans="2:9" ht="10.5" customHeight="1" x14ac:dyDescent="0.2">
      <c r="B58" s="33" t="s">
        <v>109</v>
      </c>
      <c r="C58" s="289"/>
      <c r="D58" s="289">
        <v>640510708.73000443</v>
      </c>
      <c r="E58" s="289">
        <v>640510708.73000443</v>
      </c>
      <c r="F58" s="290">
        <v>640510708.73000443</v>
      </c>
      <c r="G58" s="290">
        <v>3356225.2599999961</v>
      </c>
      <c r="H58" s="179">
        <v>0.13185010466643377</v>
      </c>
      <c r="I58" s="34"/>
    </row>
    <row r="59" spans="2:9" ht="10.5" customHeight="1" x14ac:dyDescent="0.2">
      <c r="B59" s="33" t="s">
        <v>112</v>
      </c>
      <c r="C59" s="289"/>
      <c r="D59" s="289">
        <v>191565257.44999999</v>
      </c>
      <c r="E59" s="289">
        <v>191565257.44999999</v>
      </c>
      <c r="F59" s="290">
        <v>185505057.44999999</v>
      </c>
      <c r="G59" s="290">
        <v>1030750</v>
      </c>
      <c r="H59" s="179">
        <v>0.12020609101823099</v>
      </c>
      <c r="I59" s="34"/>
    </row>
    <row r="60" spans="2:9" ht="10.5" customHeight="1" x14ac:dyDescent="0.2">
      <c r="B60" s="33" t="s">
        <v>111</v>
      </c>
      <c r="C60" s="289"/>
      <c r="D60" s="289">
        <v>2669082.9400000004</v>
      </c>
      <c r="E60" s="289">
        <v>2669082.9400000004</v>
      </c>
      <c r="F60" s="290">
        <v>500</v>
      </c>
      <c r="G60" s="290">
        <v>10500</v>
      </c>
      <c r="H60" s="179">
        <v>0.14023763890190866</v>
      </c>
      <c r="I60" s="20"/>
    </row>
    <row r="61" spans="2:9" ht="10.5" customHeight="1" x14ac:dyDescent="0.2">
      <c r="B61" s="16" t="s">
        <v>103</v>
      </c>
      <c r="C61" s="289"/>
      <c r="D61" s="289"/>
      <c r="E61" s="289"/>
      <c r="F61" s="290"/>
      <c r="G61" s="290"/>
      <c r="H61" s="179"/>
      <c r="I61" s="20"/>
    </row>
    <row r="62" spans="2:9" ht="10.5" customHeight="1" x14ac:dyDescent="0.2">
      <c r="B62" s="16" t="s">
        <v>96</v>
      </c>
      <c r="C62" s="289"/>
      <c r="D62" s="289">
        <v>138.52500000000001</v>
      </c>
      <c r="E62" s="289">
        <v>138.52500000000001</v>
      </c>
      <c r="F62" s="290"/>
      <c r="G62" s="290"/>
      <c r="H62" s="179"/>
      <c r="I62" s="34"/>
    </row>
    <row r="63" spans="2:9" ht="10.5" customHeight="1" x14ac:dyDescent="0.2">
      <c r="B63" s="16" t="s">
        <v>95</v>
      </c>
      <c r="C63" s="289">
        <v>2648012.9100000057</v>
      </c>
      <c r="D63" s="289">
        <v>24099292.04000001</v>
      </c>
      <c r="E63" s="289">
        <v>26747304.950000014</v>
      </c>
      <c r="F63" s="290">
        <v>25880202.370000012</v>
      </c>
      <c r="G63" s="290">
        <v>70048.320000000022</v>
      </c>
      <c r="H63" s="179">
        <v>-4.9603176061131515E-2</v>
      </c>
      <c r="I63" s="34"/>
    </row>
    <row r="64" spans="2:9" ht="10.5" customHeight="1" x14ac:dyDescent="0.2">
      <c r="B64" s="16" t="s">
        <v>381</v>
      </c>
      <c r="C64" s="289">
        <v>19869827.23999989</v>
      </c>
      <c r="D64" s="289">
        <v>23522945.435000215</v>
      </c>
      <c r="E64" s="289">
        <v>43392772.675000109</v>
      </c>
      <c r="F64" s="290">
        <v>192441.87999999998</v>
      </c>
      <c r="G64" s="290">
        <v>143860.75</v>
      </c>
      <c r="H64" s="179">
        <v>0.29112472870558581</v>
      </c>
      <c r="I64" s="34"/>
    </row>
    <row r="65" spans="1:11" ht="10.5" customHeight="1" x14ac:dyDescent="0.2">
      <c r="B65" s="16" t="s">
        <v>418</v>
      </c>
      <c r="C65" s="289"/>
      <c r="D65" s="289">
        <v>665392.45736399991</v>
      </c>
      <c r="E65" s="289">
        <v>665392.45736399991</v>
      </c>
      <c r="F65" s="290"/>
      <c r="G65" s="290">
        <v>25088</v>
      </c>
      <c r="H65" s="179">
        <v>-0.21547767935280138</v>
      </c>
      <c r="I65" s="34"/>
    </row>
    <row r="66" spans="1:11" ht="10.5" customHeight="1" x14ac:dyDescent="0.2">
      <c r="B66" s="16" t="s">
        <v>417</v>
      </c>
      <c r="C66" s="289"/>
      <c r="D66" s="289">
        <v>1939489.7440200008</v>
      </c>
      <c r="E66" s="289">
        <v>1939489.7440200008</v>
      </c>
      <c r="F66" s="290"/>
      <c r="G66" s="290"/>
      <c r="H66" s="179">
        <v>6.5548478873153737E-2</v>
      </c>
      <c r="I66" s="34"/>
    </row>
    <row r="67" spans="1:11" ht="10.5" customHeight="1" x14ac:dyDescent="0.2">
      <c r="B67" s="16" t="s">
        <v>441</v>
      </c>
      <c r="C67" s="289"/>
      <c r="D67" s="289">
        <v>129684614.22381604</v>
      </c>
      <c r="E67" s="289">
        <v>129684614.22381604</v>
      </c>
      <c r="F67" s="290"/>
      <c r="G67" s="290"/>
      <c r="H67" s="179">
        <v>0.16280631526862899</v>
      </c>
      <c r="I67" s="34"/>
    </row>
    <row r="68" spans="1:11" ht="10.5" customHeight="1" x14ac:dyDescent="0.2">
      <c r="B68" s="16" t="s">
        <v>346</v>
      </c>
      <c r="C68" s="289"/>
      <c r="D68" s="289">
        <v>759</v>
      </c>
      <c r="E68" s="289">
        <v>759</v>
      </c>
      <c r="F68" s="290"/>
      <c r="G68" s="290"/>
      <c r="H68" s="179">
        <v>6.4516129032258007E-2</v>
      </c>
      <c r="I68" s="34"/>
    </row>
    <row r="69" spans="1:11" ht="10.5" customHeight="1" x14ac:dyDescent="0.2">
      <c r="B69" s="16" t="s">
        <v>312</v>
      </c>
      <c r="C69" s="289"/>
      <c r="D69" s="289"/>
      <c r="E69" s="289"/>
      <c r="F69" s="290"/>
      <c r="G69" s="290"/>
      <c r="H69" s="179"/>
      <c r="I69" s="34"/>
    </row>
    <row r="70" spans="1:11" ht="10.5" customHeight="1" x14ac:dyDescent="0.2">
      <c r="B70" s="16" t="s">
        <v>313</v>
      </c>
      <c r="C70" s="289"/>
      <c r="D70" s="289"/>
      <c r="E70" s="289"/>
      <c r="F70" s="290"/>
      <c r="G70" s="290"/>
      <c r="H70" s="179"/>
      <c r="I70" s="34"/>
    </row>
    <row r="71" spans="1:11" ht="10.5" customHeight="1" x14ac:dyDescent="0.2">
      <c r="B71" s="16" t="s">
        <v>94</v>
      </c>
      <c r="C71" s="289">
        <v>207593.95999999985</v>
      </c>
      <c r="D71" s="289">
        <v>4700029.2999999989</v>
      </c>
      <c r="E71" s="289">
        <v>4907623.2599999988</v>
      </c>
      <c r="F71" s="290"/>
      <c r="G71" s="290">
        <v>17205.38</v>
      </c>
      <c r="H71" s="179">
        <v>-5.6144545565745552E-2</v>
      </c>
      <c r="I71" s="34"/>
    </row>
    <row r="72" spans="1:11" ht="10.5" customHeight="1" x14ac:dyDescent="0.2">
      <c r="B72" s="16" t="s">
        <v>92</v>
      </c>
      <c r="C72" s="289">
        <v>895068.77</v>
      </c>
      <c r="D72" s="289">
        <v>131351.55000000002</v>
      </c>
      <c r="E72" s="289">
        <v>1026420.3200000001</v>
      </c>
      <c r="F72" s="290">
        <v>6737.670000000001</v>
      </c>
      <c r="G72" s="290">
        <v>3087.2599999999993</v>
      </c>
      <c r="H72" s="179">
        <v>-0.33686152970521255</v>
      </c>
      <c r="I72" s="34"/>
    </row>
    <row r="73" spans="1:11" ht="10.5" customHeight="1" x14ac:dyDescent="0.2">
      <c r="B73" s="16" t="s">
        <v>93</v>
      </c>
      <c r="C73" s="289">
        <v>1670507.01</v>
      </c>
      <c r="D73" s="289">
        <v>293425.11000000004</v>
      </c>
      <c r="E73" s="289">
        <v>1963932.12</v>
      </c>
      <c r="F73" s="290">
        <v>56007.729999999996</v>
      </c>
      <c r="G73" s="290">
        <v>6342.0300000000007</v>
      </c>
      <c r="H73" s="179">
        <v>-0.23708355490982091</v>
      </c>
      <c r="I73" s="34"/>
      <c r="K73" s="28"/>
    </row>
    <row r="74" spans="1:11" ht="10.5" customHeight="1" x14ac:dyDescent="0.2">
      <c r="B74" s="16" t="s">
        <v>91</v>
      </c>
      <c r="C74" s="289">
        <v>1195148.6100000001</v>
      </c>
      <c r="D74" s="289">
        <v>928495.7699999999</v>
      </c>
      <c r="E74" s="289">
        <v>2123644.38</v>
      </c>
      <c r="F74" s="290">
        <v>92735.290000000008</v>
      </c>
      <c r="G74" s="290">
        <v>9605.5</v>
      </c>
      <c r="H74" s="179">
        <v>-4.4641160057432794E-2</v>
      </c>
      <c r="I74" s="34"/>
      <c r="K74" s="28"/>
    </row>
    <row r="75" spans="1:11" s="28" customFormat="1" ht="10.5" customHeight="1" x14ac:dyDescent="0.2">
      <c r="A75" s="24"/>
      <c r="B75" s="16" t="s">
        <v>100</v>
      </c>
      <c r="C75" s="289">
        <v>528084.92999999993</v>
      </c>
      <c r="D75" s="289">
        <v>1418075.7036749998</v>
      </c>
      <c r="E75" s="289">
        <v>1946160.6336749997</v>
      </c>
      <c r="F75" s="290">
        <v>27223.889999999956</v>
      </c>
      <c r="G75" s="290">
        <v>7294.03</v>
      </c>
      <c r="H75" s="179">
        <v>-8.0093898648762818E-2</v>
      </c>
      <c r="I75" s="27"/>
      <c r="J75" s="5"/>
      <c r="K75" s="5"/>
    </row>
    <row r="76" spans="1:11" s="28" customFormat="1" ht="10.5" customHeight="1" x14ac:dyDescent="0.2">
      <c r="A76" s="24"/>
      <c r="B76" s="16" t="s">
        <v>388</v>
      </c>
      <c r="C76" s="289">
        <v>8064.5868799999871</v>
      </c>
      <c r="D76" s="289">
        <v>76718.53369899989</v>
      </c>
      <c r="E76" s="289">
        <v>84783.120578999878</v>
      </c>
      <c r="F76" s="290">
        <v>5501.1836499999981</v>
      </c>
      <c r="G76" s="290">
        <v>120.36992000000012</v>
      </c>
      <c r="H76" s="179">
        <v>-0.25994108125179971</v>
      </c>
      <c r="I76" s="27"/>
      <c r="J76" s="5"/>
      <c r="K76" s="5"/>
    </row>
    <row r="77" spans="1:11" ht="10.5" customHeight="1" x14ac:dyDescent="0.2">
      <c r="B77" s="16" t="s">
        <v>97</v>
      </c>
      <c r="C77" s="289"/>
      <c r="D77" s="289">
        <v>97.5</v>
      </c>
      <c r="E77" s="289">
        <v>97.5</v>
      </c>
      <c r="F77" s="290"/>
      <c r="G77" s="290"/>
      <c r="H77" s="179"/>
      <c r="I77" s="20"/>
    </row>
    <row r="78" spans="1:11" ht="10.5" customHeight="1" x14ac:dyDescent="0.2">
      <c r="B78" s="16" t="s">
        <v>380</v>
      </c>
      <c r="C78" s="289"/>
      <c r="D78" s="289"/>
      <c r="E78" s="289"/>
      <c r="F78" s="290"/>
      <c r="G78" s="290"/>
      <c r="H78" s="179"/>
      <c r="I78" s="20"/>
    </row>
    <row r="79" spans="1:11" ht="10.5" customHeight="1" x14ac:dyDescent="0.2">
      <c r="B79" s="16" t="s">
        <v>419</v>
      </c>
      <c r="C79" s="289"/>
      <c r="D79" s="289">
        <v>4105701.9642499979</v>
      </c>
      <c r="E79" s="289">
        <v>4105701.9642499979</v>
      </c>
      <c r="F79" s="290"/>
      <c r="G79" s="290"/>
      <c r="H79" s="179">
        <v>0.11019231700294241</v>
      </c>
      <c r="I79" s="20"/>
    </row>
    <row r="80" spans="1:11" ht="10.5" customHeight="1" x14ac:dyDescent="0.2">
      <c r="B80" s="16" t="s">
        <v>303</v>
      </c>
      <c r="C80" s="289"/>
      <c r="D80" s="289"/>
      <c r="E80" s="289"/>
      <c r="F80" s="290"/>
      <c r="G80" s="290"/>
      <c r="H80" s="179"/>
      <c r="I80" s="34"/>
    </row>
    <row r="81" spans="1:11" ht="10.5" customHeight="1" x14ac:dyDescent="0.2">
      <c r="B81" s="268" t="s">
        <v>255</v>
      </c>
      <c r="C81" s="289"/>
      <c r="D81" s="289">
        <v>2981596.1599999978</v>
      </c>
      <c r="E81" s="289">
        <v>2981596.1599999978</v>
      </c>
      <c r="F81" s="290">
        <v>2980396.1599999978</v>
      </c>
      <c r="G81" s="290">
        <v>24238.32</v>
      </c>
      <c r="H81" s="179">
        <v>-9.0494520753201191E-2</v>
      </c>
      <c r="I81" s="34"/>
    </row>
    <row r="82" spans="1:11" ht="10.5" customHeight="1" x14ac:dyDescent="0.2">
      <c r="B82" s="16" t="s">
        <v>489</v>
      </c>
      <c r="C82" s="289"/>
      <c r="D82" s="289">
        <v>2306391.0466500013</v>
      </c>
      <c r="E82" s="289">
        <v>2306391.0466500013</v>
      </c>
      <c r="F82" s="290"/>
      <c r="G82" s="290"/>
      <c r="H82" s="179">
        <v>-0.28321829459751791</v>
      </c>
      <c r="I82" s="34"/>
    </row>
    <row r="83" spans="1:11" ht="10.5" customHeight="1" x14ac:dyDescent="0.2">
      <c r="B83" s="268" t="s">
        <v>487</v>
      </c>
      <c r="C83" s="289"/>
      <c r="D83" s="289">
        <v>118022.12599999997</v>
      </c>
      <c r="E83" s="289">
        <v>118022.12599999997</v>
      </c>
      <c r="F83" s="290"/>
      <c r="G83" s="290"/>
      <c r="H83" s="179">
        <v>-6.9980580895015798E-2</v>
      </c>
      <c r="I83" s="34"/>
    </row>
    <row r="84" spans="1:11" ht="10.5" customHeight="1" x14ac:dyDescent="0.2">
      <c r="B84" s="16" t="s">
        <v>420</v>
      </c>
      <c r="C84" s="289"/>
      <c r="D84" s="289">
        <v>9368008.2075769976</v>
      </c>
      <c r="E84" s="289">
        <v>9368008.2075769976</v>
      </c>
      <c r="F84" s="290"/>
      <c r="G84" s="290"/>
      <c r="H84" s="179">
        <v>0.30454412218032978</v>
      </c>
      <c r="I84" s="34"/>
    </row>
    <row r="85" spans="1:11" ht="10.5" customHeight="1" x14ac:dyDescent="0.2">
      <c r="B85" s="574" t="s">
        <v>447</v>
      </c>
      <c r="C85" s="289"/>
      <c r="D85" s="289">
        <v>53490</v>
      </c>
      <c r="E85" s="289">
        <v>53490</v>
      </c>
      <c r="F85" s="290"/>
      <c r="G85" s="290"/>
      <c r="H85" s="179">
        <v>-0.80191676726979166</v>
      </c>
      <c r="I85" s="34"/>
    </row>
    <row r="86" spans="1:11" ht="10.5" hidden="1" customHeight="1" x14ac:dyDescent="0.2">
      <c r="B86" s="574"/>
      <c r="C86" s="289"/>
      <c r="D86" s="289"/>
      <c r="E86" s="289"/>
      <c r="F86" s="290"/>
      <c r="G86" s="290"/>
      <c r="H86" s="179"/>
      <c r="I86" s="34"/>
    </row>
    <row r="87" spans="1:11" ht="10.5" customHeight="1" x14ac:dyDescent="0.2">
      <c r="B87" s="16" t="s">
        <v>99</v>
      </c>
      <c r="C87" s="289">
        <v>2554752.2700000498</v>
      </c>
      <c r="D87" s="289">
        <v>2331226.4232969983</v>
      </c>
      <c r="E87" s="289">
        <v>4885978.693297049</v>
      </c>
      <c r="F87" s="290">
        <v>405404.86725800007</v>
      </c>
      <c r="G87" s="290">
        <v>17885.224955999998</v>
      </c>
      <c r="H87" s="179">
        <v>4.0733500322384764E-2</v>
      </c>
      <c r="I87" s="34"/>
    </row>
    <row r="88" spans="1:11" ht="10.5" customHeight="1" x14ac:dyDescent="0.2">
      <c r="B88" s="16" t="s">
        <v>283</v>
      </c>
      <c r="C88" s="289"/>
      <c r="D88" s="289">
        <v>-18294978</v>
      </c>
      <c r="E88" s="289">
        <v>-18294978</v>
      </c>
      <c r="F88" s="290">
        <v>-164808</v>
      </c>
      <c r="G88" s="290">
        <v>-131280</v>
      </c>
      <c r="H88" s="179">
        <v>9.8598344155996331E-2</v>
      </c>
      <c r="I88" s="34"/>
    </row>
    <row r="89" spans="1:11" ht="10.5" customHeight="1" x14ac:dyDescent="0.2">
      <c r="B89" s="16" t="s">
        <v>279</v>
      </c>
      <c r="C89" s="289">
        <v>72.900000000000006</v>
      </c>
      <c r="D89" s="289">
        <v>-144648779</v>
      </c>
      <c r="E89" s="289">
        <v>-144648706.09999999</v>
      </c>
      <c r="F89" s="290">
        <v>-573410</v>
      </c>
      <c r="G89" s="290">
        <v>-835838</v>
      </c>
      <c r="H89" s="179">
        <v>0.3911626495164231</v>
      </c>
      <c r="I89" s="20"/>
    </row>
    <row r="90" spans="1:11" s="28" customFormat="1" ht="15.75" customHeight="1" x14ac:dyDescent="0.2">
      <c r="A90" s="24"/>
      <c r="B90" s="35" t="s">
        <v>108</v>
      </c>
      <c r="C90" s="291">
        <v>2964464423.5800009</v>
      </c>
      <c r="D90" s="291">
        <v>6239676532.5200233</v>
      </c>
      <c r="E90" s="291">
        <v>9204140956.1000252</v>
      </c>
      <c r="F90" s="292">
        <v>3596793841.8872652</v>
      </c>
      <c r="G90" s="292">
        <v>50576241.531955987</v>
      </c>
      <c r="H90" s="178">
        <v>5.2397042058255794E-2</v>
      </c>
      <c r="I90" s="36"/>
      <c r="J90" s="5"/>
      <c r="K90" s="209" t="b">
        <f>IF(ABS(E90-SUM(E45,E54:E56,E61:E89))&lt;0.001,TRUE,FALSE)</f>
        <v>1</v>
      </c>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2891178312.7799759</v>
      </c>
      <c r="D92" s="289">
        <v>1813659518.0855863</v>
      </c>
      <c r="E92" s="289">
        <v>4704837830.8655634</v>
      </c>
      <c r="F92" s="290">
        <v>228486285.64000002</v>
      </c>
      <c r="G92" s="290">
        <v>27232675.843249995</v>
      </c>
      <c r="H92" s="179">
        <v>6.5031291587379636E-2</v>
      </c>
      <c r="I92" s="36"/>
      <c r="K92" s="5"/>
    </row>
    <row r="93" spans="1:11" ht="10.5" customHeight="1" x14ac:dyDescent="0.2">
      <c r="B93" s="16" t="s">
        <v>387</v>
      </c>
      <c r="C93" s="289">
        <v>863805.17896801059</v>
      </c>
      <c r="D93" s="289">
        <v>8930154.2779329885</v>
      </c>
      <c r="E93" s="289">
        <v>9793959.456900999</v>
      </c>
      <c r="F93" s="290">
        <v>575515.79874999938</v>
      </c>
      <c r="G93" s="290">
        <v>13215.984879999995</v>
      </c>
      <c r="H93" s="179">
        <v>-0.29588742906724186</v>
      </c>
      <c r="I93" s="34"/>
    </row>
    <row r="94" spans="1:11" ht="10.5" customHeight="1" x14ac:dyDescent="0.2">
      <c r="B94" s="16" t="s">
        <v>104</v>
      </c>
      <c r="C94" s="289">
        <v>2096509298.9499876</v>
      </c>
      <c r="D94" s="289">
        <v>4454361260.77001</v>
      </c>
      <c r="E94" s="289">
        <v>6550870559.7199974</v>
      </c>
      <c r="F94" s="290">
        <v>2259659948.9200053</v>
      </c>
      <c r="G94" s="290">
        <v>38857774.729999989</v>
      </c>
      <c r="H94" s="179">
        <v>4.3989874056090894E-2</v>
      </c>
      <c r="I94" s="34"/>
      <c r="K94" s="28"/>
    </row>
    <row r="95" spans="1:11" ht="10.5" customHeight="1" x14ac:dyDescent="0.2">
      <c r="B95" s="33" t="s">
        <v>106</v>
      </c>
      <c r="C95" s="289">
        <v>2093339733.3499877</v>
      </c>
      <c r="D95" s="289">
        <v>4423348389.9900093</v>
      </c>
      <c r="E95" s="289">
        <v>6516688123.3399963</v>
      </c>
      <c r="F95" s="290">
        <v>2229954252.4100056</v>
      </c>
      <c r="G95" s="290">
        <v>38669463.729999989</v>
      </c>
      <c r="H95" s="179">
        <v>4.4281802615915522E-2</v>
      </c>
      <c r="I95" s="34"/>
      <c r="K95" s="28"/>
    </row>
    <row r="96" spans="1:11" s="28" customFormat="1" ht="10.5" customHeight="1" x14ac:dyDescent="0.2">
      <c r="A96" s="24"/>
      <c r="B96" s="33" t="s">
        <v>304</v>
      </c>
      <c r="C96" s="289">
        <v>57713206.409999669</v>
      </c>
      <c r="D96" s="289">
        <v>1075205159.7100017</v>
      </c>
      <c r="E96" s="289">
        <v>1132918366.1200016</v>
      </c>
      <c r="F96" s="290">
        <v>908822612.10000181</v>
      </c>
      <c r="G96" s="290">
        <v>7084233.5099999942</v>
      </c>
      <c r="H96" s="179">
        <v>3.8854763319695396E-2</v>
      </c>
      <c r="I96" s="27"/>
      <c r="J96" s="5"/>
    </row>
    <row r="97" spans="1:11" s="28" customFormat="1" ht="10.5" customHeight="1" x14ac:dyDescent="0.2">
      <c r="A97" s="24"/>
      <c r="B97" s="33" t="s">
        <v>305</v>
      </c>
      <c r="C97" s="289">
        <v>215482.93000000005</v>
      </c>
      <c r="D97" s="289">
        <v>27385920.779999752</v>
      </c>
      <c r="E97" s="289">
        <v>27601403.709999751</v>
      </c>
      <c r="F97" s="290">
        <v>27011389.529999752</v>
      </c>
      <c r="G97" s="290">
        <v>138422.91999999995</v>
      </c>
      <c r="H97" s="179">
        <v>-9.7097401413862916E-2</v>
      </c>
      <c r="I97" s="27"/>
      <c r="J97" s="5"/>
    </row>
    <row r="98" spans="1:11" s="28" customFormat="1" ht="10.5" customHeight="1" x14ac:dyDescent="0.2">
      <c r="A98" s="24"/>
      <c r="B98" s="33" t="s">
        <v>306</v>
      </c>
      <c r="C98" s="289">
        <v>3015570.7699999777</v>
      </c>
      <c r="D98" s="289">
        <v>492646537.14000487</v>
      </c>
      <c r="E98" s="289">
        <v>495662107.91000485</v>
      </c>
      <c r="F98" s="290">
        <v>484250973.88000488</v>
      </c>
      <c r="G98" s="290">
        <v>3000849.040000001</v>
      </c>
      <c r="H98" s="179">
        <v>2.6850009861603352E-2</v>
      </c>
      <c r="I98" s="27"/>
      <c r="J98" s="5"/>
    </row>
    <row r="99" spans="1:11" s="28" customFormat="1" ht="10.5" customHeight="1" x14ac:dyDescent="0.2">
      <c r="A99" s="24"/>
      <c r="B99" s="33" t="s">
        <v>307</v>
      </c>
      <c r="C99" s="289">
        <v>526020821.54000539</v>
      </c>
      <c r="D99" s="289">
        <v>459818087.75999993</v>
      </c>
      <c r="E99" s="289">
        <v>985838909.30000556</v>
      </c>
      <c r="F99" s="290">
        <v>46407666.209999979</v>
      </c>
      <c r="G99" s="290">
        <v>6249915.2399999863</v>
      </c>
      <c r="H99" s="179">
        <v>2.7833054872737684E-2</v>
      </c>
      <c r="I99" s="27"/>
      <c r="J99" s="5"/>
    </row>
    <row r="100" spans="1:11" s="28" customFormat="1" ht="10.5" customHeight="1" x14ac:dyDescent="0.2">
      <c r="A100" s="24"/>
      <c r="B100" s="33" t="s">
        <v>308</v>
      </c>
      <c r="C100" s="289">
        <v>684098699.37997973</v>
      </c>
      <c r="D100" s="289">
        <v>627630936.81999922</v>
      </c>
      <c r="E100" s="289">
        <v>1311729636.1999788</v>
      </c>
      <c r="F100" s="290">
        <v>187973974.87999883</v>
      </c>
      <c r="G100" s="290">
        <v>7429077.4300000099</v>
      </c>
      <c r="H100" s="179">
        <v>4.1550986718622118E-2</v>
      </c>
      <c r="I100" s="27"/>
      <c r="J100" s="5"/>
    </row>
    <row r="101" spans="1:11" s="28" customFormat="1" ht="10.5" customHeight="1" x14ac:dyDescent="0.2">
      <c r="A101" s="24"/>
      <c r="B101" s="33" t="s">
        <v>309</v>
      </c>
      <c r="C101" s="289">
        <v>822275952.32000291</v>
      </c>
      <c r="D101" s="289">
        <v>1740661747.7800038</v>
      </c>
      <c r="E101" s="289">
        <v>2562937700.1000066</v>
      </c>
      <c r="F101" s="290">
        <v>575487635.8099997</v>
      </c>
      <c r="G101" s="290">
        <v>14766965.589999998</v>
      </c>
      <c r="H101" s="179">
        <v>5.9943789406417203E-2</v>
      </c>
      <c r="I101" s="27"/>
      <c r="J101" s="5"/>
      <c r="K101" s="5"/>
    </row>
    <row r="102" spans="1:11" s="28" customFormat="1" ht="10.5" customHeight="1" x14ac:dyDescent="0.2">
      <c r="A102" s="24"/>
      <c r="B102" s="33" t="s">
        <v>105</v>
      </c>
      <c r="C102" s="289">
        <v>3169565.6000000094</v>
      </c>
      <c r="D102" s="289">
        <v>31012870.780000139</v>
      </c>
      <c r="E102" s="289">
        <v>34182436.380000152</v>
      </c>
      <c r="F102" s="290">
        <v>29705696.510000151</v>
      </c>
      <c r="G102" s="290">
        <v>188311.00000000006</v>
      </c>
      <c r="H102" s="179">
        <v>-8.8338781245183018E-3</v>
      </c>
      <c r="I102" s="27"/>
      <c r="J102" s="5"/>
      <c r="K102" s="5"/>
    </row>
    <row r="103" spans="1:11" ht="10.5" customHeight="1" x14ac:dyDescent="0.2">
      <c r="B103" s="16" t="s">
        <v>100</v>
      </c>
      <c r="C103" s="289">
        <v>58972589.440000825</v>
      </c>
      <c r="D103" s="289">
        <v>284757596.69614476</v>
      </c>
      <c r="E103" s="289">
        <v>343730186.13614553</v>
      </c>
      <c r="F103" s="290">
        <v>181087.18999999997</v>
      </c>
      <c r="G103" s="290">
        <v>1135844.6800000002</v>
      </c>
      <c r="H103" s="179">
        <v>-4.138161859722711E-2</v>
      </c>
      <c r="I103" s="34"/>
    </row>
    <row r="104" spans="1:11" ht="10.5" customHeight="1" x14ac:dyDescent="0.2">
      <c r="B104" s="16" t="s">
        <v>388</v>
      </c>
      <c r="C104" s="289">
        <v>127654.49103199872</v>
      </c>
      <c r="D104" s="289">
        <v>2173198.9320669998</v>
      </c>
      <c r="E104" s="289">
        <v>2300853.4230989986</v>
      </c>
      <c r="F104" s="290">
        <v>68620.701250000013</v>
      </c>
      <c r="G104" s="290">
        <v>2339.9151200000006</v>
      </c>
      <c r="H104" s="179">
        <v>-0.42734541962492467</v>
      </c>
      <c r="I104" s="34"/>
    </row>
    <row r="105" spans="1:11" ht="10.5" customHeight="1" x14ac:dyDescent="0.2">
      <c r="B105" s="16" t="s">
        <v>107</v>
      </c>
      <c r="C105" s="289"/>
      <c r="D105" s="289">
        <v>1195902675.4300029</v>
      </c>
      <c r="E105" s="289">
        <v>1195902675.4300029</v>
      </c>
      <c r="F105" s="290">
        <v>1187173892.4900029</v>
      </c>
      <c r="G105" s="290">
        <v>6306407.6799999923</v>
      </c>
      <c r="H105" s="179">
        <v>0.12927158885093082</v>
      </c>
      <c r="I105" s="34"/>
      <c r="K105" s="28"/>
    </row>
    <row r="106" spans="1:11" ht="10.5" customHeight="1" x14ac:dyDescent="0.2">
      <c r="B106" s="33" t="s">
        <v>110</v>
      </c>
      <c r="C106" s="289"/>
      <c r="D106" s="289">
        <v>361157626.30999845</v>
      </c>
      <c r="E106" s="289">
        <v>361157626.30999845</v>
      </c>
      <c r="F106" s="290">
        <v>361157626.30999845</v>
      </c>
      <c r="G106" s="290">
        <v>1908932.4199999957</v>
      </c>
      <c r="H106" s="179">
        <v>0.12947623521889495</v>
      </c>
      <c r="I106" s="34"/>
    </row>
    <row r="107" spans="1:11" s="28" customFormat="1" ht="10.5" customHeight="1" x14ac:dyDescent="0.2">
      <c r="A107" s="24"/>
      <c r="B107" s="33" t="s">
        <v>109</v>
      </c>
      <c r="C107" s="289"/>
      <c r="D107" s="289">
        <v>640510708.73000443</v>
      </c>
      <c r="E107" s="289">
        <v>640510708.73000443</v>
      </c>
      <c r="F107" s="290">
        <v>640510708.73000443</v>
      </c>
      <c r="G107" s="290">
        <v>3356225.2599999961</v>
      </c>
      <c r="H107" s="179">
        <v>0.13185010466643377</v>
      </c>
      <c r="I107" s="27"/>
      <c r="J107" s="5"/>
      <c r="K107" s="5"/>
    </row>
    <row r="108" spans="1:11" ht="10.5" customHeight="1" x14ac:dyDescent="0.2">
      <c r="B108" s="33" t="s">
        <v>112</v>
      </c>
      <c r="C108" s="289"/>
      <c r="D108" s="289">
        <v>191565257.44999999</v>
      </c>
      <c r="E108" s="289">
        <v>191565257.44999999</v>
      </c>
      <c r="F108" s="290">
        <v>185505057.44999999</v>
      </c>
      <c r="G108" s="290">
        <v>1030750</v>
      </c>
      <c r="H108" s="179">
        <v>0.12020609101823099</v>
      </c>
      <c r="I108" s="34"/>
    </row>
    <row r="109" spans="1:11" ht="10.5" customHeight="1" x14ac:dyDescent="0.2">
      <c r="B109" s="33" t="s">
        <v>111</v>
      </c>
      <c r="C109" s="289"/>
      <c r="D109" s="289">
        <v>2669082.9400000004</v>
      </c>
      <c r="E109" s="289">
        <v>2669082.9400000004</v>
      </c>
      <c r="F109" s="290">
        <v>500</v>
      </c>
      <c r="G109" s="290">
        <v>10500</v>
      </c>
      <c r="H109" s="179">
        <v>0.14023763890190866</v>
      </c>
      <c r="I109" s="34"/>
    </row>
    <row r="110" spans="1:11" ht="10.5" customHeight="1" x14ac:dyDescent="0.2">
      <c r="B110" s="16" t="s">
        <v>97</v>
      </c>
      <c r="C110" s="289"/>
      <c r="D110" s="289">
        <v>97.5</v>
      </c>
      <c r="E110" s="289">
        <v>97.5</v>
      </c>
      <c r="F110" s="290"/>
      <c r="G110" s="290"/>
      <c r="H110" s="179"/>
      <c r="I110" s="20"/>
    </row>
    <row r="111" spans="1:11" ht="10.5" customHeight="1" x14ac:dyDescent="0.2">
      <c r="B111" s="16" t="s">
        <v>380</v>
      </c>
      <c r="C111" s="289"/>
      <c r="D111" s="289"/>
      <c r="E111" s="289"/>
      <c r="F111" s="290"/>
      <c r="G111" s="290"/>
      <c r="H111" s="179"/>
      <c r="I111" s="20"/>
    </row>
    <row r="112" spans="1:11" ht="10.5" customHeight="1" x14ac:dyDescent="0.2">
      <c r="B112" s="16" t="s">
        <v>419</v>
      </c>
      <c r="C112" s="289"/>
      <c r="D112" s="289">
        <v>434335319.03698015</v>
      </c>
      <c r="E112" s="289">
        <v>434335319.03698015</v>
      </c>
      <c r="F112" s="290"/>
      <c r="G112" s="290"/>
      <c r="H112" s="179">
        <v>6.4920789612394669E-2</v>
      </c>
      <c r="I112" s="20"/>
    </row>
    <row r="113" spans="1:11" ht="10.5" customHeight="1" x14ac:dyDescent="0.25">
      <c r="B113" s="16" t="s">
        <v>103</v>
      </c>
      <c r="C113" s="289"/>
      <c r="D113" s="289"/>
      <c r="E113" s="289"/>
      <c r="F113" s="290"/>
      <c r="G113" s="290"/>
      <c r="H113" s="179"/>
      <c r="I113" s="34"/>
      <c r="K113" s="40"/>
    </row>
    <row r="114" spans="1:11" ht="10.5" customHeight="1" x14ac:dyDescent="0.25">
      <c r="B114" s="16" t="s">
        <v>96</v>
      </c>
      <c r="C114" s="289"/>
      <c r="D114" s="289">
        <v>138.52500000000001</v>
      </c>
      <c r="E114" s="289">
        <v>138.52500000000001</v>
      </c>
      <c r="F114" s="290"/>
      <c r="G114" s="290"/>
      <c r="H114" s="179"/>
      <c r="I114" s="34"/>
      <c r="K114" s="40"/>
    </row>
    <row r="115" spans="1:11" s="40" customFormat="1" ht="10.5" customHeight="1" x14ac:dyDescent="0.25">
      <c r="A115" s="38"/>
      <c r="B115" s="16" t="s">
        <v>95</v>
      </c>
      <c r="C115" s="289">
        <v>2895125.2700000065</v>
      </c>
      <c r="D115" s="289">
        <v>25018450.850000009</v>
      </c>
      <c r="E115" s="289">
        <v>27913576.120000016</v>
      </c>
      <c r="F115" s="290">
        <v>27045344.740000017</v>
      </c>
      <c r="G115" s="290">
        <v>73856.000000000015</v>
      </c>
      <c r="H115" s="285">
        <v>-5.2328961590125456E-2</v>
      </c>
      <c r="I115" s="39"/>
      <c r="J115" s="5"/>
    </row>
    <row r="116" spans="1:11" s="40" customFormat="1" ht="10.5" customHeight="1" x14ac:dyDescent="0.25">
      <c r="A116" s="38"/>
      <c r="B116" s="16" t="s">
        <v>381</v>
      </c>
      <c r="C116" s="289">
        <v>67109947.589999542</v>
      </c>
      <c r="D116" s="289">
        <v>51781542.541331232</v>
      </c>
      <c r="E116" s="289">
        <v>118891490.13133076</v>
      </c>
      <c r="F116" s="290">
        <v>198454.87999999998</v>
      </c>
      <c r="G116" s="290">
        <v>713434.13</v>
      </c>
      <c r="H116" s="285">
        <v>0.12782750781347429</v>
      </c>
      <c r="I116" s="39"/>
      <c r="J116" s="5"/>
      <c r="K116" s="5"/>
    </row>
    <row r="117" spans="1:11" s="40" customFormat="1" ht="10.5" customHeight="1" x14ac:dyDescent="0.25">
      <c r="A117" s="38"/>
      <c r="B117" s="16" t="s">
        <v>418</v>
      </c>
      <c r="C117" s="289"/>
      <c r="D117" s="289">
        <v>665392.45736399991</v>
      </c>
      <c r="E117" s="289">
        <v>665392.45736399991</v>
      </c>
      <c r="F117" s="290"/>
      <c r="G117" s="290">
        <v>25088</v>
      </c>
      <c r="H117" s="285">
        <v>-0.21547767935280138</v>
      </c>
      <c r="I117" s="39"/>
      <c r="J117" s="5"/>
      <c r="K117" s="5"/>
    </row>
    <row r="118" spans="1:11" ht="10.5" customHeight="1" x14ac:dyDescent="0.2">
      <c r="B118" s="16" t="s">
        <v>417</v>
      </c>
      <c r="C118" s="289"/>
      <c r="D118" s="289">
        <v>7225519.3730599927</v>
      </c>
      <c r="E118" s="289">
        <v>7225519.3730599927</v>
      </c>
      <c r="F118" s="290"/>
      <c r="G118" s="290"/>
      <c r="H118" s="179">
        <v>-2.8915384366977603E-3</v>
      </c>
      <c r="I118" s="34"/>
    </row>
    <row r="119" spans="1:11" ht="10.5" customHeight="1" x14ac:dyDescent="0.2">
      <c r="B119" s="16" t="s">
        <v>441</v>
      </c>
      <c r="C119" s="289"/>
      <c r="D119" s="289">
        <v>633154586.84284842</v>
      </c>
      <c r="E119" s="289">
        <v>633154586.84284842</v>
      </c>
      <c r="F119" s="290"/>
      <c r="G119" s="290"/>
      <c r="H119" s="179">
        <v>8.0327921574420369E-2</v>
      </c>
      <c r="I119" s="34"/>
    </row>
    <row r="120" spans="1:11" ht="10.5" customHeight="1" x14ac:dyDescent="0.2">
      <c r="B120" s="16" t="s">
        <v>346</v>
      </c>
      <c r="C120" s="289"/>
      <c r="D120" s="289">
        <v>82984</v>
      </c>
      <c r="E120" s="289">
        <v>82984</v>
      </c>
      <c r="F120" s="290"/>
      <c r="G120" s="290"/>
      <c r="H120" s="179">
        <v>0.27266313932980601</v>
      </c>
      <c r="I120" s="34"/>
    </row>
    <row r="121" spans="1:11" ht="10.5" customHeight="1" x14ac:dyDescent="0.2">
      <c r="B121" s="16" t="s">
        <v>312</v>
      </c>
      <c r="C121" s="289"/>
      <c r="D121" s="289"/>
      <c r="E121" s="289"/>
      <c r="F121" s="290"/>
      <c r="G121" s="290"/>
      <c r="H121" s="179"/>
      <c r="I121" s="34"/>
    </row>
    <row r="122" spans="1:11" ht="10.5" customHeight="1" x14ac:dyDescent="0.2">
      <c r="B122" s="16" t="s">
        <v>313</v>
      </c>
      <c r="C122" s="289"/>
      <c r="D122" s="289"/>
      <c r="E122" s="289"/>
      <c r="F122" s="290"/>
      <c r="G122" s="290"/>
      <c r="H122" s="179"/>
      <c r="I122" s="34"/>
      <c r="K122" s="28"/>
    </row>
    <row r="123" spans="1:11" ht="10.5" customHeight="1" x14ac:dyDescent="0.2">
      <c r="B123" s="16" t="s">
        <v>91</v>
      </c>
      <c r="C123" s="289">
        <v>10702681.279999997</v>
      </c>
      <c r="D123" s="289">
        <v>6359621.7200000007</v>
      </c>
      <c r="E123" s="289">
        <v>17062303</v>
      </c>
      <c r="F123" s="290">
        <v>547823.57000000007</v>
      </c>
      <c r="G123" s="290">
        <v>117839.13</v>
      </c>
      <c r="H123" s="179">
        <v>4.0946403943808996E-4</v>
      </c>
      <c r="I123" s="34"/>
    </row>
    <row r="124" spans="1:11" ht="10.5" customHeight="1" x14ac:dyDescent="0.2">
      <c r="B124" s="16" t="s">
        <v>94</v>
      </c>
      <c r="C124" s="289">
        <v>207593.95999999985</v>
      </c>
      <c r="D124" s="289">
        <v>4700029.2999999989</v>
      </c>
      <c r="E124" s="289">
        <v>4907623.2599999988</v>
      </c>
      <c r="F124" s="290"/>
      <c r="G124" s="290">
        <v>17205.38</v>
      </c>
      <c r="H124" s="179">
        <v>-5.6144545565745552E-2</v>
      </c>
      <c r="I124" s="34"/>
    </row>
    <row r="125" spans="1:11" s="28" customFormat="1" ht="10.5" customHeight="1" x14ac:dyDescent="0.2">
      <c r="A125" s="24"/>
      <c r="B125" s="16" t="s">
        <v>92</v>
      </c>
      <c r="C125" s="289">
        <v>895068.77</v>
      </c>
      <c r="D125" s="289">
        <v>131351.55000000002</v>
      </c>
      <c r="E125" s="289">
        <v>1026420.3200000001</v>
      </c>
      <c r="F125" s="290">
        <v>6737.670000000001</v>
      </c>
      <c r="G125" s="290">
        <v>3087.2599999999993</v>
      </c>
      <c r="H125" s="179">
        <v>-0.33686152970521255</v>
      </c>
      <c r="I125" s="27"/>
      <c r="J125" s="5"/>
      <c r="K125" s="5"/>
    </row>
    <row r="126" spans="1:11" ht="10.5" customHeight="1" x14ac:dyDescent="0.2">
      <c r="B126" s="16" t="s">
        <v>93</v>
      </c>
      <c r="C126" s="289">
        <v>1670507.01</v>
      </c>
      <c r="D126" s="289">
        <v>293425.11000000004</v>
      </c>
      <c r="E126" s="289">
        <v>1963932.12</v>
      </c>
      <c r="F126" s="290">
        <v>56007.729999999996</v>
      </c>
      <c r="G126" s="290">
        <v>6342.0300000000007</v>
      </c>
      <c r="H126" s="179">
        <v>-0.23708355490982091</v>
      </c>
      <c r="I126" s="34"/>
    </row>
    <row r="127" spans="1:11" ht="10.5" customHeight="1" x14ac:dyDescent="0.2">
      <c r="B127" s="16" t="s">
        <v>252</v>
      </c>
      <c r="C127" s="289"/>
      <c r="D127" s="289"/>
      <c r="E127" s="289"/>
      <c r="F127" s="290"/>
      <c r="G127" s="290"/>
      <c r="H127" s="179"/>
      <c r="I127" s="34"/>
    </row>
    <row r="128" spans="1:11" ht="10.5" customHeight="1" x14ac:dyDescent="0.2">
      <c r="B128" s="16" t="s">
        <v>303</v>
      </c>
      <c r="C128" s="289"/>
      <c r="D128" s="289"/>
      <c r="E128" s="289"/>
      <c r="F128" s="290"/>
      <c r="G128" s="290"/>
      <c r="H128" s="179"/>
      <c r="I128" s="34"/>
    </row>
    <row r="129" spans="1:11" ht="10.5" customHeight="1" x14ac:dyDescent="0.2">
      <c r="B129" s="268" t="s">
        <v>255</v>
      </c>
      <c r="C129" s="289"/>
      <c r="D129" s="289">
        <v>2981596.1599999978</v>
      </c>
      <c r="E129" s="289">
        <v>2981596.1599999978</v>
      </c>
      <c r="F129" s="290">
        <v>2980396.1599999978</v>
      </c>
      <c r="G129" s="290">
        <v>24238.32</v>
      </c>
      <c r="H129" s="179">
        <v>-9.0494520753201191E-2</v>
      </c>
      <c r="I129" s="34"/>
    </row>
    <row r="130" spans="1:11" ht="10.5" customHeight="1" x14ac:dyDescent="0.2">
      <c r="B130" s="16" t="s">
        <v>489</v>
      </c>
      <c r="C130" s="289"/>
      <c r="D130" s="289">
        <v>27514270.750050016</v>
      </c>
      <c r="E130" s="289">
        <v>27514270.750050016</v>
      </c>
      <c r="F130" s="290"/>
      <c r="G130" s="290"/>
      <c r="H130" s="179"/>
      <c r="I130" s="34"/>
    </row>
    <row r="131" spans="1:11" ht="10.5" customHeight="1" x14ac:dyDescent="0.2">
      <c r="B131" s="268" t="s">
        <v>487</v>
      </c>
      <c r="C131" s="289"/>
      <c r="D131" s="289">
        <v>20458998.253499992</v>
      </c>
      <c r="E131" s="289">
        <v>20458998.253499992</v>
      </c>
      <c r="F131" s="290"/>
      <c r="G131" s="290"/>
      <c r="H131" s="179">
        <v>0.2974256922789591</v>
      </c>
      <c r="I131" s="34"/>
    </row>
    <row r="132" spans="1:11" ht="10.5" customHeight="1" x14ac:dyDescent="0.2">
      <c r="B132" s="16" t="s">
        <v>420</v>
      </c>
      <c r="C132" s="289"/>
      <c r="D132" s="289">
        <v>41540171.324891001</v>
      </c>
      <c r="E132" s="289">
        <v>41540171.324891001</v>
      </c>
      <c r="F132" s="290"/>
      <c r="G132" s="290"/>
      <c r="H132" s="179">
        <v>0.16602459936887293</v>
      </c>
      <c r="I132" s="34"/>
    </row>
    <row r="133" spans="1:11" ht="10.5" customHeight="1" x14ac:dyDescent="0.2">
      <c r="B133" s="574" t="s">
        <v>449</v>
      </c>
      <c r="C133" s="289"/>
      <c r="D133" s="289">
        <v>87551.56</v>
      </c>
      <c r="E133" s="289">
        <v>87551.56</v>
      </c>
      <c r="F133" s="290"/>
      <c r="G133" s="290"/>
      <c r="H133" s="179">
        <v>-0.74954484054400572</v>
      </c>
      <c r="I133" s="34"/>
    </row>
    <row r="134" spans="1:11" ht="10.5" hidden="1" customHeight="1" x14ac:dyDescent="0.2">
      <c r="B134" s="574"/>
      <c r="C134" s="289"/>
      <c r="D134" s="289"/>
      <c r="E134" s="289"/>
      <c r="F134" s="290"/>
      <c r="G134" s="290"/>
      <c r="H134" s="179"/>
      <c r="I134" s="34"/>
    </row>
    <row r="135" spans="1:11" ht="10.5" customHeight="1" x14ac:dyDescent="0.2">
      <c r="B135" s="16" t="s">
        <v>99</v>
      </c>
      <c r="C135" s="289">
        <v>3741929.3000000501</v>
      </c>
      <c r="D135" s="289">
        <v>4555033.7211859962</v>
      </c>
      <c r="E135" s="289">
        <v>8296963.0211860463</v>
      </c>
      <c r="F135" s="290">
        <v>1611577.4477599999</v>
      </c>
      <c r="G135" s="290">
        <v>30982.109129</v>
      </c>
      <c r="H135" s="179">
        <v>1.8844223594845833E-2</v>
      </c>
      <c r="I135" s="34"/>
    </row>
    <row r="136" spans="1:11" ht="10.5" customHeight="1" x14ac:dyDescent="0.2">
      <c r="B136" s="16" t="s">
        <v>283</v>
      </c>
      <c r="C136" s="289"/>
      <c r="D136" s="289">
        <v>-21352543.07</v>
      </c>
      <c r="E136" s="289">
        <v>-21352543.07</v>
      </c>
      <c r="F136" s="290">
        <v>-165096</v>
      </c>
      <c r="G136" s="290">
        <v>-155136</v>
      </c>
      <c r="H136" s="179">
        <v>0.12196524291364175</v>
      </c>
      <c r="I136" s="34"/>
      <c r="K136" s="28"/>
    </row>
    <row r="137" spans="1:11" ht="10.5" customHeight="1" x14ac:dyDescent="0.2">
      <c r="B137" s="16" t="s">
        <v>279</v>
      </c>
      <c r="C137" s="289">
        <v>264.77</v>
      </c>
      <c r="D137" s="289">
        <v>-297518573.80000001</v>
      </c>
      <c r="E137" s="289">
        <v>-297518309.03000003</v>
      </c>
      <c r="F137" s="290">
        <v>-632277</v>
      </c>
      <c r="G137" s="290">
        <v>-1950076</v>
      </c>
      <c r="H137" s="179">
        <v>0.38256063866218204</v>
      </c>
      <c r="I137" s="34"/>
    </row>
    <row r="138" spans="1:11" s="28" customFormat="1" ht="10.5" customHeight="1" x14ac:dyDescent="0.2">
      <c r="A138" s="24"/>
      <c r="B138" s="29" t="s">
        <v>113</v>
      </c>
      <c r="C138" s="291">
        <v>5134874778.7899647</v>
      </c>
      <c r="D138" s="291">
        <v>8701799367.8979568</v>
      </c>
      <c r="E138" s="291">
        <v>13836674146.68792</v>
      </c>
      <c r="F138" s="292">
        <v>3707794319.937768</v>
      </c>
      <c r="G138" s="292">
        <v>72455119.192378998</v>
      </c>
      <c r="H138" s="178">
        <v>5.4350826556717191E-2</v>
      </c>
      <c r="I138" s="36"/>
      <c r="J138" s="5"/>
      <c r="K138" s="209" t="b">
        <f>IF(ABS(E138-SUM(E92:E94,E103:E105,E110:E137))&lt;0.001,TRUE,FALSE)</f>
        <v>1</v>
      </c>
    </row>
    <row r="139" spans="1:11" s="28" customFormat="1" ht="10.5" customHeight="1" x14ac:dyDescent="0.2">
      <c r="A139" s="24"/>
      <c r="B139" s="74" t="s">
        <v>122</v>
      </c>
      <c r="C139" s="291"/>
      <c r="D139" s="291"/>
      <c r="E139" s="291"/>
      <c r="F139" s="292"/>
      <c r="G139" s="292"/>
      <c r="H139" s="178"/>
      <c r="I139" s="36"/>
      <c r="K139" s="5"/>
    </row>
    <row r="140" spans="1:11" ht="18" customHeight="1" x14ac:dyDescent="0.2">
      <c r="B140" s="16" t="s">
        <v>386</v>
      </c>
      <c r="C140" s="289">
        <v>22670760.61999983</v>
      </c>
      <c r="D140" s="289">
        <v>131080124.34000008</v>
      </c>
      <c r="E140" s="289">
        <v>153750884.95999992</v>
      </c>
      <c r="F140" s="290">
        <v>73108.14999999998</v>
      </c>
      <c r="G140" s="290">
        <v>1059709.9800000009</v>
      </c>
      <c r="H140" s="179">
        <v>7.0580171238760592E-2</v>
      </c>
      <c r="I140" s="34"/>
    </row>
    <row r="141" spans="1:11" ht="10.5" customHeight="1" x14ac:dyDescent="0.2">
      <c r="B141" s="16" t="s">
        <v>100</v>
      </c>
      <c r="C141" s="289">
        <v>515668.75000000029</v>
      </c>
      <c r="D141" s="289">
        <v>12279821.32</v>
      </c>
      <c r="E141" s="289">
        <v>12795490.07</v>
      </c>
      <c r="F141" s="290"/>
      <c r="G141" s="290">
        <v>88755.36</v>
      </c>
      <c r="H141" s="179">
        <v>0.376429458277594</v>
      </c>
      <c r="I141" s="34"/>
    </row>
    <row r="142" spans="1:11" ht="10.5" customHeight="1" x14ac:dyDescent="0.2">
      <c r="B142" s="16" t="s">
        <v>177</v>
      </c>
      <c r="C142" s="289">
        <v>2020915.2200000179</v>
      </c>
      <c r="D142" s="289">
        <v>1845512.0799999782</v>
      </c>
      <c r="E142" s="289">
        <v>3866427.2999999961</v>
      </c>
      <c r="F142" s="290">
        <v>1472.88</v>
      </c>
      <c r="G142" s="290">
        <v>27346.93</v>
      </c>
      <c r="H142" s="179">
        <v>0.31428486933599609</v>
      </c>
      <c r="I142" s="34"/>
    </row>
    <row r="143" spans="1:11" ht="10.5" customHeight="1" x14ac:dyDescent="0.2">
      <c r="B143" s="16" t="s">
        <v>22</v>
      </c>
      <c r="C143" s="289">
        <v>45449178.060001642</v>
      </c>
      <c r="D143" s="289">
        <v>31922843.438050132</v>
      </c>
      <c r="E143" s="289">
        <v>77372021.498051777</v>
      </c>
      <c r="F143" s="290">
        <v>49625.200000000004</v>
      </c>
      <c r="G143" s="290">
        <v>480928.76050000038</v>
      </c>
      <c r="H143" s="179">
        <v>0.16651109020252775</v>
      </c>
      <c r="I143" s="34"/>
    </row>
    <row r="144" spans="1:11" ht="10.5" customHeight="1" x14ac:dyDescent="0.2">
      <c r="B144" s="16" t="s">
        <v>381</v>
      </c>
      <c r="C144" s="289">
        <v>1242777.0599999982</v>
      </c>
      <c r="D144" s="289">
        <v>546411.82499999995</v>
      </c>
      <c r="E144" s="289">
        <v>1789188.8849999984</v>
      </c>
      <c r="F144" s="290"/>
      <c r="G144" s="290">
        <v>11307.9025</v>
      </c>
      <c r="H144" s="179">
        <v>0.4404587135939444</v>
      </c>
      <c r="I144" s="34"/>
    </row>
    <row r="145" spans="2:11" ht="10.5" customHeight="1" x14ac:dyDescent="0.2">
      <c r="B145" s="37" t="s">
        <v>312</v>
      </c>
      <c r="C145" s="289"/>
      <c r="D145" s="289">
        <v>2749511.5600900007</v>
      </c>
      <c r="E145" s="289">
        <v>2749511.5600900007</v>
      </c>
      <c r="F145" s="290"/>
      <c r="G145" s="290"/>
      <c r="H145" s="179">
        <v>-0.14027081549944598</v>
      </c>
      <c r="I145" s="34"/>
    </row>
    <row r="146" spans="2:11" ht="10.5" customHeight="1" x14ac:dyDescent="0.2">
      <c r="B146" s="16" t="s">
        <v>385</v>
      </c>
      <c r="C146" s="289">
        <v>27361797.570000079</v>
      </c>
      <c r="D146" s="289">
        <v>19877138.039999828</v>
      </c>
      <c r="E146" s="289">
        <v>47238935.60999991</v>
      </c>
      <c r="F146" s="290">
        <v>25857.570000000007</v>
      </c>
      <c r="G146" s="290">
        <v>298358.87</v>
      </c>
      <c r="H146" s="179">
        <v>0.13492143383047117</v>
      </c>
      <c r="I146" s="34"/>
    </row>
    <row r="147" spans="2:11" ht="10.5" customHeight="1" x14ac:dyDescent="0.2">
      <c r="B147" s="16" t="s">
        <v>382</v>
      </c>
      <c r="C147" s="289"/>
      <c r="D147" s="289">
        <v>1311778.6600000001</v>
      </c>
      <c r="E147" s="289">
        <v>1311778.6600000001</v>
      </c>
      <c r="F147" s="290"/>
      <c r="G147" s="290">
        <v>8525</v>
      </c>
      <c r="H147" s="179">
        <v>-0.13554282902066439</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364</v>
      </c>
      <c r="D150" s="289">
        <v>3569687.4074459882</v>
      </c>
      <c r="E150" s="289">
        <v>3570051.4074459882</v>
      </c>
      <c r="F150" s="290">
        <v>3099.6945999999998</v>
      </c>
      <c r="G150" s="290">
        <v>7977.8315460000049</v>
      </c>
      <c r="H150" s="179">
        <v>8.7549770787884063E-2</v>
      </c>
      <c r="I150" s="34"/>
    </row>
    <row r="151" spans="2:11" ht="10.5" customHeight="1" x14ac:dyDescent="0.2">
      <c r="B151" s="41" t="s">
        <v>120</v>
      </c>
      <c r="C151" s="293">
        <v>99261461.280001566</v>
      </c>
      <c r="D151" s="293">
        <v>205182828.67058602</v>
      </c>
      <c r="E151" s="293">
        <v>304444289.95058757</v>
      </c>
      <c r="F151" s="294">
        <v>153163.49460000001</v>
      </c>
      <c r="G151" s="294">
        <v>1982910.6345460007</v>
      </c>
      <c r="H151" s="286">
        <v>0.11500216698191257</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431</v>
      </c>
      <c r="C156" s="208"/>
      <c r="D156" s="208"/>
      <c r="E156" s="208"/>
      <c r="F156" s="208"/>
      <c r="G156" s="208"/>
      <c r="H156" s="205"/>
      <c r="I156" s="34"/>
    </row>
    <row r="157" spans="2:11" ht="14.25" customHeight="1" x14ac:dyDescent="0.25">
      <c r="B157" s="7" t="s">
        <v>288</v>
      </c>
      <c r="C157" s="8"/>
      <c r="D157" s="8"/>
      <c r="E157" s="8"/>
      <c r="F157" s="8"/>
      <c r="G157" s="8"/>
      <c r="H157" s="8"/>
      <c r="I157" s="8"/>
    </row>
    <row r="158" spans="2:11" ht="12" customHeight="1" x14ac:dyDescent="0.2">
      <c r="B158" s="9"/>
      <c r="C158" s="10" t="str">
        <f>C3</f>
        <v>PERIODE DU 1.1 AU 31.8.2024</v>
      </c>
      <c r="D158" s="11"/>
    </row>
    <row r="159" spans="2:11" ht="14.25" customHeight="1" x14ac:dyDescent="0.2">
      <c r="B159" s="12" t="str">
        <f>B4</f>
        <v xml:space="preserve">             I - ASSURANCE MALADIE : DÉPENSES en milliers d'euros</v>
      </c>
      <c r="C159" s="13"/>
      <c r="D159" s="13"/>
      <c r="E159" s="13"/>
      <c r="F159" s="13"/>
      <c r="G159" s="13"/>
      <c r="H159" s="14"/>
      <c r="I159" s="15"/>
      <c r="K159" s="28"/>
    </row>
    <row r="160" spans="2:11" ht="12" customHeight="1" x14ac:dyDescent="0.2">
      <c r="B160" s="16" t="s">
        <v>4</v>
      </c>
      <c r="C160" s="386" t="s">
        <v>1</v>
      </c>
      <c r="D160" s="17" t="s">
        <v>2</v>
      </c>
      <c r="E160" s="386" t="s">
        <v>6</v>
      </c>
      <c r="F160" s="219" t="s">
        <v>3</v>
      </c>
      <c r="G160" s="219" t="s">
        <v>237</v>
      </c>
      <c r="H160" s="19" t="str">
        <f>$H$5</f>
        <v>PCAP</v>
      </c>
      <c r="I160" s="20"/>
      <c r="K160" s="28"/>
    </row>
    <row r="161" spans="1:11" ht="9.75" customHeight="1" x14ac:dyDescent="0.2">
      <c r="B161" s="21"/>
      <c r="C161" s="45" t="s">
        <v>5</v>
      </c>
      <c r="D161" s="44" t="s">
        <v>5</v>
      </c>
      <c r="E161" s="45"/>
      <c r="F161" s="220" t="s">
        <v>241</v>
      </c>
      <c r="G161" s="220" t="s">
        <v>239</v>
      </c>
      <c r="H161" s="22" t="str">
        <f>$H$6</f>
        <v>en %</v>
      </c>
      <c r="I161" s="23"/>
      <c r="K161" s="28"/>
    </row>
    <row r="162" spans="1:11" s="28" customFormat="1" ht="13.5" customHeight="1" x14ac:dyDescent="0.2">
      <c r="A162" s="24"/>
      <c r="B162" s="31" t="s">
        <v>121</v>
      </c>
      <c r="C162" s="30"/>
      <c r="D162" s="30"/>
      <c r="E162" s="30"/>
      <c r="F162" s="222"/>
      <c r="G162" s="222"/>
      <c r="H162" s="178"/>
      <c r="I162" s="36"/>
    </row>
    <row r="163" spans="1:11" s="28" customFormat="1" ht="10.5" customHeight="1" x14ac:dyDescent="0.2">
      <c r="A163" s="24"/>
      <c r="B163" s="16" t="s">
        <v>116</v>
      </c>
      <c r="C163" s="289">
        <v>817156412.07000208</v>
      </c>
      <c r="D163" s="289">
        <v>88076880.450000197</v>
      </c>
      <c r="E163" s="289">
        <v>905233292.52000237</v>
      </c>
      <c r="F163" s="290">
        <v>1344029.4399999995</v>
      </c>
      <c r="G163" s="290">
        <v>7465614.0500000129</v>
      </c>
      <c r="H163" s="179">
        <v>-8.318246043446631E-2</v>
      </c>
      <c r="I163" s="36"/>
      <c r="J163" s="5"/>
    </row>
    <row r="164" spans="1:11" s="28" customFormat="1" ht="10.5" customHeight="1" x14ac:dyDescent="0.2">
      <c r="A164" s="24"/>
      <c r="B164" s="16" t="s">
        <v>117</v>
      </c>
      <c r="C164" s="289">
        <v>481614532.68000066</v>
      </c>
      <c r="D164" s="289">
        <v>63540086.630000003</v>
      </c>
      <c r="E164" s="289">
        <v>545154619.31000066</v>
      </c>
      <c r="F164" s="290">
        <v>20996.160000000003</v>
      </c>
      <c r="G164" s="290">
        <v>3904518.9099999992</v>
      </c>
      <c r="H164" s="179">
        <v>-0.12978583749710915</v>
      </c>
      <c r="I164" s="36"/>
      <c r="J164" s="5"/>
    </row>
    <row r="165" spans="1:11" s="28" customFormat="1" ht="10.5" customHeight="1" x14ac:dyDescent="0.2">
      <c r="A165" s="24"/>
      <c r="B165" s="16" t="s">
        <v>118</v>
      </c>
      <c r="C165" s="289">
        <v>13549172.799999928</v>
      </c>
      <c r="D165" s="289">
        <v>299571534.74999994</v>
      </c>
      <c r="E165" s="289">
        <v>313120707.54999989</v>
      </c>
      <c r="F165" s="290"/>
      <c r="G165" s="290">
        <v>1691842.6799999997</v>
      </c>
      <c r="H165" s="179">
        <v>3.8495204033659913E-2</v>
      </c>
      <c r="I165" s="36"/>
      <c r="J165" s="5"/>
    </row>
    <row r="166" spans="1:11" s="28" customFormat="1" ht="10.5" customHeight="1" x14ac:dyDescent="0.2">
      <c r="A166" s="24"/>
      <c r="B166" s="16" t="s">
        <v>166</v>
      </c>
      <c r="C166" s="289">
        <v>137429775.41000244</v>
      </c>
      <c r="D166" s="289">
        <v>11319958.950000217</v>
      </c>
      <c r="E166" s="289">
        <v>148749734.36000264</v>
      </c>
      <c r="F166" s="290">
        <v>20131.53999999999</v>
      </c>
      <c r="G166" s="290">
        <v>1144889.7899999996</v>
      </c>
      <c r="H166" s="179">
        <v>-7.5687687486766353E-2</v>
      </c>
      <c r="I166" s="36"/>
      <c r="J166" s="5"/>
    </row>
    <row r="167" spans="1:11" s="28" customFormat="1" ht="10.5" customHeight="1" x14ac:dyDescent="0.2">
      <c r="A167" s="24"/>
      <c r="B167" s="16" t="s">
        <v>22</v>
      </c>
      <c r="C167" s="289">
        <v>93924517.049996763</v>
      </c>
      <c r="D167" s="289">
        <v>10978289.300000004</v>
      </c>
      <c r="E167" s="289">
        <v>104902806.34999675</v>
      </c>
      <c r="F167" s="290">
        <v>4105.6000000000004</v>
      </c>
      <c r="G167" s="290">
        <v>730851.1899999982</v>
      </c>
      <c r="H167" s="179">
        <v>-0.11216622961015044</v>
      </c>
      <c r="I167" s="36"/>
      <c r="J167" s="5"/>
    </row>
    <row r="168" spans="1:11" s="28" customFormat="1" ht="10.5" customHeight="1" x14ac:dyDescent="0.2">
      <c r="A168" s="24"/>
      <c r="B168" s="16" t="s">
        <v>115</v>
      </c>
      <c r="C168" s="289">
        <v>79099947.439999118</v>
      </c>
      <c r="D168" s="289">
        <v>70892193.580000833</v>
      </c>
      <c r="E168" s="289">
        <v>149992141.01999995</v>
      </c>
      <c r="F168" s="290">
        <v>9905823.709999986</v>
      </c>
      <c r="G168" s="290">
        <v>930178.75999999943</v>
      </c>
      <c r="H168" s="179">
        <v>-4.3798814006227316E-3</v>
      </c>
      <c r="I168" s="36"/>
      <c r="J168" s="5"/>
    </row>
    <row r="169" spans="1:11" s="28" customFormat="1" ht="10.5" customHeight="1" x14ac:dyDescent="0.2">
      <c r="A169" s="24"/>
      <c r="B169" s="16" t="s">
        <v>114</v>
      </c>
      <c r="C169" s="289">
        <v>957062.48999999289</v>
      </c>
      <c r="D169" s="289">
        <v>51677921.699999459</v>
      </c>
      <c r="E169" s="289">
        <v>52634984.189999446</v>
      </c>
      <c r="F169" s="290">
        <v>8395.630000000001</v>
      </c>
      <c r="G169" s="290">
        <v>333716.63999999879</v>
      </c>
      <c r="H169" s="179">
        <v>9.9405806188906931E-2</v>
      </c>
      <c r="I169" s="36"/>
      <c r="J169" s="5"/>
    </row>
    <row r="170" spans="1:11" s="28" customFormat="1" ht="10.5" customHeight="1" x14ac:dyDescent="0.2">
      <c r="A170" s="24"/>
      <c r="B170" s="16" t="s">
        <v>100</v>
      </c>
      <c r="C170" s="289">
        <v>26550.409999999905</v>
      </c>
      <c r="D170" s="289">
        <v>28628.32</v>
      </c>
      <c r="E170" s="289">
        <v>55178.729999999909</v>
      </c>
      <c r="F170" s="290"/>
      <c r="G170" s="290">
        <v>185</v>
      </c>
      <c r="H170" s="179">
        <v>0.42222788697899194</v>
      </c>
      <c r="I170" s="36"/>
      <c r="J170" s="5"/>
    </row>
    <row r="171" spans="1:11" s="28" customFormat="1" ht="10.5" customHeight="1" x14ac:dyDescent="0.2">
      <c r="A171" s="24"/>
      <c r="B171" s="16" t="s">
        <v>283</v>
      </c>
      <c r="C171" s="289"/>
      <c r="D171" s="289">
        <v>-87672</v>
      </c>
      <c r="E171" s="289">
        <v>-87672</v>
      </c>
      <c r="F171" s="290"/>
      <c r="G171" s="290">
        <v>-432</v>
      </c>
      <c r="H171" s="179">
        <v>0.21281540504648078</v>
      </c>
      <c r="I171" s="36"/>
      <c r="J171" s="5"/>
    </row>
    <row r="172" spans="1:11" s="28" customFormat="1" ht="12.75" customHeight="1" x14ac:dyDescent="0.2">
      <c r="A172" s="24"/>
      <c r="B172" s="16" t="s">
        <v>416</v>
      </c>
      <c r="C172" s="289"/>
      <c r="D172" s="289"/>
      <c r="E172" s="289"/>
      <c r="F172" s="290"/>
      <c r="G172" s="290"/>
      <c r="H172" s="179"/>
      <c r="I172" s="36"/>
      <c r="J172" s="5"/>
    </row>
    <row r="173" spans="1:11" s="28" customFormat="1" ht="12.75" customHeight="1" x14ac:dyDescent="0.2">
      <c r="A173" s="24"/>
      <c r="B173" s="16" t="s">
        <v>412</v>
      </c>
      <c r="C173" s="289"/>
      <c r="D173" s="289">
        <v>1602684.0485400003</v>
      </c>
      <c r="E173" s="289">
        <v>1602684.0485400003</v>
      </c>
      <c r="F173" s="290"/>
      <c r="G173" s="290"/>
      <c r="H173" s="179">
        <v>4.8750352507130446E-2</v>
      </c>
      <c r="I173" s="36"/>
      <c r="J173" s="5"/>
    </row>
    <row r="174" spans="1:11" s="28" customFormat="1" ht="12.75" customHeight="1" x14ac:dyDescent="0.2">
      <c r="A174" s="24"/>
      <c r="B174" s="16" t="s">
        <v>374</v>
      </c>
      <c r="C174" s="289">
        <v>1245824.3199999987</v>
      </c>
      <c r="D174" s="289">
        <v>852109.58250000211</v>
      </c>
      <c r="E174" s="289">
        <v>2097933.9025000008</v>
      </c>
      <c r="F174" s="290"/>
      <c r="G174" s="290">
        <v>7242</v>
      </c>
      <c r="H174" s="179">
        <v>-9.2526506828473742E-2</v>
      </c>
      <c r="I174" s="36"/>
      <c r="J174" s="5"/>
    </row>
    <row r="175" spans="1:11" s="28" customFormat="1" ht="12.75" customHeight="1" x14ac:dyDescent="0.2">
      <c r="A175" s="24"/>
      <c r="B175" s="574" t="s">
        <v>451</v>
      </c>
      <c r="C175" s="289"/>
      <c r="D175" s="289">
        <v>8089.7800000000007</v>
      </c>
      <c r="E175" s="289">
        <v>8089.7800000000007</v>
      </c>
      <c r="F175" s="290"/>
      <c r="G175" s="290"/>
      <c r="H175" s="179">
        <v>-0.87046716829846704</v>
      </c>
      <c r="I175" s="36"/>
      <c r="J175" s="5"/>
    </row>
    <row r="176" spans="1:11" s="28" customFormat="1" ht="12.75" hidden="1" customHeight="1" x14ac:dyDescent="0.2">
      <c r="A176" s="24"/>
      <c r="B176" s="574"/>
      <c r="C176" s="289"/>
      <c r="D176" s="289"/>
      <c r="E176" s="289"/>
      <c r="F176" s="290"/>
      <c r="G176" s="290"/>
      <c r="H176" s="179"/>
      <c r="I176" s="36"/>
      <c r="J176" s="5"/>
    </row>
    <row r="177" spans="1:11" s="28" customFormat="1" ht="12" customHeight="1" x14ac:dyDescent="0.2">
      <c r="A177" s="24"/>
      <c r="B177" s="269" t="s">
        <v>99</v>
      </c>
      <c r="C177" s="289"/>
      <c r="D177" s="289">
        <v>1776660.92</v>
      </c>
      <c r="E177" s="289">
        <v>1776660.92</v>
      </c>
      <c r="F177" s="290"/>
      <c r="G177" s="290">
        <v>11782</v>
      </c>
      <c r="H177" s="179">
        <v>0.47500877764511973</v>
      </c>
      <c r="I177" s="36"/>
    </row>
    <row r="178" spans="1:11" s="28" customFormat="1" ht="14.25" customHeight="1" x14ac:dyDescent="0.2">
      <c r="A178" s="24"/>
      <c r="B178" s="35" t="s">
        <v>119</v>
      </c>
      <c r="C178" s="291">
        <v>1625003794.6700008</v>
      </c>
      <c r="D178" s="291">
        <v>600237366.01104069</v>
      </c>
      <c r="E178" s="291">
        <v>2225241160.6810417</v>
      </c>
      <c r="F178" s="292">
        <v>11303482.079999987</v>
      </c>
      <c r="G178" s="292">
        <v>16220389.020000009</v>
      </c>
      <c r="H178" s="178">
        <v>-7.2053054957720186E-2</v>
      </c>
      <c r="I178" s="36"/>
      <c r="K178" s="209" t="b">
        <f>IF(ABS(E178-SUM(E163:E177))&lt;0.001,TRUE,FALSE)</f>
        <v>1</v>
      </c>
    </row>
    <row r="179" spans="1:11" s="28" customFormat="1" ht="14.25" customHeight="1" x14ac:dyDescent="0.2">
      <c r="A179" s="24"/>
      <c r="B179" s="31" t="s">
        <v>243</v>
      </c>
      <c r="C179" s="291"/>
      <c r="D179" s="291"/>
      <c r="E179" s="291"/>
      <c r="F179" s="292"/>
      <c r="G179" s="292"/>
      <c r="H179" s="178"/>
      <c r="I179" s="36"/>
    </row>
    <row r="180" spans="1:11" s="28" customFormat="1" ht="10.5" customHeight="1" x14ac:dyDescent="0.2">
      <c r="A180" s="24"/>
      <c r="B180" s="16" t="s">
        <v>22</v>
      </c>
      <c r="C180" s="289">
        <v>153281620.04000115</v>
      </c>
      <c r="D180" s="289">
        <v>111113493.53309996</v>
      </c>
      <c r="E180" s="289">
        <v>264395113.5731011</v>
      </c>
      <c r="F180" s="290"/>
      <c r="G180" s="290">
        <v>927219.41574999993</v>
      </c>
      <c r="H180" s="179">
        <v>0.1675536183666122</v>
      </c>
      <c r="I180" s="36"/>
      <c r="J180" s="5"/>
    </row>
    <row r="181" spans="1:11" s="28" customFormat="1" ht="10.5" customHeight="1" x14ac:dyDescent="0.2">
      <c r="A181" s="24"/>
      <c r="B181" s="16" t="s">
        <v>387</v>
      </c>
      <c r="C181" s="289">
        <v>64031.280549999952</v>
      </c>
      <c r="D181" s="289">
        <v>470398.08667999849</v>
      </c>
      <c r="E181" s="289">
        <v>534429.36722999834</v>
      </c>
      <c r="F181" s="290"/>
      <c r="G181" s="290">
        <v>1525.1325000000004</v>
      </c>
      <c r="H181" s="179">
        <v>4.2634587027287729E-2</v>
      </c>
      <c r="I181" s="36"/>
      <c r="J181" s="5"/>
    </row>
    <row r="182" spans="1:11" s="28" customFormat="1" ht="10.5" customHeight="1" x14ac:dyDescent="0.2">
      <c r="A182" s="24"/>
      <c r="B182" s="16" t="s">
        <v>104</v>
      </c>
      <c r="C182" s="289">
        <v>137471364.46999925</v>
      </c>
      <c r="D182" s="289">
        <v>93194496.959999889</v>
      </c>
      <c r="E182" s="289">
        <v>230665861.42999914</v>
      </c>
      <c r="F182" s="290"/>
      <c r="G182" s="290">
        <v>1056544.27</v>
      </c>
      <c r="H182" s="179">
        <v>5.419338129967266E-2</v>
      </c>
      <c r="I182" s="36"/>
      <c r="J182" s="5"/>
    </row>
    <row r="183" spans="1:11" s="28" customFormat="1" ht="10.5" customHeight="1" x14ac:dyDescent="0.2">
      <c r="A183" s="24"/>
      <c r="B183" s="33" t="s">
        <v>106</v>
      </c>
      <c r="C183" s="289">
        <v>111371989.31999975</v>
      </c>
      <c r="D183" s="289">
        <v>85479663.339999944</v>
      </c>
      <c r="E183" s="289">
        <v>196851652.65999967</v>
      </c>
      <c r="F183" s="290"/>
      <c r="G183" s="290">
        <v>977414.63</v>
      </c>
      <c r="H183" s="179">
        <v>7.2551047228792909E-2</v>
      </c>
      <c r="I183" s="36"/>
      <c r="J183" s="5"/>
    </row>
    <row r="184" spans="1:11" s="28" customFormat="1" ht="10.5" customHeight="1" x14ac:dyDescent="0.2">
      <c r="A184" s="24"/>
      <c r="B184" s="33" t="s">
        <v>304</v>
      </c>
      <c r="C184" s="289">
        <v>2626858.429999995</v>
      </c>
      <c r="D184" s="289">
        <v>7180462.3400000026</v>
      </c>
      <c r="E184" s="289">
        <v>9807320.7699999977</v>
      </c>
      <c r="F184" s="290"/>
      <c r="G184" s="290">
        <v>117333.71000000005</v>
      </c>
      <c r="H184" s="179">
        <v>0.23959521480833335</v>
      </c>
      <c r="I184" s="36"/>
      <c r="J184" s="5"/>
    </row>
    <row r="185" spans="1:11" s="28" customFormat="1" ht="10.5" customHeight="1" x14ac:dyDescent="0.2">
      <c r="A185" s="24"/>
      <c r="B185" s="33" t="s">
        <v>305</v>
      </c>
      <c r="C185" s="289">
        <v>4829.7999999999984</v>
      </c>
      <c r="D185" s="289">
        <v>701612.61999999965</v>
      </c>
      <c r="E185" s="289">
        <v>706442.41999999969</v>
      </c>
      <c r="F185" s="290"/>
      <c r="G185" s="290">
        <v>4201.7299999999996</v>
      </c>
      <c r="H185" s="179">
        <v>0.1724835108660645</v>
      </c>
      <c r="I185" s="36"/>
      <c r="J185" s="5"/>
    </row>
    <row r="186" spans="1:11" s="28" customFormat="1" ht="10.5" customHeight="1" x14ac:dyDescent="0.2">
      <c r="A186" s="24"/>
      <c r="B186" s="33" t="s">
        <v>306</v>
      </c>
      <c r="C186" s="289">
        <v>30538.99000000002</v>
      </c>
      <c r="D186" s="289">
        <v>2271693.0300000003</v>
      </c>
      <c r="E186" s="289">
        <v>2302232.02</v>
      </c>
      <c r="F186" s="290"/>
      <c r="G186" s="290">
        <v>22633.95</v>
      </c>
      <c r="H186" s="179">
        <v>-0.33781302449821116</v>
      </c>
      <c r="I186" s="36"/>
      <c r="J186" s="5"/>
    </row>
    <row r="187" spans="1:11" s="28" customFormat="1" ht="10.5" customHeight="1" x14ac:dyDescent="0.2">
      <c r="A187" s="24"/>
      <c r="B187" s="33" t="s">
        <v>307</v>
      </c>
      <c r="C187" s="289">
        <v>14064171.310000023</v>
      </c>
      <c r="D187" s="289">
        <v>7899891.3600000031</v>
      </c>
      <c r="E187" s="289">
        <v>21964062.670000028</v>
      </c>
      <c r="F187" s="290"/>
      <c r="G187" s="290">
        <v>98361.909999999989</v>
      </c>
      <c r="H187" s="179">
        <v>6.2572114758924879E-2</v>
      </c>
      <c r="I187" s="36"/>
      <c r="J187" s="5"/>
    </row>
    <row r="188" spans="1:11" s="28" customFormat="1" ht="10.5" customHeight="1" x14ac:dyDescent="0.2">
      <c r="A188" s="24"/>
      <c r="B188" s="33" t="s">
        <v>308</v>
      </c>
      <c r="C188" s="289">
        <v>18802736.98000022</v>
      </c>
      <c r="D188" s="289">
        <v>8177529.3300000075</v>
      </c>
      <c r="E188" s="289">
        <v>26980266.310000226</v>
      </c>
      <c r="F188" s="290"/>
      <c r="G188" s="290">
        <v>129664</v>
      </c>
      <c r="H188" s="179">
        <v>4.5292180510455138E-2</v>
      </c>
      <c r="I188" s="36"/>
      <c r="J188" s="5"/>
      <c r="K188" s="5"/>
    </row>
    <row r="189" spans="1:11" s="28" customFormat="1" ht="10.5" customHeight="1" x14ac:dyDescent="0.2">
      <c r="A189" s="24"/>
      <c r="B189" s="33" t="s">
        <v>309</v>
      </c>
      <c r="C189" s="289">
        <v>75842853.809999511</v>
      </c>
      <c r="D189" s="289">
        <v>59248474.659999907</v>
      </c>
      <c r="E189" s="289">
        <v>135091328.46999943</v>
      </c>
      <c r="F189" s="290"/>
      <c r="G189" s="290">
        <v>605219.32999999996</v>
      </c>
      <c r="H189" s="179">
        <v>8.0185240762889132E-2</v>
      </c>
      <c r="I189" s="36"/>
      <c r="J189" s="5"/>
      <c r="K189" s="5"/>
    </row>
    <row r="190" spans="1:11" ht="10.5" customHeight="1" x14ac:dyDescent="0.2">
      <c r="B190" s="33" t="s">
        <v>105</v>
      </c>
      <c r="C190" s="289">
        <v>26099375.149999503</v>
      </c>
      <c r="D190" s="289">
        <v>7714833.619999975</v>
      </c>
      <c r="E190" s="289">
        <v>33814208.769999474</v>
      </c>
      <c r="F190" s="290"/>
      <c r="G190" s="290">
        <v>79129.640000000145</v>
      </c>
      <c r="H190" s="179">
        <v>-4.1329755308368576E-2</v>
      </c>
      <c r="I190" s="34"/>
    </row>
    <row r="191" spans="1:11" ht="10.5" customHeight="1" x14ac:dyDescent="0.2">
      <c r="B191" s="16" t="s">
        <v>116</v>
      </c>
      <c r="C191" s="289">
        <v>157386050.72000095</v>
      </c>
      <c r="D191" s="289">
        <v>19991479.989999868</v>
      </c>
      <c r="E191" s="289">
        <v>177377530.71000081</v>
      </c>
      <c r="F191" s="290"/>
      <c r="G191" s="290">
        <v>510977.65000000008</v>
      </c>
      <c r="H191" s="179">
        <v>-5.875400051223123E-2</v>
      </c>
      <c r="I191" s="34"/>
    </row>
    <row r="192" spans="1:11" ht="10.5" customHeight="1" x14ac:dyDescent="0.2">
      <c r="B192" s="16" t="s">
        <v>117</v>
      </c>
      <c r="C192" s="289">
        <v>106200166.61</v>
      </c>
      <c r="D192" s="289">
        <v>19752086.170000002</v>
      </c>
      <c r="E192" s="289">
        <v>125952252.78000003</v>
      </c>
      <c r="F192" s="290"/>
      <c r="G192" s="290">
        <v>339905.03999999986</v>
      </c>
      <c r="H192" s="179">
        <v>-0.10023003634659478</v>
      </c>
      <c r="I192" s="34"/>
      <c r="K192" s="28"/>
    </row>
    <row r="193" spans="1:11" ht="10.5" customHeight="1" x14ac:dyDescent="0.2">
      <c r="B193" s="16" t="s">
        <v>118</v>
      </c>
      <c r="C193" s="289">
        <v>1585630.9700000086</v>
      </c>
      <c r="D193" s="289">
        <v>33797968.530000001</v>
      </c>
      <c r="E193" s="289">
        <v>35383599.500000007</v>
      </c>
      <c r="F193" s="290"/>
      <c r="G193" s="290">
        <v>32803.729999999996</v>
      </c>
      <c r="H193" s="179">
        <v>9.9711692510347838E-2</v>
      </c>
      <c r="I193" s="34"/>
      <c r="K193" s="28"/>
    </row>
    <row r="194" spans="1:11" s="28" customFormat="1" ht="10.5" customHeight="1" x14ac:dyDescent="0.2">
      <c r="A194" s="24"/>
      <c r="B194" s="16" t="s">
        <v>115</v>
      </c>
      <c r="C194" s="289">
        <v>14823095.320000084</v>
      </c>
      <c r="D194" s="289">
        <v>19833711.050000001</v>
      </c>
      <c r="E194" s="289">
        <v>34656806.370000087</v>
      </c>
      <c r="F194" s="290"/>
      <c r="G194" s="290">
        <v>75358.459999999977</v>
      </c>
      <c r="H194" s="179">
        <v>-3.394293695753392E-2</v>
      </c>
      <c r="I194" s="36"/>
      <c r="J194" s="5"/>
    </row>
    <row r="195" spans="1:11" s="28" customFormat="1" ht="10.5" customHeight="1" x14ac:dyDescent="0.2">
      <c r="A195" s="24"/>
      <c r="B195" s="16" t="s">
        <v>114</v>
      </c>
      <c r="C195" s="289">
        <v>112091.5199999999</v>
      </c>
      <c r="D195" s="289">
        <v>15291944.710000208</v>
      </c>
      <c r="E195" s="289">
        <v>15404036.230000207</v>
      </c>
      <c r="F195" s="290"/>
      <c r="G195" s="290">
        <v>38714.419999999969</v>
      </c>
      <c r="H195" s="179">
        <v>-2.7592719538916621E-2</v>
      </c>
      <c r="I195" s="36"/>
      <c r="J195" s="5"/>
      <c r="K195" s="5"/>
    </row>
    <row r="196" spans="1:11" s="28" customFormat="1" ht="10.5" customHeight="1" x14ac:dyDescent="0.2">
      <c r="A196" s="24"/>
      <c r="B196" s="16" t="s">
        <v>95</v>
      </c>
      <c r="C196" s="289">
        <v>1069161.3999999964</v>
      </c>
      <c r="D196" s="289">
        <v>6014566.6899999967</v>
      </c>
      <c r="E196" s="289">
        <v>7083728.0899999933</v>
      </c>
      <c r="F196" s="290"/>
      <c r="G196" s="290">
        <v>25576.200000000004</v>
      </c>
      <c r="H196" s="179">
        <v>4.6285169981319596E-2</v>
      </c>
      <c r="I196" s="36"/>
      <c r="J196" s="5"/>
      <c r="K196" s="5"/>
    </row>
    <row r="197" spans="1:11" ht="10.5" customHeight="1" x14ac:dyDescent="0.2">
      <c r="B197" s="16" t="s">
        <v>381</v>
      </c>
      <c r="C197" s="289">
        <v>74449222.559999928</v>
      </c>
      <c r="D197" s="289">
        <v>12258390.288570993</v>
      </c>
      <c r="E197" s="289">
        <v>86707612.848570913</v>
      </c>
      <c r="F197" s="290"/>
      <c r="G197" s="290">
        <v>580595.47</v>
      </c>
      <c r="H197" s="179">
        <v>0.49949354026011772</v>
      </c>
      <c r="I197" s="20"/>
    </row>
    <row r="198" spans="1:11" ht="10.5" customHeight="1" x14ac:dyDescent="0.2">
      <c r="B198" s="16" t="s">
        <v>418</v>
      </c>
      <c r="C198" s="289"/>
      <c r="D198" s="289">
        <v>143331.82709200002</v>
      </c>
      <c r="E198" s="289">
        <v>143331.82709200002</v>
      </c>
      <c r="F198" s="290"/>
      <c r="G198" s="290"/>
      <c r="H198" s="179">
        <v>0.12182919432669714</v>
      </c>
      <c r="I198" s="34"/>
    </row>
    <row r="199" spans="1:11" ht="10.5" customHeight="1" x14ac:dyDescent="0.2">
      <c r="B199" s="16" t="s">
        <v>444</v>
      </c>
      <c r="C199" s="289"/>
      <c r="D199" s="289"/>
      <c r="E199" s="289"/>
      <c r="F199" s="290"/>
      <c r="G199" s="290"/>
      <c r="H199" s="179"/>
      <c r="I199" s="34"/>
    </row>
    <row r="200" spans="1:11" ht="10.5" customHeight="1" x14ac:dyDescent="0.2">
      <c r="B200" s="16" t="s">
        <v>441</v>
      </c>
      <c r="C200" s="289"/>
      <c r="D200" s="289">
        <v>9898483.6521139964</v>
      </c>
      <c r="E200" s="289">
        <v>9898483.6521139964</v>
      </c>
      <c r="F200" s="290"/>
      <c r="G200" s="290"/>
      <c r="H200" s="179">
        <v>0.27972054821713277</v>
      </c>
      <c r="I200" s="34"/>
    </row>
    <row r="201" spans="1:11" ht="10.5" customHeight="1" x14ac:dyDescent="0.2">
      <c r="B201" s="16" t="s">
        <v>346</v>
      </c>
      <c r="C201" s="289"/>
      <c r="D201" s="289"/>
      <c r="E201" s="289"/>
      <c r="F201" s="290"/>
      <c r="G201" s="290"/>
      <c r="H201" s="179"/>
      <c r="I201" s="20"/>
    </row>
    <row r="202" spans="1:11" ht="10.5" customHeight="1" x14ac:dyDescent="0.2">
      <c r="B202" s="16" t="s">
        <v>350</v>
      </c>
      <c r="C202" s="289"/>
      <c r="D202" s="289">
        <v>106051595.69674391</v>
      </c>
      <c r="E202" s="289">
        <v>106051595.69674391</v>
      </c>
      <c r="F202" s="290"/>
      <c r="G202" s="290"/>
      <c r="H202" s="179">
        <v>4.5293680182512563E-2</v>
      </c>
      <c r="I202" s="20"/>
    </row>
    <row r="203" spans="1:11" ht="10.5" customHeight="1" x14ac:dyDescent="0.2">
      <c r="B203" s="16" t="s">
        <v>313</v>
      </c>
      <c r="C203" s="289"/>
      <c r="D203" s="289"/>
      <c r="E203" s="289"/>
      <c r="F203" s="290"/>
      <c r="G203" s="290"/>
      <c r="H203" s="179"/>
      <c r="I203" s="20"/>
    </row>
    <row r="204" spans="1:11" ht="10.5" customHeight="1" x14ac:dyDescent="0.2">
      <c r="B204" s="16" t="s">
        <v>351</v>
      </c>
      <c r="C204" s="289"/>
      <c r="D204" s="289"/>
      <c r="E204" s="289"/>
      <c r="F204" s="290"/>
      <c r="G204" s="290"/>
      <c r="H204" s="179"/>
      <c r="I204" s="20"/>
    </row>
    <row r="205" spans="1:11" ht="10.5" customHeight="1" x14ac:dyDescent="0.2">
      <c r="B205" s="269" t="s">
        <v>412</v>
      </c>
      <c r="C205" s="289"/>
      <c r="D205" s="289">
        <v>5662.6157149999999</v>
      </c>
      <c r="E205" s="289">
        <v>5662.6157149999999</v>
      </c>
      <c r="F205" s="290"/>
      <c r="G205" s="290"/>
      <c r="H205" s="179"/>
      <c r="I205" s="34"/>
    </row>
    <row r="206" spans="1:11" ht="10.5" customHeight="1" x14ac:dyDescent="0.2">
      <c r="B206" s="16" t="s">
        <v>100</v>
      </c>
      <c r="C206" s="289">
        <v>512444.03000000067</v>
      </c>
      <c r="D206" s="289">
        <v>3623361.1630000002</v>
      </c>
      <c r="E206" s="289">
        <v>4135805.1930000009</v>
      </c>
      <c r="F206" s="290"/>
      <c r="G206" s="290">
        <v>15459.279999999999</v>
      </c>
      <c r="H206" s="179">
        <v>0.15436829798815443</v>
      </c>
      <c r="I206" s="34"/>
    </row>
    <row r="207" spans="1:11" ht="10.5" customHeight="1" x14ac:dyDescent="0.2">
      <c r="B207" s="16" t="s">
        <v>388</v>
      </c>
      <c r="C207" s="289">
        <v>31241.219450000011</v>
      </c>
      <c r="D207" s="289">
        <v>308707.11332000035</v>
      </c>
      <c r="E207" s="289">
        <v>339948.33277000033</v>
      </c>
      <c r="F207" s="290"/>
      <c r="G207" s="290">
        <v>824.3675000000004</v>
      </c>
      <c r="H207" s="179">
        <v>-0.10726492839155533</v>
      </c>
      <c r="I207" s="34"/>
    </row>
    <row r="208" spans="1:11" ht="10.5" customHeight="1" x14ac:dyDescent="0.2">
      <c r="B208" s="16" t="s">
        <v>94</v>
      </c>
      <c r="C208" s="289">
        <v>5387.9000000000015</v>
      </c>
      <c r="D208" s="289">
        <v>179998</v>
      </c>
      <c r="E208" s="289">
        <v>185385.9</v>
      </c>
      <c r="F208" s="290"/>
      <c r="G208" s="290"/>
      <c r="H208" s="179">
        <v>-0.26089712464323322</v>
      </c>
      <c r="I208" s="34"/>
      <c r="K208" s="28"/>
    </row>
    <row r="209" spans="1:11" ht="10.5" customHeight="1" x14ac:dyDescent="0.2">
      <c r="B209" s="16" t="s">
        <v>92</v>
      </c>
      <c r="C209" s="289">
        <v>167414.28999999983</v>
      </c>
      <c r="D209" s="289">
        <v>25419.220000000012</v>
      </c>
      <c r="E209" s="289">
        <v>192833.50999999983</v>
      </c>
      <c r="F209" s="290"/>
      <c r="G209" s="290">
        <v>221.02</v>
      </c>
      <c r="H209" s="179">
        <v>-0.16495308267571918</v>
      </c>
      <c r="I209" s="34"/>
    </row>
    <row r="210" spans="1:11" s="28" customFormat="1" ht="10.5" customHeight="1" x14ac:dyDescent="0.2">
      <c r="A210" s="24"/>
      <c r="B210" s="16" t="s">
        <v>93</v>
      </c>
      <c r="C210" s="289">
        <v>183876.46999999997</v>
      </c>
      <c r="D210" s="289">
        <v>30468.75</v>
      </c>
      <c r="E210" s="289">
        <v>214345.21999999997</v>
      </c>
      <c r="F210" s="290"/>
      <c r="G210" s="290"/>
      <c r="H210" s="179">
        <v>-0.13019348158505173</v>
      </c>
      <c r="I210" s="27"/>
      <c r="J210" s="5"/>
      <c r="K210" s="5"/>
    </row>
    <row r="211" spans="1:11" ht="10.5" customHeight="1" x14ac:dyDescent="0.2">
      <c r="B211" s="16" t="s">
        <v>303</v>
      </c>
      <c r="C211" s="289"/>
      <c r="D211" s="289"/>
      <c r="E211" s="289"/>
      <c r="F211" s="290"/>
      <c r="G211" s="290"/>
      <c r="H211" s="179"/>
      <c r="I211" s="34"/>
    </row>
    <row r="212" spans="1:11" ht="10.5" customHeight="1" x14ac:dyDescent="0.2">
      <c r="B212" s="16" t="s">
        <v>123</v>
      </c>
      <c r="C212" s="289">
        <v>883277.13000000035</v>
      </c>
      <c r="D212" s="289">
        <v>6762460.0999999987</v>
      </c>
      <c r="E212" s="289">
        <v>7645737.2299999995</v>
      </c>
      <c r="F212" s="290"/>
      <c r="G212" s="290">
        <v>25918.930000000004</v>
      </c>
      <c r="H212" s="179">
        <v>0.70633539135478696</v>
      </c>
      <c r="I212" s="34"/>
    </row>
    <row r="213" spans="1:11" ht="10.5" customHeight="1" x14ac:dyDescent="0.2">
      <c r="B213" s="16" t="s">
        <v>107</v>
      </c>
      <c r="C213" s="289"/>
      <c r="D213" s="289">
        <v>1000</v>
      </c>
      <c r="E213" s="289">
        <v>1000</v>
      </c>
      <c r="F213" s="290"/>
      <c r="G213" s="290"/>
      <c r="H213" s="179">
        <v>0</v>
      </c>
      <c r="I213" s="20"/>
    </row>
    <row r="214" spans="1:11" ht="10.5" customHeight="1" x14ac:dyDescent="0.2">
      <c r="B214" s="33" t="s">
        <v>110</v>
      </c>
      <c r="C214" s="289"/>
      <c r="D214" s="289"/>
      <c r="E214" s="289"/>
      <c r="F214" s="290"/>
      <c r="G214" s="290"/>
      <c r="H214" s="179"/>
      <c r="I214" s="34"/>
    </row>
    <row r="215" spans="1:11" ht="10.5" customHeight="1" x14ac:dyDescent="0.2">
      <c r="B215" s="33" t="s">
        <v>109</v>
      </c>
      <c r="C215" s="289"/>
      <c r="D215" s="289"/>
      <c r="E215" s="289"/>
      <c r="F215" s="290"/>
      <c r="G215" s="290"/>
      <c r="H215" s="179"/>
      <c r="I215" s="34"/>
    </row>
    <row r="216" spans="1:11" ht="10.5" customHeight="1" x14ac:dyDescent="0.2">
      <c r="B216" s="33" t="s">
        <v>111</v>
      </c>
      <c r="C216" s="289"/>
      <c r="D216" s="289">
        <v>1000</v>
      </c>
      <c r="E216" s="289">
        <v>1000</v>
      </c>
      <c r="F216" s="290"/>
      <c r="G216" s="290"/>
      <c r="H216" s="179">
        <v>0</v>
      </c>
      <c r="I216" s="34"/>
      <c r="K216" s="28"/>
    </row>
    <row r="217" spans="1:11" ht="10.5" customHeight="1" x14ac:dyDescent="0.2">
      <c r="B217" s="33" t="s">
        <v>112</v>
      </c>
      <c r="C217" s="289"/>
      <c r="D217" s="289"/>
      <c r="E217" s="289"/>
      <c r="F217" s="290"/>
      <c r="G217" s="290"/>
      <c r="H217" s="179"/>
      <c r="I217" s="34"/>
      <c r="K217" s="28"/>
    </row>
    <row r="218" spans="1:11" s="28" customFormat="1" ht="10.5" customHeight="1" x14ac:dyDescent="0.2">
      <c r="A218" s="24"/>
      <c r="B218" s="16" t="s">
        <v>256</v>
      </c>
      <c r="C218" s="289">
        <v>57010.430000000037</v>
      </c>
      <c r="D218" s="289">
        <v>106171.93999999997</v>
      </c>
      <c r="E218" s="289">
        <v>163182.37000000002</v>
      </c>
      <c r="F218" s="290"/>
      <c r="G218" s="290">
        <v>299.54000000000002</v>
      </c>
      <c r="H218" s="179">
        <v>0.70003558792269294</v>
      </c>
      <c r="I218" s="47"/>
      <c r="J218" s="5"/>
    </row>
    <row r="219" spans="1:11" s="28" customFormat="1" ht="10.5" customHeight="1" x14ac:dyDescent="0.2">
      <c r="A219" s="24"/>
      <c r="B219" s="16" t="s">
        <v>96</v>
      </c>
      <c r="C219" s="289"/>
      <c r="D219" s="289"/>
      <c r="E219" s="289"/>
      <c r="F219" s="290"/>
      <c r="G219" s="290"/>
      <c r="H219" s="179"/>
      <c r="I219" s="47"/>
      <c r="J219" s="5"/>
    </row>
    <row r="220" spans="1:11" s="28" customFormat="1" ht="10.5" customHeight="1" x14ac:dyDescent="0.2">
      <c r="A220" s="24"/>
      <c r="B220" s="16" t="s">
        <v>103</v>
      </c>
      <c r="C220" s="295"/>
      <c r="D220" s="295"/>
      <c r="E220" s="295"/>
      <c r="F220" s="296"/>
      <c r="G220" s="296"/>
      <c r="H220" s="190"/>
      <c r="I220" s="47"/>
      <c r="J220" s="5"/>
    </row>
    <row r="221" spans="1:11" s="28" customFormat="1" ht="10.5" customHeight="1" x14ac:dyDescent="0.2">
      <c r="A221" s="24"/>
      <c r="B221" s="16" t="s">
        <v>91</v>
      </c>
      <c r="C221" s="295">
        <v>960650.43</v>
      </c>
      <c r="D221" s="295">
        <v>556950.13000000012</v>
      </c>
      <c r="E221" s="295">
        <v>1517600.56</v>
      </c>
      <c r="F221" s="296"/>
      <c r="G221" s="296">
        <v>4720.66</v>
      </c>
      <c r="H221" s="190">
        <v>0.3243801336455796</v>
      </c>
      <c r="I221" s="47"/>
      <c r="J221" s="5"/>
    </row>
    <row r="222" spans="1:11" s="28" customFormat="1" ht="10.5" customHeight="1" x14ac:dyDescent="0.2">
      <c r="A222" s="24"/>
      <c r="B222" s="16" t="s">
        <v>382</v>
      </c>
      <c r="C222" s="295"/>
      <c r="D222" s="295">
        <v>4060</v>
      </c>
      <c r="E222" s="295">
        <v>4060</v>
      </c>
      <c r="F222" s="296"/>
      <c r="G222" s="296"/>
      <c r="H222" s="190">
        <v>-0.20589903573454338</v>
      </c>
      <c r="I222" s="47"/>
      <c r="J222" s="5"/>
    </row>
    <row r="223" spans="1:11" s="28" customFormat="1" ht="10.5" customHeight="1" x14ac:dyDescent="0.2">
      <c r="A223" s="24"/>
      <c r="B223" s="268" t="s">
        <v>255</v>
      </c>
      <c r="C223" s="295"/>
      <c r="D223" s="295">
        <v>198762.36</v>
      </c>
      <c r="E223" s="295">
        <v>198762.36</v>
      </c>
      <c r="F223" s="296"/>
      <c r="G223" s="296">
        <v>1350</v>
      </c>
      <c r="H223" s="190">
        <v>-4.2003848081541006E-3</v>
      </c>
      <c r="I223" s="47"/>
      <c r="J223" s="5"/>
    </row>
    <row r="224" spans="1:11" s="28" customFormat="1" ht="10.5" customHeight="1" x14ac:dyDescent="0.2">
      <c r="A224" s="24"/>
      <c r="B224" s="16" t="s">
        <v>254</v>
      </c>
      <c r="C224" s="295"/>
      <c r="D224" s="295"/>
      <c r="E224" s="295"/>
      <c r="F224" s="296"/>
      <c r="G224" s="296"/>
      <c r="H224" s="190"/>
      <c r="I224" s="47"/>
      <c r="J224" s="5"/>
    </row>
    <row r="225" spans="1:11" s="28" customFormat="1" ht="10.5" customHeight="1" x14ac:dyDescent="0.2">
      <c r="A225" s="24"/>
      <c r="B225" s="16" t="s">
        <v>97</v>
      </c>
      <c r="C225" s="295"/>
      <c r="D225" s="295"/>
      <c r="E225" s="295"/>
      <c r="F225" s="296"/>
      <c r="G225" s="296"/>
      <c r="H225" s="190"/>
      <c r="I225" s="47"/>
      <c r="J225" s="5"/>
    </row>
    <row r="226" spans="1:11" s="28" customFormat="1" ht="10.5" customHeight="1" x14ac:dyDescent="0.2">
      <c r="A226" s="24"/>
      <c r="B226" s="16" t="s">
        <v>380</v>
      </c>
      <c r="C226" s="295"/>
      <c r="D226" s="295"/>
      <c r="E226" s="295"/>
      <c r="F226" s="296"/>
      <c r="G226" s="296"/>
      <c r="H226" s="190"/>
      <c r="I226" s="47"/>
      <c r="J226" s="5"/>
    </row>
    <row r="227" spans="1:11" s="28" customFormat="1" ht="10.5" customHeight="1" x14ac:dyDescent="0.2">
      <c r="A227" s="24"/>
      <c r="B227" s="16" t="s">
        <v>419</v>
      </c>
      <c r="C227" s="295"/>
      <c r="D227" s="295">
        <v>14640614.241173998</v>
      </c>
      <c r="E227" s="295">
        <v>14640614.241173998</v>
      </c>
      <c r="F227" s="296"/>
      <c r="G227" s="296"/>
      <c r="H227" s="190">
        <v>0.31107027231256068</v>
      </c>
      <c r="I227" s="47"/>
      <c r="J227" s="5"/>
    </row>
    <row r="228" spans="1:11" s="28" customFormat="1" ht="10.5" customHeight="1" x14ac:dyDescent="0.2">
      <c r="A228" s="24"/>
      <c r="B228" s="16" t="s">
        <v>489</v>
      </c>
      <c r="C228" s="295"/>
      <c r="D228" s="295">
        <v>34641.777900000001</v>
      </c>
      <c r="E228" s="295">
        <v>34641.777900000001</v>
      </c>
      <c r="F228" s="296"/>
      <c r="G228" s="296"/>
      <c r="H228" s="190"/>
      <c r="I228" s="47"/>
      <c r="J228" s="5"/>
    </row>
    <row r="229" spans="1:11" s="28" customFormat="1" ht="10.5" customHeight="1" x14ac:dyDescent="0.2">
      <c r="A229" s="24"/>
      <c r="B229" s="16" t="s">
        <v>487</v>
      </c>
      <c r="C229" s="295"/>
      <c r="D229" s="295">
        <v>52608.254399999998</v>
      </c>
      <c r="E229" s="295">
        <v>52608.254399999998</v>
      </c>
      <c r="F229" s="296"/>
      <c r="G229" s="296"/>
      <c r="H229" s="190">
        <v>0.38974909776091793</v>
      </c>
      <c r="I229" s="47"/>
      <c r="J229" s="5"/>
    </row>
    <row r="230" spans="1:11" s="28" customFormat="1" ht="10.5" customHeight="1" x14ac:dyDescent="0.2">
      <c r="A230" s="24"/>
      <c r="B230" s="16" t="s">
        <v>374</v>
      </c>
      <c r="C230" s="295">
        <v>140233.79999999999</v>
      </c>
      <c r="D230" s="295">
        <v>84245.307500000141</v>
      </c>
      <c r="E230" s="295">
        <v>224479.10750000013</v>
      </c>
      <c r="F230" s="296"/>
      <c r="G230" s="296">
        <v>660</v>
      </c>
      <c r="H230" s="190">
        <v>-4.2993004638151477E-2</v>
      </c>
      <c r="I230" s="47"/>
      <c r="J230" s="5"/>
    </row>
    <row r="231" spans="1:11" s="28" customFormat="1" ht="10.5" customHeight="1" x14ac:dyDescent="0.2">
      <c r="A231" s="24"/>
      <c r="B231" s="16" t="s">
        <v>420</v>
      </c>
      <c r="C231" s="295"/>
      <c r="D231" s="295">
        <v>2168175.0880359998</v>
      </c>
      <c r="E231" s="295">
        <v>2168175.0880359998</v>
      </c>
      <c r="F231" s="296"/>
      <c r="G231" s="296"/>
      <c r="H231" s="190">
        <v>0.40659087384574089</v>
      </c>
      <c r="I231" s="47"/>
      <c r="J231" s="5"/>
    </row>
    <row r="232" spans="1:11" s="28" customFormat="1" ht="10.5" customHeight="1" x14ac:dyDescent="0.2">
      <c r="A232" s="24"/>
      <c r="B232" s="574" t="s">
        <v>460</v>
      </c>
      <c r="C232" s="295"/>
      <c r="D232" s="295">
        <v>-1163.4000000000001</v>
      </c>
      <c r="E232" s="295">
        <v>-1163.4000000000001</v>
      </c>
      <c r="F232" s="296"/>
      <c r="G232" s="296"/>
      <c r="H232" s="190"/>
      <c r="I232" s="47"/>
      <c r="J232" s="5"/>
    </row>
    <row r="233" spans="1:11" s="28" customFormat="1" ht="10.5" hidden="1" customHeight="1" x14ac:dyDescent="0.2">
      <c r="A233" s="24"/>
      <c r="B233" s="574"/>
      <c r="C233" s="295"/>
      <c r="D233" s="295"/>
      <c r="E233" s="295"/>
      <c r="F233" s="296"/>
      <c r="G233" s="296"/>
      <c r="H233" s="190"/>
      <c r="I233" s="47"/>
      <c r="J233" s="5"/>
    </row>
    <row r="234" spans="1:11" s="28" customFormat="1" ht="10.5" customHeight="1" x14ac:dyDescent="0.2">
      <c r="A234" s="24"/>
      <c r="B234" s="16" t="s">
        <v>99</v>
      </c>
      <c r="C234" s="295">
        <v>228393.2900000001</v>
      </c>
      <c r="D234" s="295">
        <v>1545287.7606990004</v>
      </c>
      <c r="E234" s="295">
        <v>1773681.0506990007</v>
      </c>
      <c r="F234" s="296"/>
      <c r="G234" s="296">
        <v>8514.9094029999997</v>
      </c>
      <c r="H234" s="190">
        <v>0.233041346466345</v>
      </c>
      <c r="I234" s="47"/>
      <c r="J234" s="5"/>
      <c r="K234" s="5"/>
    </row>
    <row r="235" spans="1:11" s="28" customFormat="1" ht="10.5" customHeight="1" x14ac:dyDescent="0.2">
      <c r="A235" s="24"/>
      <c r="B235" s="16" t="s">
        <v>283</v>
      </c>
      <c r="C235" s="295"/>
      <c r="D235" s="295">
        <v>-811560</v>
      </c>
      <c r="E235" s="295">
        <v>-811560</v>
      </c>
      <c r="F235" s="296"/>
      <c r="G235" s="296">
        <v>-1656</v>
      </c>
      <c r="H235" s="190">
        <v>0.20132869120363783</v>
      </c>
      <c r="I235" s="47"/>
      <c r="J235" s="5"/>
    </row>
    <row r="236" spans="1:11" s="28" customFormat="1" ht="12.75" customHeight="1" x14ac:dyDescent="0.2">
      <c r="A236" s="24"/>
      <c r="B236" s="16" t="s">
        <v>279</v>
      </c>
      <c r="C236" s="295">
        <v>112</v>
      </c>
      <c r="D236" s="295">
        <v>-16848722</v>
      </c>
      <c r="E236" s="295">
        <v>-16848610</v>
      </c>
      <c r="F236" s="296"/>
      <c r="G236" s="296">
        <v>-76970</v>
      </c>
      <c r="H236" s="190">
        <v>0.59103443759445784</v>
      </c>
      <c r="I236" s="47"/>
    </row>
    <row r="237" spans="1:11" ht="10.5" customHeight="1" x14ac:dyDescent="0.2">
      <c r="B237" s="35" t="s">
        <v>245</v>
      </c>
      <c r="C237" s="297">
        <v>649612475.88000166</v>
      </c>
      <c r="D237" s="297">
        <v>460479095.60604477</v>
      </c>
      <c r="E237" s="297">
        <v>1110091571.4860463</v>
      </c>
      <c r="F237" s="298"/>
      <c r="G237" s="298">
        <v>3568562.4951529996</v>
      </c>
      <c r="H237" s="180">
        <v>6.1215084911082407E-2</v>
      </c>
      <c r="I237" s="47"/>
      <c r="K237" s="209" t="b">
        <f>IF(ABS(E237-SUM(E180:E182,E191:E213,E218:E236))&lt;0.001,TRUE,FALSE)</f>
        <v>1</v>
      </c>
    </row>
    <row r="238" spans="1:11" ht="10.5" customHeight="1" x14ac:dyDescent="0.2">
      <c r="B238" s="31" t="s">
        <v>278</v>
      </c>
      <c r="C238" s="297"/>
      <c r="D238" s="297"/>
      <c r="E238" s="297"/>
      <c r="F238" s="298"/>
      <c r="G238" s="298"/>
      <c r="H238" s="180"/>
      <c r="I238" s="47"/>
    </row>
    <row r="239" spans="1:11" ht="10.5" customHeight="1" x14ac:dyDescent="0.2">
      <c r="B239" s="16" t="s">
        <v>22</v>
      </c>
      <c r="C239" s="295">
        <v>3183833627.929976</v>
      </c>
      <c r="D239" s="295">
        <v>1967674144.3567367</v>
      </c>
      <c r="E239" s="295">
        <v>5151507772.2867126</v>
      </c>
      <c r="F239" s="296">
        <v>228540016.44000003</v>
      </c>
      <c r="G239" s="296">
        <v>29371675.209499996</v>
      </c>
      <c r="H239" s="190">
        <v>6.6897380289601793E-2</v>
      </c>
      <c r="I239" s="47"/>
    </row>
    <row r="240" spans="1:11" ht="10.5" customHeight="1" x14ac:dyDescent="0.2">
      <c r="B240" s="16" t="s">
        <v>387</v>
      </c>
      <c r="C240" s="295">
        <v>927836.4595180105</v>
      </c>
      <c r="D240" s="295">
        <v>9400552.3646129854</v>
      </c>
      <c r="E240" s="295">
        <v>10328388.824130997</v>
      </c>
      <c r="F240" s="296">
        <v>575515.79874999938</v>
      </c>
      <c r="G240" s="296">
        <v>14741.117379999994</v>
      </c>
      <c r="H240" s="190">
        <v>-0.28385612201546817</v>
      </c>
      <c r="I240" s="47"/>
    </row>
    <row r="241" spans="2:9" ht="10.5" customHeight="1" x14ac:dyDescent="0.2">
      <c r="B241" s="16" t="s">
        <v>104</v>
      </c>
      <c r="C241" s="295">
        <v>2398772236.3999891</v>
      </c>
      <c r="D241" s="295">
        <v>4578752854.7200098</v>
      </c>
      <c r="E241" s="295">
        <v>6977525091.1199989</v>
      </c>
      <c r="F241" s="296">
        <v>2259705938.030005</v>
      </c>
      <c r="G241" s="296">
        <v>41357567.659999996</v>
      </c>
      <c r="H241" s="190">
        <v>4.2012295005515732E-2</v>
      </c>
      <c r="I241" s="47"/>
    </row>
    <row r="242" spans="2:9" ht="10.5" customHeight="1" x14ac:dyDescent="0.2">
      <c r="B242" s="33" t="s">
        <v>106</v>
      </c>
      <c r="C242" s="295">
        <v>2204711722.6699877</v>
      </c>
      <c r="D242" s="295">
        <v>4508828053.3300095</v>
      </c>
      <c r="E242" s="295">
        <v>6713539775.9999981</v>
      </c>
      <c r="F242" s="296">
        <v>2229954252.4100056</v>
      </c>
      <c r="G242" s="296">
        <v>39646878.359999992</v>
      </c>
      <c r="H242" s="190">
        <v>4.5089478669697591E-2</v>
      </c>
      <c r="I242" s="47"/>
    </row>
    <row r="243" spans="2:9" ht="10.5" customHeight="1" x14ac:dyDescent="0.2">
      <c r="B243" s="33" t="s">
        <v>304</v>
      </c>
      <c r="C243" s="295">
        <v>60340064.839999661</v>
      </c>
      <c r="D243" s="295">
        <v>1082385622.0500019</v>
      </c>
      <c r="E243" s="295">
        <v>1142725686.8900018</v>
      </c>
      <c r="F243" s="296">
        <v>908822612.10000181</v>
      </c>
      <c r="G243" s="296">
        <v>7201567.2199999951</v>
      </c>
      <c r="H243" s="190">
        <v>4.0300610022505179E-2</v>
      </c>
      <c r="I243" s="47"/>
    </row>
    <row r="244" spans="2:9" ht="10.5" customHeight="1" x14ac:dyDescent="0.2">
      <c r="B244" s="33" t="s">
        <v>305</v>
      </c>
      <c r="C244" s="295">
        <v>220312.73000000004</v>
      </c>
      <c r="D244" s="295">
        <v>28087533.399999753</v>
      </c>
      <c r="E244" s="295">
        <v>28307846.129999753</v>
      </c>
      <c r="F244" s="296">
        <v>27011389.529999752</v>
      </c>
      <c r="G244" s="296">
        <v>142624.64999999997</v>
      </c>
      <c r="H244" s="190">
        <v>-9.1886746015396259E-2</v>
      </c>
      <c r="I244" s="47"/>
    </row>
    <row r="245" spans="2:9" ht="10.5" customHeight="1" x14ac:dyDescent="0.2">
      <c r="B245" s="33" t="s">
        <v>306</v>
      </c>
      <c r="C245" s="295">
        <v>3046109.7599999779</v>
      </c>
      <c r="D245" s="295">
        <v>494918230.17000484</v>
      </c>
      <c r="E245" s="295">
        <v>497964339.93000484</v>
      </c>
      <c r="F245" s="296">
        <v>484250973.88000488</v>
      </c>
      <c r="G245" s="296">
        <v>3023482.9900000012</v>
      </c>
      <c r="H245" s="190">
        <v>2.4242267706247711E-2</v>
      </c>
      <c r="I245" s="47"/>
    </row>
    <row r="246" spans="2:9" ht="10.5" customHeight="1" x14ac:dyDescent="0.2">
      <c r="B246" s="33" t="s">
        <v>307</v>
      </c>
      <c r="C246" s="295">
        <v>540084992.85000539</v>
      </c>
      <c r="D246" s="295">
        <v>467717979.11999995</v>
      </c>
      <c r="E246" s="295">
        <v>1007802971.9700056</v>
      </c>
      <c r="F246" s="296">
        <v>46407666.209999979</v>
      </c>
      <c r="G246" s="296">
        <v>6348277.1499999864</v>
      </c>
      <c r="H246" s="190">
        <v>2.8565928038511101E-2</v>
      </c>
      <c r="I246" s="47"/>
    </row>
    <row r="247" spans="2:9" ht="10.5" customHeight="1" x14ac:dyDescent="0.2">
      <c r="B247" s="33" t="s">
        <v>308</v>
      </c>
      <c r="C247" s="295">
        <v>702901436.35997999</v>
      </c>
      <c r="D247" s="295">
        <v>635808466.14999926</v>
      </c>
      <c r="E247" s="295">
        <v>1338709902.5099795</v>
      </c>
      <c r="F247" s="296">
        <v>187973974.87999883</v>
      </c>
      <c r="G247" s="296">
        <v>7558741.4300000109</v>
      </c>
      <c r="H247" s="190">
        <v>4.1626122035481439E-2</v>
      </c>
      <c r="I247" s="47"/>
    </row>
    <row r="248" spans="2:9" ht="10.5" customHeight="1" x14ac:dyDescent="0.2">
      <c r="B248" s="33" t="s">
        <v>309</v>
      </c>
      <c r="C248" s="295">
        <v>898118806.1300025</v>
      </c>
      <c r="D248" s="295">
        <v>1799910222.4400039</v>
      </c>
      <c r="E248" s="295">
        <v>2698029028.5700064</v>
      </c>
      <c r="F248" s="296">
        <v>575487635.8099997</v>
      </c>
      <c r="G248" s="296">
        <v>15372184.92</v>
      </c>
      <c r="H248" s="190">
        <v>6.0939228683265512E-2</v>
      </c>
      <c r="I248" s="47"/>
    </row>
    <row r="249" spans="2:9" ht="10.5" customHeight="1" x14ac:dyDescent="0.2">
      <c r="B249" s="33" t="s">
        <v>105</v>
      </c>
      <c r="C249" s="295">
        <v>194060513.73000205</v>
      </c>
      <c r="D249" s="295">
        <v>69924801.390000165</v>
      </c>
      <c r="E249" s="295">
        <v>263985315.12000224</v>
      </c>
      <c r="F249" s="296">
        <v>29751685.620000154</v>
      </c>
      <c r="G249" s="296">
        <v>1710689.2999999996</v>
      </c>
      <c r="H249" s="190">
        <v>-3.0578940827530654E-2</v>
      </c>
      <c r="I249" s="47"/>
    </row>
    <row r="250" spans="2:9" ht="10.5" customHeight="1" x14ac:dyDescent="0.2">
      <c r="B250" s="16" t="s">
        <v>116</v>
      </c>
      <c r="C250" s="295">
        <v>974542462.79000306</v>
      </c>
      <c r="D250" s="295">
        <v>108068360.44000006</v>
      </c>
      <c r="E250" s="295">
        <v>1082610823.2300031</v>
      </c>
      <c r="F250" s="296">
        <v>1344029.4399999995</v>
      </c>
      <c r="G250" s="296">
        <v>7976591.7000000132</v>
      </c>
      <c r="H250" s="190">
        <v>-7.9267271127174799E-2</v>
      </c>
      <c r="I250" s="47"/>
    </row>
    <row r="251" spans="2:9" ht="10.5" customHeight="1" x14ac:dyDescent="0.2">
      <c r="B251" s="16" t="s">
        <v>117</v>
      </c>
      <c r="C251" s="295">
        <v>587814699.29000068</v>
      </c>
      <c r="D251" s="295">
        <v>83292172.800000012</v>
      </c>
      <c r="E251" s="295">
        <v>671106872.09000063</v>
      </c>
      <c r="F251" s="296">
        <v>20996.160000000003</v>
      </c>
      <c r="G251" s="296">
        <v>4244423.9499999993</v>
      </c>
      <c r="H251" s="190">
        <v>-0.12438778242413839</v>
      </c>
      <c r="I251" s="47"/>
    </row>
    <row r="252" spans="2:9" ht="10.5" customHeight="1" x14ac:dyDescent="0.2">
      <c r="B252" s="16" t="s">
        <v>118</v>
      </c>
      <c r="C252" s="295">
        <v>15134803.769999936</v>
      </c>
      <c r="D252" s="295">
        <v>333369503.27999991</v>
      </c>
      <c r="E252" s="295">
        <v>348504307.04999989</v>
      </c>
      <c r="F252" s="296"/>
      <c r="G252" s="296">
        <v>1724646.4099999997</v>
      </c>
      <c r="H252" s="190">
        <v>4.4397886436025713E-2</v>
      </c>
      <c r="I252" s="47"/>
    </row>
    <row r="253" spans="2:9" ht="10.5" customHeight="1" x14ac:dyDescent="0.2">
      <c r="B253" s="16" t="s">
        <v>100</v>
      </c>
      <c r="C253" s="295">
        <v>60027252.630000822</v>
      </c>
      <c r="D253" s="295">
        <v>300689407.49914479</v>
      </c>
      <c r="E253" s="295">
        <v>360716660.12914562</v>
      </c>
      <c r="F253" s="296">
        <v>181087.18999999997</v>
      </c>
      <c r="G253" s="296">
        <v>1240244.3200000003</v>
      </c>
      <c r="H253" s="190">
        <v>-2.8989923019651087E-2</v>
      </c>
      <c r="I253" s="47"/>
    </row>
    <row r="254" spans="2:9" ht="10.5" customHeight="1" x14ac:dyDescent="0.2">
      <c r="B254" s="16" t="s">
        <v>388</v>
      </c>
      <c r="C254" s="295">
        <v>158895.71048199871</v>
      </c>
      <c r="D254" s="295">
        <v>2481906.0453869998</v>
      </c>
      <c r="E254" s="295">
        <v>2640801.7558689988</v>
      </c>
      <c r="F254" s="296">
        <v>68620.701250000013</v>
      </c>
      <c r="G254" s="296">
        <v>3164.2826200000009</v>
      </c>
      <c r="H254" s="190">
        <v>-0.39963593734418645</v>
      </c>
      <c r="I254" s="20"/>
    </row>
    <row r="255" spans="2:9" ht="10.5" customHeight="1" x14ac:dyDescent="0.2">
      <c r="B255" s="16" t="s">
        <v>107</v>
      </c>
      <c r="C255" s="295"/>
      <c r="D255" s="295">
        <v>1195903675.4300029</v>
      </c>
      <c r="E255" s="295">
        <v>1195903675.4300029</v>
      </c>
      <c r="F255" s="296">
        <v>1187173892.4900029</v>
      </c>
      <c r="G255" s="296">
        <v>6306407.6799999923</v>
      </c>
      <c r="H255" s="190">
        <v>0.12927146678197166</v>
      </c>
      <c r="I255" s="47"/>
    </row>
    <row r="256" spans="2:9" ht="10.5" customHeight="1" x14ac:dyDescent="0.2">
      <c r="B256" s="33" t="s">
        <v>110</v>
      </c>
      <c r="C256" s="289"/>
      <c r="D256" s="289">
        <v>361157626.30999845</v>
      </c>
      <c r="E256" s="289">
        <v>361157626.30999845</v>
      </c>
      <c r="F256" s="290">
        <v>361157626.30999845</v>
      </c>
      <c r="G256" s="290">
        <v>1908932.4199999957</v>
      </c>
      <c r="H256" s="179">
        <v>0.12947623521889495</v>
      </c>
      <c r="I256" s="47"/>
    </row>
    <row r="257" spans="2:9" ht="10.5" customHeight="1" x14ac:dyDescent="0.2">
      <c r="B257" s="33" t="s">
        <v>109</v>
      </c>
      <c r="C257" s="295"/>
      <c r="D257" s="295">
        <v>640510708.73000443</v>
      </c>
      <c r="E257" s="295">
        <v>640510708.73000443</v>
      </c>
      <c r="F257" s="296">
        <v>640510708.73000443</v>
      </c>
      <c r="G257" s="296">
        <v>3356225.2599999961</v>
      </c>
      <c r="H257" s="190">
        <v>0.13185010466643377</v>
      </c>
      <c r="I257" s="47"/>
    </row>
    <row r="258" spans="2:9" ht="10.5" customHeight="1" x14ac:dyDescent="0.2">
      <c r="B258" s="33" t="s">
        <v>112</v>
      </c>
      <c r="C258" s="295"/>
      <c r="D258" s="295">
        <v>191565257.44999999</v>
      </c>
      <c r="E258" s="295">
        <v>191565257.44999999</v>
      </c>
      <c r="F258" s="296">
        <v>185505057.44999999</v>
      </c>
      <c r="G258" s="296">
        <v>1030750</v>
      </c>
      <c r="H258" s="190">
        <v>0.12020609101823099</v>
      </c>
      <c r="I258" s="47"/>
    </row>
    <row r="259" spans="2:9" ht="10.5" customHeight="1" x14ac:dyDescent="0.2">
      <c r="B259" s="33" t="s">
        <v>111</v>
      </c>
      <c r="C259" s="295"/>
      <c r="D259" s="295">
        <v>2670082.9400000004</v>
      </c>
      <c r="E259" s="295">
        <v>2670082.9400000004</v>
      </c>
      <c r="F259" s="296">
        <v>500</v>
      </c>
      <c r="G259" s="296">
        <v>10500</v>
      </c>
      <c r="H259" s="190">
        <v>0.14017775468114158</v>
      </c>
      <c r="I259" s="47"/>
    </row>
    <row r="260" spans="2:9" ht="10.5" customHeight="1" x14ac:dyDescent="0.2">
      <c r="B260" s="269" t="s">
        <v>411</v>
      </c>
      <c r="C260" s="295"/>
      <c r="D260" s="295"/>
      <c r="E260" s="295"/>
      <c r="F260" s="296"/>
      <c r="G260" s="296"/>
      <c r="H260" s="190"/>
      <c r="I260" s="47"/>
    </row>
    <row r="261" spans="2:9" ht="10.5" customHeight="1" x14ac:dyDescent="0.2">
      <c r="B261" s="16" t="s">
        <v>97</v>
      </c>
      <c r="C261" s="295"/>
      <c r="D261" s="295">
        <v>97.5</v>
      </c>
      <c r="E261" s="295">
        <v>97.5</v>
      </c>
      <c r="F261" s="296"/>
      <c r="G261" s="296"/>
      <c r="H261" s="190"/>
      <c r="I261" s="47"/>
    </row>
    <row r="262" spans="2:9" ht="10.5" customHeight="1" x14ac:dyDescent="0.2">
      <c r="B262" s="16" t="s">
        <v>380</v>
      </c>
      <c r="C262" s="295"/>
      <c r="D262" s="295"/>
      <c r="E262" s="295"/>
      <c r="F262" s="296"/>
      <c r="G262" s="296"/>
      <c r="H262" s="190"/>
      <c r="I262" s="47"/>
    </row>
    <row r="263" spans="2:9" ht="10.5" customHeight="1" x14ac:dyDescent="0.2">
      <c r="B263" s="16" t="s">
        <v>419</v>
      </c>
      <c r="C263" s="295"/>
      <c r="D263" s="295">
        <v>448975933.27815413</v>
      </c>
      <c r="E263" s="295">
        <v>448975933.27815413</v>
      </c>
      <c r="F263" s="296"/>
      <c r="G263" s="296"/>
      <c r="H263" s="190">
        <v>7.1480633725559573E-2</v>
      </c>
      <c r="I263" s="47"/>
    </row>
    <row r="264" spans="2:9" ht="10.5" customHeight="1" x14ac:dyDescent="0.2">
      <c r="B264" s="16" t="s">
        <v>103</v>
      </c>
      <c r="C264" s="295"/>
      <c r="D264" s="295"/>
      <c r="E264" s="295"/>
      <c r="F264" s="296"/>
      <c r="G264" s="296"/>
      <c r="H264" s="190"/>
      <c r="I264" s="47"/>
    </row>
    <row r="265" spans="2:9" ht="10.5" customHeight="1" x14ac:dyDescent="0.2">
      <c r="B265" s="16" t="s">
        <v>96</v>
      </c>
      <c r="C265" s="295"/>
      <c r="D265" s="295">
        <v>138.52500000000001</v>
      </c>
      <c r="E265" s="295">
        <v>138.52500000000001</v>
      </c>
      <c r="F265" s="296"/>
      <c r="G265" s="296"/>
      <c r="H265" s="190"/>
      <c r="I265" s="47"/>
    </row>
    <row r="266" spans="2:9" ht="10.5" customHeight="1" x14ac:dyDescent="0.2">
      <c r="B266" s="16" t="s">
        <v>115</v>
      </c>
      <c r="C266" s="295">
        <v>93923042.759999201</v>
      </c>
      <c r="D266" s="295">
        <v>90725904.630000845</v>
      </c>
      <c r="E266" s="295">
        <v>184648947.39000005</v>
      </c>
      <c r="F266" s="296">
        <v>9905823.709999986</v>
      </c>
      <c r="G266" s="296">
        <v>1005537.2199999994</v>
      </c>
      <c r="H266" s="190">
        <v>-1.0065721030627084E-2</v>
      </c>
      <c r="I266" s="47"/>
    </row>
    <row r="267" spans="2:9" ht="10.5" customHeight="1" x14ac:dyDescent="0.2">
      <c r="B267" s="16" t="s">
        <v>114</v>
      </c>
      <c r="C267" s="295">
        <v>1069154.009999993</v>
      </c>
      <c r="D267" s="295">
        <v>66969866.409999661</v>
      </c>
      <c r="E267" s="295">
        <v>68039020.419999659</v>
      </c>
      <c r="F267" s="296">
        <v>8395.630000000001</v>
      </c>
      <c r="G267" s="296">
        <v>372431.05999999872</v>
      </c>
      <c r="H267" s="190">
        <v>6.7831791737644087E-2</v>
      </c>
      <c r="I267" s="47"/>
    </row>
    <row r="268" spans="2:9" ht="10.5" customHeight="1" x14ac:dyDescent="0.2">
      <c r="B268" s="16" t="s">
        <v>123</v>
      </c>
      <c r="C268" s="295">
        <v>23554037.749999832</v>
      </c>
      <c r="D268" s="295">
        <v>137842584.44000009</v>
      </c>
      <c r="E268" s="295">
        <v>161396622.18999991</v>
      </c>
      <c r="F268" s="296">
        <v>73108.14999999998</v>
      </c>
      <c r="G268" s="296">
        <v>1085628.9100000008</v>
      </c>
      <c r="H268" s="190">
        <v>8.9815672676357483E-2</v>
      </c>
      <c r="I268" s="47"/>
    </row>
    <row r="269" spans="2:9" ht="10.5" customHeight="1" x14ac:dyDescent="0.2">
      <c r="B269" s="16" t="s">
        <v>95</v>
      </c>
      <c r="C269" s="295">
        <v>3964286.6700000032</v>
      </c>
      <c r="D269" s="295">
        <v>31033017.540000014</v>
      </c>
      <c r="E269" s="295">
        <v>34997304.210000016</v>
      </c>
      <c r="F269" s="296">
        <v>27045344.740000017</v>
      </c>
      <c r="G269" s="296">
        <v>99432.200000000026</v>
      </c>
      <c r="H269" s="190">
        <v>-3.3898373723013964E-2</v>
      </c>
      <c r="I269" s="47"/>
    </row>
    <row r="270" spans="2:9" ht="10.5" customHeight="1" x14ac:dyDescent="0.2">
      <c r="B270" s="16" t="s">
        <v>422</v>
      </c>
      <c r="C270" s="295">
        <v>142801947.20999947</v>
      </c>
      <c r="D270" s="295">
        <v>64586344.65490222</v>
      </c>
      <c r="E270" s="295">
        <v>207388291.86490169</v>
      </c>
      <c r="F270" s="296">
        <v>198454.87999999998</v>
      </c>
      <c r="G270" s="296">
        <v>1305337.5025000002</v>
      </c>
      <c r="H270" s="190">
        <v>0.26084883995453145</v>
      </c>
      <c r="I270" s="47"/>
    </row>
    <row r="271" spans="2:9" ht="10.5" customHeight="1" x14ac:dyDescent="0.2">
      <c r="B271" s="16" t="s">
        <v>418</v>
      </c>
      <c r="C271" s="295"/>
      <c r="D271" s="295">
        <v>808724.28445599996</v>
      </c>
      <c r="E271" s="295">
        <v>808724.28445599996</v>
      </c>
      <c r="F271" s="296"/>
      <c r="G271" s="296">
        <v>25088</v>
      </c>
      <c r="H271" s="190">
        <v>-0.17131772070012241</v>
      </c>
      <c r="I271" s="47"/>
    </row>
    <row r="272" spans="2:9" ht="10.5" customHeight="1" x14ac:dyDescent="0.2">
      <c r="B272" s="16" t="s">
        <v>444</v>
      </c>
      <c r="C272" s="295"/>
      <c r="D272" s="295">
        <v>7225519.3730599927</v>
      </c>
      <c r="E272" s="295">
        <v>7225519.3730599927</v>
      </c>
      <c r="F272" s="296"/>
      <c r="G272" s="296"/>
      <c r="H272" s="190">
        <v>-2.8915384366977603E-3</v>
      </c>
      <c r="I272" s="34"/>
    </row>
    <row r="273" spans="2:11" ht="10.5" customHeight="1" x14ac:dyDescent="0.2">
      <c r="B273" s="16" t="s">
        <v>441</v>
      </c>
      <c r="C273" s="295"/>
      <c r="D273" s="295">
        <v>643053070.49496245</v>
      </c>
      <c r="E273" s="295">
        <v>643053070.49496245</v>
      </c>
      <c r="F273" s="296"/>
      <c r="G273" s="296"/>
      <c r="H273" s="190">
        <v>8.2925174563512671E-2</v>
      </c>
      <c r="I273" s="34"/>
    </row>
    <row r="274" spans="2:11" ht="10.5" customHeight="1" x14ac:dyDescent="0.2">
      <c r="B274" s="16" t="s">
        <v>346</v>
      </c>
      <c r="C274" s="295"/>
      <c r="D274" s="295">
        <v>82984</v>
      </c>
      <c r="E274" s="295">
        <v>82984</v>
      </c>
      <c r="F274" s="296"/>
      <c r="G274" s="296"/>
      <c r="H274" s="190">
        <v>0.27266313932980601</v>
      </c>
      <c r="I274" s="47"/>
    </row>
    <row r="275" spans="2:11" ht="10.5" customHeight="1" x14ac:dyDescent="0.2">
      <c r="B275" s="16" t="s">
        <v>350</v>
      </c>
      <c r="C275" s="295"/>
      <c r="D275" s="295">
        <v>106051595.69674391</v>
      </c>
      <c r="E275" s="295">
        <v>106051595.69674391</v>
      </c>
      <c r="F275" s="296"/>
      <c r="G275" s="296"/>
      <c r="H275" s="190">
        <v>4.5293680182512563E-2</v>
      </c>
      <c r="I275" s="47"/>
    </row>
    <row r="276" spans="2:11" ht="10.5" customHeight="1" x14ac:dyDescent="0.2">
      <c r="B276" s="16" t="s">
        <v>313</v>
      </c>
      <c r="C276" s="295"/>
      <c r="D276" s="295"/>
      <c r="E276" s="295"/>
      <c r="F276" s="296"/>
      <c r="G276" s="296"/>
      <c r="H276" s="190"/>
      <c r="I276" s="47"/>
      <c r="J276" s="73"/>
    </row>
    <row r="277" spans="2:11" ht="10.5" hidden="1" customHeight="1" x14ac:dyDescent="0.2">
      <c r="B277" s="16"/>
      <c r="C277" s="295"/>
      <c r="D277" s="295"/>
      <c r="E277" s="295"/>
      <c r="F277" s="296"/>
      <c r="G277" s="296"/>
      <c r="H277" s="190"/>
      <c r="I277" s="47"/>
    </row>
    <row r="278" spans="2:11" ht="10.5" customHeight="1" x14ac:dyDescent="0.2">
      <c r="B278" s="16" t="s">
        <v>351</v>
      </c>
      <c r="C278" s="295"/>
      <c r="D278" s="295">
        <v>2749511.5600900007</v>
      </c>
      <c r="E278" s="295">
        <v>2749511.5600900007</v>
      </c>
      <c r="F278" s="296"/>
      <c r="G278" s="296"/>
      <c r="H278" s="190">
        <v>-0.14027081549944598</v>
      </c>
      <c r="I278" s="47"/>
    </row>
    <row r="279" spans="2:11" ht="10.5" customHeight="1" x14ac:dyDescent="0.2">
      <c r="B279" s="269" t="s">
        <v>412</v>
      </c>
      <c r="C279" s="295"/>
      <c r="D279" s="295">
        <v>1608346.6642550004</v>
      </c>
      <c r="E279" s="295">
        <v>1608346.6642550004</v>
      </c>
      <c r="F279" s="296"/>
      <c r="G279" s="296"/>
      <c r="H279" s="190">
        <v>3.5020683269679331E-2</v>
      </c>
      <c r="I279" s="47"/>
    </row>
    <row r="280" spans="2:11" ht="10.5" customHeight="1" x14ac:dyDescent="0.2">
      <c r="B280" s="16" t="s">
        <v>94</v>
      </c>
      <c r="C280" s="295">
        <v>212981.85999999984</v>
      </c>
      <c r="D280" s="295">
        <v>4880027.2999999989</v>
      </c>
      <c r="E280" s="295">
        <v>5093009.1599999992</v>
      </c>
      <c r="F280" s="296"/>
      <c r="G280" s="296">
        <v>17205.38</v>
      </c>
      <c r="H280" s="190">
        <v>-6.556723311660162E-2</v>
      </c>
      <c r="I280" s="47"/>
    </row>
    <row r="281" spans="2:11" ht="10.5" customHeight="1" x14ac:dyDescent="0.2">
      <c r="B281" s="16" t="s">
        <v>92</v>
      </c>
      <c r="C281" s="295">
        <v>1062483.0599999998</v>
      </c>
      <c r="D281" s="295">
        <v>156770.76999999999</v>
      </c>
      <c r="E281" s="295">
        <v>1219253.8299999998</v>
      </c>
      <c r="F281" s="296">
        <v>6737.670000000001</v>
      </c>
      <c r="G281" s="296">
        <v>3308.2799999999993</v>
      </c>
      <c r="H281" s="190">
        <v>-0.31454356556546703</v>
      </c>
      <c r="I281" s="47"/>
    </row>
    <row r="282" spans="2:11" ht="10.5" customHeight="1" x14ac:dyDescent="0.2">
      <c r="B282" s="16" t="s">
        <v>93</v>
      </c>
      <c r="C282" s="295">
        <v>1854383.48</v>
      </c>
      <c r="D282" s="295">
        <v>323893.86</v>
      </c>
      <c r="E282" s="295">
        <v>2178277.34</v>
      </c>
      <c r="F282" s="296">
        <v>56007.729999999996</v>
      </c>
      <c r="G282" s="296">
        <v>6342.0300000000007</v>
      </c>
      <c r="H282" s="190">
        <v>-0.22774507839154923</v>
      </c>
      <c r="I282" s="47"/>
    </row>
    <row r="283" spans="2:11" ht="10.5" customHeight="1" x14ac:dyDescent="0.2">
      <c r="B283" s="16" t="s">
        <v>91</v>
      </c>
      <c r="C283" s="295">
        <v>11663331.709999997</v>
      </c>
      <c r="D283" s="295">
        <v>6916571.8500000006</v>
      </c>
      <c r="E283" s="295">
        <v>18579903.559999999</v>
      </c>
      <c r="F283" s="296">
        <v>547823.57000000007</v>
      </c>
      <c r="G283" s="296">
        <v>122559.79000000001</v>
      </c>
      <c r="H283" s="190">
        <v>2.0805705632460869E-2</v>
      </c>
      <c r="I283" s="47"/>
    </row>
    <row r="284" spans="2:11" ht="10.5" customHeight="1" x14ac:dyDescent="0.2">
      <c r="B284" s="16" t="s">
        <v>252</v>
      </c>
      <c r="C284" s="295"/>
      <c r="D284" s="295"/>
      <c r="E284" s="295"/>
      <c r="F284" s="296"/>
      <c r="G284" s="296"/>
      <c r="H284" s="190"/>
      <c r="I284" s="47"/>
    </row>
    <row r="285" spans="2:11" ht="10.5" customHeight="1" x14ac:dyDescent="0.2">
      <c r="B285" s="16" t="s">
        <v>177</v>
      </c>
      <c r="C285" s="295">
        <v>2077925.6500000178</v>
      </c>
      <c r="D285" s="295">
        <v>1951684.0199999779</v>
      </c>
      <c r="E285" s="295">
        <v>4029609.6699999957</v>
      </c>
      <c r="F285" s="296">
        <v>1472.88</v>
      </c>
      <c r="G285" s="296">
        <v>27646.469999999998</v>
      </c>
      <c r="H285" s="190">
        <v>0.32647357500694252</v>
      </c>
      <c r="I285" s="47"/>
    </row>
    <row r="286" spans="2:11" ht="10.5" customHeight="1" x14ac:dyDescent="0.2">
      <c r="B286" s="16" t="s">
        <v>303</v>
      </c>
      <c r="C286" s="295"/>
      <c r="D286" s="295"/>
      <c r="E286" s="295"/>
      <c r="F286" s="296"/>
      <c r="G286" s="296"/>
      <c r="H286" s="190"/>
      <c r="I286" s="47"/>
    </row>
    <row r="287" spans="2:11" ht="10.5" customHeight="1" x14ac:dyDescent="0.2">
      <c r="B287" s="16" t="s">
        <v>382</v>
      </c>
      <c r="C287" s="295"/>
      <c r="D287" s="295">
        <v>1315838.6600000001</v>
      </c>
      <c r="E287" s="295">
        <v>1315838.6600000001</v>
      </c>
      <c r="F287" s="296"/>
      <c r="G287" s="296">
        <v>8525</v>
      </c>
      <c r="H287" s="190">
        <v>-0.13577908067539124</v>
      </c>
      <c r="I287" s="47"/>
    </row>
    <row r="288" spans="2:11" ht="10.5" customHeight="1" x14ac:dyDescent="0.2">
      <c r="B288" s="268" t="s">
        <v>255</v>
      </c>
      <c r="C288" s="295"/>
      <c r="D288" s="295">
        <v>3180358.5199999977</v>
      </c>
      <c r="E288" s="295">
        <v>3180358.5199999977</v>
      </c>
      <c r="F288" s="296">
        <v>2980396.1599999978</v>
      </c>
      <c r="G288" s="296">
        <v>25588.32</v>
      </c>
      <c r="H288" s="190">
        <v>-8.5541944343525245E-2</v>
      </c>
      <c r="I288" s="47"/>
      <c r="K288" s="28"/>
    </row>
    <row r="289" spans="1:11" ht="10.5" customHeight="1" x14ac:dyDescent="0.2">
      <c r="B289" s="268" t="s">
        <v>486</v>
      </c>
      <c r="C289" s="295"/>
      <c r="D289" s="295">
        <v>27548912.527950015</v>
      </c>
      <c r="E289" s="295">
        <v>27548912.527950015</v>
      </c>
      <c r="F289" s="296"/>
      <c r="G289" s="296"/>
      <c r="H289" s="190"/>
      <c r="I289" s="47"/>
    </row>
    <row r="290" spans="1:11" ht="10.5" customHeight="1" x14ac:dyDescent="0.2">
      <c r="B290" s="268" t="s">
        <v>487</v>
      </c>
      <c r="C290" s="295"/>
      <c r="D290" s="295">
        <v>20511606.507899992</v>
      </c>
      <c r="E290" s="295">
        <v>20511606.507899992</v>
      </c>
      <c r="F290" s="296"/>
      <c r="G290" s="296"/>
      <c r="H290" s="190">
        <v>0.29764679094746693</v>
      </c>
      <c r="I290" s="47"/>
      <c r="K290" s="28"/>
    </row>
    <row r="291" spans="1:11" ht="10.5" customHeight="1" x14ac:dyDescent="0.2">
      <c r="B291" s="16" t="s">
        <v>374</v>
      </c>
      <c r="C291" s="295">
        <v>1386058.1199999987</v>
      </c>
      <c r="D291" s="295">
        <v>936354.89000000223</v>
      </c>
      <c r="E291" s="295">
        <v>2322413.0100000007</v>
      </c>
      <c r="F291" s="296"/>
      <c r="G291" s="296">
        <v>7902</v>
      </c>
      <c r="H291" s="190">
        <v>-8.7963695402853981E-2</v>
      </c>
      <c r="I291" s="47"/>
      <c r="K291" s="28"/>
    </row>
    <row r="292" spans="1:11" ht="10.5" customHeight="1" x14ac:dyDescent="0.2">
      <c r="B292" s="16" t="s">
        <v>420</v>
      </c>
      <c r="C292" s="295"/>
      <c r="D292" s="295">
        <v>43708346.412927002</v>
      </c>
      <c r="E292" s="295">
        <v>43708346.412927002</v>
      </c>
      <c r="F292" s="296"/>
      <c r="G292" s="296"/>
      <c r="H292" s="190">
        <v>0.17600171199854842</v>
      </c>
      <c r="I292" s="47"/>
      <c r="K292" s="28"/>
    </row>
    <row r="293" spans="1:11" ht="10.5" customHeight="1" x14ac:dyDescent="0.2">
      <c r="B293" s="574" t="s">
        <v>460</v>
      </c>
      <c r="C293" s="295"/>
      <c r="D293" s="295">
        <v>94477.94</v>
      </c>
      <c r="E293" s="295">
        <v>94477.94</v>
      </c>
      <c r="F293" s="296"/>
      <c r="G293" s="296"/>
      <c r="H293" s="190">
        <v>-0.85668925452836109</v>
      </c>
      <c r="I293" s="47"/>
      <c r="K293" s="28"/>
    </row>
    <row r="294" spans="1:11" ht="13.5" customHeight="1" x14ac:dyDescent="0.2">
      <c r="B294" s="16" t="s">
        <v>99</v>
      </c>
      <c r="C294" s="295">
        <v>3970686.5900000501</v>
      </c>
      <c r="D294" s="295">
        <v>11446669.809330983</v>
      </c>
      <c r="E294" s="295">
        <v>15417356.399331035</v>
      </c>
      <c r="F294" s="296">
        <v>1614677.1423599999</v>
      </c>
      <c r="G294" s="296">
        <v>59256.85007800001</v>
      </c>
      <c r="H294" s="190">
        <v>9.5828722167658587E-2</v>
      </c>
      <c r="I294" s="117"/>
      <c r="K294" s="28"/>
    </row>
    <row r="295" spans="1:11" s="28" customFormat="1" ht="14.25" customHeight="1" x14ac:dyDescent="0.2">
      <c r="A295" s="24"/>
      <c r="B295" s="16" t="s">
        <v>283</v>
      </c>
      <c r="C295" s="295"/>
      <c r="D295" s="295">
        <v>-22251775.07</v>
      </c>
      <c r="E295" s="295">
        <v>-22251775.07</v>
      </c>
      <c r="F295" s="296">
        <v>-165096</v>
      </c>
      <c r="G295" s="296">
        <v>-157224</v>
      </c>
      <c r="H295" s="190">
        <v>0.12500790703712705</v>
      </c>
      <c r="I295" s="47"/>
      <c r="J295" s="5"/>
    </row>
    <row r="296" spans="1:11" s="28" customFormat="1" ht="14.25" customHeight="1" x14ac:dyDescent="0.2">
      <c r="A296" s="24"/>
      <c r="B296" s="16" t="s">
        <v>279</v>
      </c>
      <c r="C296" s="295">
        <v>376.77</v>
      </c>
      <c r="D296" s="295">
        <v>-314367295.80000001</v>
      </c>
      <c r="E296" s="295">
        <v>-314366919.03000003</v>
      </c>
      <c r="F296" s="296">
        <v>-632277</v>
      </c>
      <c r="G296" s="296">
        <v>-2027046</v>
      </c>
      <c r="H296" s="190">
        <v>0.39233850220731004</v>
      </c>
      <c r="I296" s="47"/>
    </row>
    <row r="297" spans="1:11" s="28" customFormat="1" ht="11.25" customHeight="1" x14ac:dyDescent="0.2">
      <c r="A297" s="24"/>
      <c r="B297" s="263" t="s">
        <v>286</v>
      </c>
      <c r="C297" s="299">
        <v>7508752510.6199684</v>
      </c>
      <c r="D297" s="299">
        <v>9967698658.1856251</v>
      </c>
      <c r="E297" s="299">
        <v>17476451168.805599</v>
      </c>
      <c r="F297" s="300">
        <v>3719250965.5123682</v>
      </c>
      <c r="G297" s="300">
        <v>94226981.342078</v>
      </c>
      <c r="H297" s="234">
        <v>3.7761152410702215E-2</v>
      </c>
      <c r="I297" s="47"/>
      <c r="K297" s="209" t="b">
        <f>IF(ABS(E297-SUM(E239:E241,E250:E255,E260:E296))&lt;0.001,TRUE,FALSE)</f>
        <v>1</v>
      </c>
    </row>
    <row r="298" spans="1:11" s="28" customFormat="1" ht="11.25" customHeight="1" x14ac:dyDescent="0.2">
      <c r="A298" s="24"/>
      <c r="B298" s="265" t="s">
        <v>238</v>
      </c>
      <c r="C298" s="266"/>
      <c r="D298" s="266"/>
      <c r="E298" s="266"/>
      <c r="F298" s="266"/>
      <c r="G298" s="266"/>
      <c r="H298" s="267"/>
      <c r="I298" s="47"/>
      <c r="K298" s="5"/>
    </row>
    <row r="299" spans="1:11" s="28" customFormat="1" ht="11.25" customHeight="1" x14ac:dyDescent="0.2">
      <c r="A299" s="24"/>
      <c r="B299" s="265" t="s">
        <v>249</v>
      </c>
      <c r="C299" s="266"/>
      <c r="D299" s="266"/>
      <c r="E299" s="266"/>
      <c r="F299" s="266"/>
      <c r="G299" s="266"/>
      <c r="H299" s="267"/>
      <c r="I299" s="47"/>
      <c r="K299" s="5"/>
    </row>
    <row r="300" spans="1:11" s="28" customFormat="1" ht="11.25" customHeight="1" x14ac:dyDescent="0.2">
      <c r="A300" s="24"/>
      <c r="B300" s="265" t="s">
        <v>251</v>
      </c>
      <c r="C300" s="266"/>
      <c r="D300" s="266"/>
      <c r="E300" s="266"/>
      <c r="F300" s="266"/>
      <c r="G300" s="266"/>
      <c r="H300" s="267"/>
      <c r="I300" s="47"/>
      <c r="K300" s="5"/>
    </row>
    <row r="301" spans="1:11" s="28" customFormat="1" ht="11.25" customHeight="1" x14ac:dyDescent="0.2">
      <c r="A301" s="24"/>
      <c r="B301" s="265" t="s">
        <v>376</v>
      </c>
      <c r="C301" s="266"/>
      <c r="D301" s="266"/>
      <c r="E301" s="266"/>
      <c r="F301" s="266"/>
      <c r="G301" s="266"/>
      <c r="H301" s="267"/>
      <c r="I301" s="47"/>
      <c r="K301" s="5"/>
    </row>
    <row r="302" spans="1:11" ht="11.25" customHeight="1" x14ac:dyDescent="0.2">
      <c r="B302" s="265" t="s">
        <v>431</v>
      </c>
      <c r="C302" s="266"/>
      <c r="D302" s="266"/>
      <c r="E302" s="266"/>
      <c r="F302" s="266"/>
      <c r="G302" s="266"/>
      <c r="H302" s="267"/>
      <c r="I302" s="8"/>
      <c r="K302" s="28"/>
    </row>
    <row r="303" spans="1:11" ht="18" customHeight="1" x14ac:dyDescent="0.25">
      <c r="B303" s="7" t="s">
        <v>288</v>
      </c>
      <c r="C303" s="8"/>
      <c r="D303" s="8"/>
      <c r="E303" s="8"/>
      <c r="F303" s="8"/>
      <c r="G303" s="8"/>
      <c r="H303" s="8"/>
      <c r="K303" s="28"/>
    </row>
    <row r="304" spans="1:11" ht="14.25" customHeight="1" x14ac:dyDescent="0.2">
      <c r="B304" s="9"/>
      <c r="C304" s="10" t="str">
        <f>$C$3</f>
        <v>PERIODE DU 1.1 AU 31.8.2024</v>
      </c>
      <c r="D304" s="11"/>
      <c r="I304" s="15"/>
    </row>
    <row r="305" spans="1:11" ht="12" customHeight="1" x14ac:dyDescent="0.2">
      <c r="B305" s="12" t="str">
        <f>B4</f>
        <v xml:space="preserve">             I - ASSURANCE MALADIE : DÉPENSES en milliers d'euros</v>
      </c>
      <c r="C305" s="13"/>
      <c r="D305" s="13"/>
      <c r="E305" s="13"/>
      <c r="F305" s="13"/>
      <c r="G305" s="13"/>
      <c r="H305" s="14"/>
      <c r="I305" s="20"/>
    </row>
    <row r="306" spans="1:11" ht="9.75" customHeight="1" x14ac:dyDescent="0.2">
      <c r="B306" s="16" t="s">
        <v>4</v>
      </c>
      <c r="C306" s="17" t="s">
        <v>1</v>
      </c>
      <c r="D306" s="17" t="s">
        <v>2</v>
      </c>
      <c r="E306" s="386" t="s">
        <v>6</v>
      </c>
      <c r="F306" s="219" t="s">
        <v>3</v>
      </c>
      <c r="G306" s="219" t="s">
        <v>237</v>
      </c>
      <c r="H306" s="19" t="str">
        <f>$H$5</f>
        <v>PCAP</v>
      </c>
      <c r="I306" s="23"/>
    </row>
    <row r="307" spans="1:11" s="28" customFormat="1" ht="18" customHeight="1" x14ac:dyDescent="0.2">
      <c r="A307" s="24"/>
      <c r="B307" s="21"/>
      <c r="C307" s="45" t="s">
        <v>5</v>
      </c>
      <c r="D307" s="44" t="s">
        <v>5</v>
      </c>
      <c r="E307" s="45"/>
      <c r="F307" s="220" t="s">
        <v>241</v>
      </c>
      <c r="G307" s="220" t="s">
        <v>239</v>
      </c>
      <c r="H307" s="22" t="str">
        <f>$H$6</f>
        <v>en %</v>
      </c>
      <c r="I307" s="27"/>
      <c r="K307" s="5"/>
    </row>
    <row r="308" spans="1:11" s="28" customFormat="1" ht="15" customHeight="1" x14ac:dyDescent="0.2">
      <c r="A308" s="54"/>
      <c r="B308" s="52" t="s">
        <v>163</v>
      </c>
      <c r="C308" s="235"/>
      <c r="D308" s="235"/>
      <c r="E308" s="235"/>
      <c r="F308" s="236"/>
      <c r="G308" s="236"/>
      <c r="H308" s="237"/>
      <c r="I308" s="27"/>
      <c r="K308" s="5"/>
    </row>
    <row r="309" spans="1:11" ht="10.5" customHeight="1" x14ac:dyDescent="0.2">
      <c r="A309" s="2"/>
      <c r="B309" s="31" t="s">
        <v>124</v>
      </c>
      <c r="C309" s="235"/>
      <c r="D309" s="235"/>
      <c r="E309" s="235"/>
      <c r="F309" s="236"/>
      <c r="G309" s="236"/>
      <c r="H309" s="237"/>
      <c r="I309" s="20"/>
    </row>
    <row r="310" spans="1:11" ht="10.5" customHeight="1" x14ac:dyDescent="0.2">
      <c r="A310" s="2"/>
      <c r="B310" s="37" t="s">
        <v>125</v>
      </c>
      <c r="C310" s="301">
        <v>366373084.48021847</v>
      </c>
      <c r="D310" s="301">
        <v>2149729107.6595755</v>
      </c>
      <c r="E310" s="301">
        <v>2516102192.1397939</v>
      </c>
      <c r="F310" s="302">
        <v>6853934.5200000033</v>
      </c>
      <c r="G310" s="302">
        <v>9565808.898999935</v>
      </c>
      <c r="H310" s="239">
        <v>-4.4012740252132865E-3</v>
      </c>
      <c r="I310" s="20"/>
    </row>
    <row r="311" spans="1:11" ht="10.5" customHeight="1" x14ac:dyDescent="0.2">
      <c r="A311" s="2"/>
      <c r="B311" s="37" t="s">
        <v>126</v>
      </c>
      <c r="C311" s="301">
        <v>3704423.2000000314</v>
      </c>
      <c r="D311" s="301">
        <v>65846156.430000432</v>
      </c>
      <c r="E311" s="301">
        <v>69550579.630000457</v>
      </c>
      <c r="F311" s="302"/>
      <c r="G311" s="302">
        <v>224169.1100000001</v>
      </c>
      <c r="H311" s="239"/>
      <c r="I311" s="20"/>
    </row>
    <row r="312" spans="1:11" ht="10.5" customHeight="1" x14ac:dyDescent="0.2">
      <c r="A312" s="2"/>
      <c r="B312" s="37" t="s">
        <v>127</v>
      </c>
      <c r="C312" s="301">
        <v>122899411.4900016</v>
      </c>
      <c r="D312" s="301">
        <v>1601947118.7200043</v>
      </c>
      <c r="E312" s="301">
        <v>1724846530.210006</v>
      </c>
      <c r="F312" s="302"/>
      <c r="G312" s="302">
        <v>6076804.2799999965</v>
      </c>
      <c r="H312" s="239"/>
      <c r="I312" s="20"/>
    </row>
    <row r="313" spans="1:11" ht="10.5" customHeight="1" x14ac:dyDescent="0.2">
      <c r="A313" s="2"/>
      <c r="B313" s="37" t="s">
        <v>219</v>
      </c>
      <c r="C313" s="301">
        <v>103983833.82996292</v>
      </c>
      <c r="D313" s="301">
        <v>1007738100.1600332</v>
      </c>
      <c r="E313" s="301">
        <v>1111721933.9899962</v>
      </c>
      <c r="F313" s="302">
        <v>2.5</v>
      </c>
      <c r="G313" s="302">
        <v>4229553.5899999933</v>
      </c>
      <c r="H313" s="239">
        <v>0.12817077636543561</v>
      </c>
      <c r="I313" s="20"/>
    </row>
    <row r="314" spans="1:11" ht="10.5" customHeight="1" x14ac:dyDescent="0.2">
      <c r="A314" s="2"/>
      <c r="B314" s="37" t="s">
        <v>312</v>
      </c>
      <c r="C314" s="301"/>
      <c r="D314" s="301">
        <v>4893650.9912200002</v>
      </c>
      <c r="E314" s="301">
        <v>4893650.9912200002</v>
      </c>
      <c r="F314" s="302"/>
      <c r="G314" s="302"/>
      <c r="H314" s="239">
        <v>-0.3647749867496729</v>
      </c>
      <c r="I314" s="20"/>
    </row>
    <row r="315" spans="1:11" ht="10.5" customHeight="1" x14ac:dyDescent="0.2">
      <c r="A315" s="2"/>
      <c r="B315" s="16" t="s">
        <v>128</v>
      </c>
      <c r="C315" s="301"/>
      <c r="D315" s="301"/>
      <c r="E315" s="301"/>
      <c r="F315" s="302"/>
      <c r="G315" s="302"/>
      <c r="H315" s="239"/>
      <c r="I315" s="20"/>
      <c r="K315" s="28"/>
    </row>
    <row r="316" spans="1:11" ht="10.5" customHeight="1" x14ac:dyDescent="0.2">
      <c r="A316" s="2"/>
      <c r="B316" s="16" t="s">
        <v>192</v>
      </c>
      <c r="C316" s="301"/>
      <c r="D316" s="301"/>
      <c r="E316" s="301"/>
      <c r="F316" s="302"/>
      <c r="G316" s="302"/>
      <c r="H316" s="239"/>
      <c r="I316" s="20"/>
      <c r="K316" s="28"/>
    </row>
    <row r="317" spans="1:11" ht="10.5" hidden="1" customHeight="1" x14ac:dyDescent="0.2">
      <c r="A317" s="2"/>
      <c r="B317" s="16"/>
      <c r="C317" s="301"/>
      <c r="D317" s="301"/>
      <c r="E317" s="301"/>
      <c r="F317" s="302"/>
      <c r="G317" s="302"/>
      <c r="H317" s="239"/>
      <c r="I317" s="20"/>
    </row>
    <row r="318" spans="1:11" ht="10.5" customHeight="1" x14ac:dyDescent="0.2">
      <c r="A318" s="2"/>
      <c r="B318" s="16" t="s">
        <v>416</v>
      </c>
      <c r="C318" s="301">
        <v>97647.609999998574</v>
      </c>
      <c r="D318" s="301">
        <v>214410.05</v>
      </c>
      <c r="E318" s="301">
        <v>312057.65999999852</v>
      </c>
      <c r="F318" s="302"/>
      <c r="G318" s="302">
        <v>2786.6000000000013</v>
      </c>
      <c r="H318" s="239">
        <v>0.42708960713720412</v>
      </c>
      <c r="I318" s="20"/>
    </row>
    <row r="319" spans="1:11" ht="10.5" customHeight="1" x14ac:dyDescent="0.2">
      <c r="A319" s="2"/>
      <c r="B319" s="574" t="s">
        <v>452</v>
      </c>
      <c r="C319" s="301"/>
      <c r="D319" s="301"/>
      <c r="E319" s="301"/>
      <c r="F319" s="302"/>
      <c r="G319" s="302"/>
      <c r="H319" s="239"/>
      <c r="I319" s="20"/>
    </row>
    <row r="320" spans="1:11" ht="10.5" customHeight="1" x14ac:dyDescent="0.2">
      <c r="A320" s="2"/>
      <c r="B320" s="574" t="s">
        <v>488</v>
      </c>
      <c r="C320" s="301"/>
      <c r="D320" s="301">
        <v>355615.25140000007</v>
      </c>
      <c r="E320" s="301">
        <v>355615.25140000007</v>
      </c>
      <c r="F320" s="302"/>
      <c r="G320" s="302"/>
      <c r="H320" s="239"/>
      <c r="I320" s="20"/>
    </row>
    <row r="321" spans="1:11" ht="10.5" customHeight="1" x14ac:dyDescent="0.2">
      <c r="A321" s="2"/>
      <c r="B321" s="16" t="s">
        <v>423</v>
      </c>
      <c r="C321" s="301"/>
      <c r="D321" s="301">
        <v>32250</v>
      </c>
      <c r="E321" s="301">
        <v>32250</v>
      </c>
      <c r="F321" s="302"/>
      <c r="G321" s="302">
        <v>90</v>
      </c>
      <c r="H321" s="239"/>
      <c r="I321" s="20"/>
    </row>
    <row r="322" spans="1:11" s="28" customFormat="1" ht="10.5" customHeight="1" x14ac:dyDescent="0.2">
      <c r="A322" s="54"/>
      <c r="B322" s="16" t="s">
        <v>280</v>
      </c>
      <c r="C322" s="301"/>
      <c r="D322" s="301">
        <v>-72646207.750007048</v>
      </c>
      <c r="E322" s="301">
        <v>-72646207.750007048</v>
      </c>
      <c r="F322" s="302">
        <v>-3117.9100000000003</v>
      </c>
      <c r="G322" s="302">
        <v>-412543.78000000131</v>
      </c>
      <c r="H322" s="239">
        <v>0.13180906141421822</v>
      </c>
      <c r="I322" s="27"/>
      <c r="J322" s="5"/>
    </row>
    <row r="323" spans="1:11" s="28" customFormat="1" ht="15.75" customHeight="1" x14ac:dyDescent="0.2">
      <c r="A323" s="54"/>
      <c r="B323" s="35" t="s">
        <v>131</v>
      </c>
      <c r="C323" s="303">
        <v>597058400.610183</v>
      </c>
      <c r="D323" s="303">
        <v>4758110201.5122271</v>
      </c>
      <c r="E323" s="303">
        <v>5355168602.1224108</v>
      </c>
      <c r="F323" s="304">
        <v>6850819.1100000031</v>
      </c>
      <c r="G323" s="304">
        <v>19686668.698999926</v>
      </c>
      <c r="H323" s="237">
        <v>4.9646966013650484E-2</v>
      </c>
      <c r="I323" s="27"/>
      <c r="J323" s="5"/>
      <c r="K323" s="209" t="b">
        <f>IF(ABS(E323-SUM(E310:E322))&lt;0.001,TRUE,FALSE)</f>
        <v>1</v>
      </c>
    </row>
    <row r="324" spans="1:11" ht="10.5" customHeight="1" x14ac:dyDescent="0.2">
      <c r="A324" s="2"/>
      <c r="B324" s="31" t="s">
        <v>132</v>
      </c>
      <c r="C324" s="303"/>
      <c r="D324" s="303"/>
      <c r="E324" s="303"/>
      <c r="F324" s="304"/>
      <c r="G324" s="304"/>
      <c r="H324" s="237"/>
      <c r="I324" s="20"/>
    </row>
    <row r="325" spans="1:11" ht="10.5" customHeight="1" x14ac:dyDescent="0.2">
      <c r="A325" s="2"/>
      <c r="B325" s="37" t="s">
        <v>24</v>
      </c>
      <c r="C325" s="301">
        <v>1100820345.4802382</v>
      </c>
      <c r="D325" s="301">
        <v>761168306.29994416</v>
      </c>
      <c r="E325" s="301">
        <v>1861988651.7801821</v>
      </c>
      <c r="F325" s="302">
        <v>28280133.930000253</v>
      </c>
      <c r="G325" s="302">
        <v>9828724.7399999928</v>
      </c>
      <c r="H325" s="239">
        <v>3.8121240003387014E-2</v>
      </c>
      <c r="I325" s="20"/>
    </row>
    <row r="326" spans="1:11" ht="10.5" customHeight="1" x14ac:dyDescent="0.2">
      <c r="A326" s="2"/>
      <c r="B326" s="37" t="s">
        <v>133</v>
      </c>
      <c r="C326" s="301">
        <v>198916010.07989913</v>
      </c>
      <c r="D326" s="301">
        <v>758443520.67984354</v>
      </c>
      <c r="E326" s="301">
        <v>957359530.75974262</v>
      </c>
      <c r="F326" s="302">
        <v>18853107.070000101</v>
      </c>
      <c r="G326" s="302">
        <v>4013050.6099999868</v>
      </c>
      <c r="H326" s="239">
        <v>0.16412472912355569</v>
      </c>
      <c r="I326" s="20"/>
    </row>
    <row r="327" spans="1:11" ht="10.5" customHeight="1" x14ac:dyDescent="0.2">
      <c r="A327" s="2"/>
      <c r="B327" s="37" t="s">
        <v>134</v>
      </c>
      <c r="C327" s="305">
        <v>6125928.6599995783</v>
      </c>
      <c r="D327" s="301">
        <v>59350927.55999428</v>
      </c>
      <c r="E327" s="301">
        <v>65476856.21999386</v>
      </c>
      <c r="F327" s="302">
        <v>37909827.389995992</v>
      </c>
      <c r="G327" s="302">
        <v>236310.56999999931</v>
      </c>
      <c r="H327" s="239">
        <v>-0.37794546394539974</v>
      </c>
      <c r="I327" s="20"/>
    </row>
    <row r="328" spans="1:11" ht="10.5" customHeight="1" x14ac:dyDescent="0.2">
      <c r="A328" s="2"/>
      <c r="B328" s="37" t="s">
        <v>220</v>
      </c>
      <c r="C328" s="301">
        <v>15689617.640000015</v>
      </c>
      <c r="D328" s="301">
        <v>104081715.20999987</v>
      </c>
      <c r="E328" s="301">
        <v>119771332.84999989</v>
      </c>
      <c r="F328" s="302">
        <v>8256.14</v>
      </c>
      <c r="G328" s="302">
        <v>564024.6599999998</v>
      </c>
      <c r="H328" s="239">
        <v>-2.1162293092549578E-2</v>
      </c>
      <c r="I328" s="20"/>
    </row>
    <row r="329" spans="1:11" ht="10.5" customHeight="1" x14ac:dyDescent="0.2">
      <c r="A329" s="2"/>
      <c r="B329" s="37" t="s">
        <v>352</v>
      </c>
      <c r="C329" s="301"/>
      <c r="D329" s="301">
        <v>16706358.767059989</v>
      </c>
      <c r="E329" s="301">
        <v>16706358.767059989</v>
      </c>
      <c r="F329" s="302"/>
      <c r="G329" s="302"/>
      <c r="H329" s="239">
        <v>0.10238169320942281</v>
      </c>
      <c r="I329" s="20"/>
      <c r="K329" s="28"/>
    </row>
    <row r="330" spans="1:11" ht="10.5" hidden="1" customHeight="1" x14ac:dyDescent="0.2">
      <c r="A330" s="2"/>
      <c r="B330" s="16"/>
      <c r="C330" s="301"/>
      <c r="D330" s="301"/>
      <c r="E330" s="301"/>
      <c r="F330" s="302"/>
      <c r="G330" s="302"/>
      <c r="H330" s="239"/>
      <c r="I330" s="20"/>
      <c r="K330" s="28"/>
    </row>
    <row r="331" spans="1:11" ht="10.5" customHeight="1" x14ac:dyDescent="0.2">
      <c r="A331" s="2"/>
      <c r="B331" s="16" t="s">
        <v>416</v>
      </c>
      <c r="C331" s="301">
        <v>547.20000000000005</v>
      </c>
      <c r="D331" s="301">
        <v>22726</v>
      </c>
      <c r="E331" s="301">
        <v>23273.200000000001</v>
      </c>
      <c r="F331" s="302"/>
      <c r="G331" s="302">
        <v>40</v>
      </c>
      <c r="H331" s="239"/>
      <c r="I331" s="20"/>
      <c r="K331" s="28"/>
    </row>
    <row r="332" spans="1:11" ht="10.5" customHeight="1" x14ac:dyDescent="0.2">
      <c r="A332" s="2"/>
      <c r="B332" s="574" t="s">
        <v>453</v>
      </c>
      <c r="C332" s="301"/>
      <c r="D332" s="301">
        <v>6222.88</v>
      </c>
      <c r="E332" s="301">
        <v>6222.88</v>
      </c>
      <c r="F332" s="302"/>
      <c r="G332" s="302"/>
      <c r="H332" s="239">
        <v>-0.76970182787664543</v>
      </c>
      <c r="I332" s="20"/>
      <c r="K332" s="28"/>
    </row>
    <row r="333" spans="1:11" ht="10.5" hidden="1" customHeight="1" x14ac:dyDescent="0.2">
      <c r="A333" s="2"/>
      <c r="B333" s="574"/>
      <c r="C333" s="301"/>
      <c r="D333" s="301"/>
      <c r="E333" s="301"/>
      <c r="F333" s="302"/>
      <c r="G333" s="302"/>
      <c r="H333" s="239"/>
      <c r="I333" s="20"/>
      <c r="K333" s="28"/>
    </row>
    <row r="334" spans="1:11" ht="10.5" customHeight="1" x14ac:dyDescent="0.2">
      <c r="A334" s="2"/>
      <c r="B334" s="16" t="s">
        <v>423</v>
      </c>
      <c r="C334" s="301">
        <v>171116</v>
      </c>
      <c r="D334" s="301">
        <v>225169.98</v>
      </c>
      <c r="E334" s="301">
        <v>396285.98</v>
      </c>
      <c r="F334" s="302">
        <v>12</v>
      </c>
      <c r="G334" s="302">
        <v>2980</v>
      </c>
      <c r="H334" s="239">
        <v>5.9858146666396106E-3</v>
      </c>
      <c r="I334" s="20"/>
    </row>
    <row r="335" spans="1:11" ht="10.5" customHeight="1" x14ac:dyDescent="0.2">
      <c r="A335" s="2"/>
      <c r="B335" s="16" t="s">
        <v>280</v>
      </c>
      <c r="C335" s="301"/>
      <c r="D335" s="301">
        <v>-81225570.769998968</v>
      </c>
      <c r="E335" s="301">
        <v>-81225570.769998968</v>
      </c>
      <c r="F335" s="302">
        <v>-9648.19</v>
      </c>
      <c r="G335" s="302">
        <v>-454885.03</v>
      </c>
      <c r="H335" s="239">
        <v>0.30358262632369093</v>
      </c>
      <c r="I335" s="20"/>
    </row>
    <row r="336" spans="1:11" s="28" customFormat="1" ht="16.5" customHeight="1" x14ac:dyDescent="0.2">
      <c r="A336" s="54"/>
      <c r="B336" s="35" t="s">
        <v>135</v>
      </c>
      <c r="C336" s="303">
        <v>1321723565.0601368</v>
      </c>
      <c r="D336" s="303">
        <v>1618779376.606843</v>
      </c>
      <c r="E336" s="303">
        <v>2940502941.6669798</v>
      </c>
      <c r="F336" s="304">
        <v>85041688.339996353</v>
      </c>
      <c r="G336" s="304">
        <v>14190245.549999977</v>
      </c>
      <c r="H336" s="237">
        <v>5.1348980254283916E-2</v>
      </c>
      <c r="I336" s="27"/>
      <c r="J336" s="5"/>
      <c r="K336" s="209" t="b">
        <f>IF(ABS(E336-SUM(E325:E335))&lt;0.001,TRUE,FALSE)</f>
        <v>1</v>
      </c>
    </row>
    <row r="337" spans="1:11" ht="10.5" customHeight="1" x14ac:dyDescent="0.2">
      <c r="A337" s="2"/>
      <c r="B337" s="31" t="s">
        <v>136</v>
      </c>
      <c r="C337" s="303"/>
      <c r="D337" s="303"/>
      <c r="E337" s="303"/>
      <c r="F337" s="304"/>
      <c r="G337" s="304"/>
      <c r="H337" s="237"/>
      <c r="I337" s="20"/>
      <c r="K337" s="28"/>
    </row>
    <row r="338" spans="1:11" ht="10.5" customHeight="1" x14ac:dyDescent="0.2">
      <c r="A338" s="2"/>
      <c r="B338" s="37" t="s">
        <v>138</v>
      </c>
      <c r="C338" s="301">
        <v>296952974.7200262</v>
      </c>
      <c r="D338" s="301">
        <v>235034233.78000167</v>
      </c>
      <c r="E338" s="301">
        <v>531987208.50002789</v>
      </c>
      <c r="F338" s="302">
        <v>1610822.549999998</v>
      </c>
      <c r="G338" s="302">
        <v>2243395.2600000021</v>
      </c>
      <c r="H338" s="239">
        <v>7.0997252137617872E-2</v>
      </c>
      <c r="I338" s="20"/>
      <c r="K338" s="28"/>
    </row>
    <row r="339" spans="1:11" ht="10.5" customHeight="1" x14ac:dyDescent="0.2">
      <c r="A339" s="2"/>
      <c r="B339" s="37" t="s">
        <v>221</v>
      </c>
      <c r="C339" s="301">
        <v>162361.79999999996</v>
      </c>
      <c r="D339" s="301">
        <v>5019540.4700000053</v>
      </c>
      <c r="E339" s="301">
        <v>5181902.2700000051</v>
      </c>
      <c r="F339" s="302">
        <v>128.5</v>
      </c>
      <c r="G339" s="302">
        <v>11462.809999999998</v>
      </c>
      <c r="H339" s="239">
        <v>3.9643950421845986E-2</v>
      </c>
      <c r="I339" s="20"/>
      <c r="K339" s="209"/>
    </row>
    <row r="340" spans="1:11" s="28" customFormat="1" ht="10.5" customHeight="1" x14ac:dyDescent="0.2">
      <c r="A340" s="54"/>
      <c r="B340" s="16" t="s">
        <v>128</v>
      </c>
      <c r="C340" s="301"/>
      <c r="D340" s="301"/>
      <c r="E340" s="301"/>
      <c r="F340" s="302"/>
      <c r="G340" s="302"/>
      <c r="H340" s="239"/>
      <c r="I340" s="27"/>
      <c r="J340" s="5"/>
    </row>
    <row r="341" spans="1:11" s="28" customFormat="1" ht="10.5" customHeight="1" x14ac:dyDescent="0.2">
      <c r="A341" s="54"/>
      <c r="B341" s="16" t="s">
        <v>416</v>
      </c>
      <c r="C341" s="301"/>
      <c r="D341" s="301">
        <v>3890</v>
      </c>
      <c r="E341" s="301">
        <v>3890</v>
      </c>
      <c r="F341" s="302"/>
      <c r="G341" s="302"/>
      <c r="H341" s="239">
        <v>0.56854838709677424</v>
      </c>
      <c r="I341" s="27"/>
      <c r="J341" s="5"/>
    </row>
    <row r="342" spans="1:11" s="28" customFormat="1" ht="10.5" customHeight="1" x14ac:dyDescent="0.2">
      <c r="A342" s="54"/>
      <c r="B342" s="16" t="s">
        <v>436</v>
      </c>
      <c r="C342" s="301">
        <v>1699952.3800000001</v>
      </c>
      <c r="D342" s="301">
        <v>1469642.56</v>
      </c>
      <c r="E342" s="301">
        <v>3169594.9400000004</v>
      </c>
      <c r="F342" s="302"/>
      <c r="G342" s="302">
        <v>12365</v>
      </c>
      <c r="H342" s="239">
        <v>0.18616350191232511</v>
      </c>
      <c r="I342" s="27"/>
      <c r="J342" s="5"/>
    </row>
    <row r="343" spans="1:11" s="28" customFormat="1" ht="10.5" customHeight="1" x14ac:dyDescent="0.2">
      <c r="A343" s="54"/>
      <c r="B343" s="574" t="s">
        <v>454</v>
      </c>
      <c r="C343" s="301"/>
      <c r="D343" s="301">
        <v>2162</v>
      </c>
      <c r="E343" s="301">
        <v>2162</v>
      </c>
      <c r="F343" s="302"/>
      <c r="G343" s="302"/>
      <c r="H343" s="239"/>
      <c r="I343" s="27"/>
      <c r="J343" s="5"/>
    </row>
    <row r="344" spans="1:11" s="28" customFormat="1" ht="10.5" hidden="1" customHeight="1" x14ac:dyDescent="0.2">
      <c r="A344" s="54"/>
      <c r="B344" s="574"/>
      <c r="C344" s="301"/>
      <c r="D344" s="301"/>
      <c r="E344" s="301"/>
      <c r="F344" s="302"/>
      <c r="G344" s="302"/>
      <c r="H344" s="239"/>
      <c r="I344" s="27"/>
      <c r="J344" s="5"/>
    </row>
    <row r="345" spans="1:11" ht="12.75" customHeight="1" x14ac:dyDescent="0.2">
      <c r="A345" s="2"/>
      <c r="B345" s="16" t="s">
        <v>280</v>
      </c>
      <c r="C345" s="301"/>
      <c r="D345" s="301">
        <v>-1957878.5000000091</v>
      </c>
      <c r="E345" s="301">
        <v>-1957878.5000000091</v>
      </c>
      <c r="F345" s="302">
        <v>-230.5</v>
      </c>
      <c r="G345" s="302">
        <v>-6548.1400000000021</v>
      </c>
      <c r="H345" s="239">
        <v>0.26313979162035661</v>
      </c>
      <c r="I345" s="20"/>
    </row>
    <row r="346" spans="1:11" s="28" customFormat="1" ht="16.5" customHeight="1" x14ac:dyDescent="0.2">
      <c r="A346" s="54"/>
      <c r="B346" s="16" t="s">
        <v>356</v>
      </c>
      <c r="C346" s="301"/>
      <c r="D346" s="301">
        <v>3272491.3555049985</v>
      </c>
      <c r="E346" s="301">
        <v>3272491.3555049985</v>
      </c>
      <c r="F346" s="302"/>
      <c r="G346" s="302"/>
      <c r="H346" s="239">
        <v>0.10688311121170324</v>
      </c>
      <c r="I346" s="27"/>
      <c r="J346" s="5"/>
    </row>
    <row r="347" spans="1:11" ht="10.5" customHeight="1" x14ac:dyDescent="0.2">
      <c r="A347" s="2"/>
      <c r="B347" s="35" t="s">
        <v>137</v>
      </c>
      <c r="C347" s="303">
        <v>298815288.90002614</v>
      </c>
      <c r="D347" s="303">
        <v>242844081.66550666</v>
      </c>
      <c r="E347" s="303">
        <v>541659370.5655328</v>
      </c>
      <c r="F347" s="304">
        <v>1610720.549999998</v>
      </c>
      <c r="G347" s="304">
        <v>2260674.930000002</v>
      </c>
      <c r="H347" s="237">
        <v>7.0924366460585642E-2</v>
      </c>
      <c r="I347" s="20"/>
      <c r="K347" s="209" t="b">
        <f>IF(ABS(E347-SUM(E338:E346))&lt;0.001,TRUE,FALSE)</f>
        <v>1</v>
      </c>
    </row>
    <row r="348" spans="1:11" ht="10.5" customHeight="1" x14ac:dyDescent="0.2">
      <c r="A348" s="2"/>
      <c r="B348" s="31" t="s">
        <v>141</v>
      </c>
      <c r="C348" s="303"/>
      <c r="D348" s="303"/>
      <c r="E348" s="303"/>
      <c r="F348" s="304"/>
      <c r="G348" s="304"/>
      <c r="H348" s="237"/>
      <c r="I348" s="20"/>
      <c r="K348" s="57"/>
    </row>
    <row r="349" spans="1:11" s="57" customFormat="1" ht="10.5" customHeight="1" x14ac:dyDescent="0.2">
      <c r="A349" s="6"/>
      <c r="B349" s="37" t="s">
        <v>151</v>
      </c>
      <c r="C349" s="301">
        <v>94131672.589997202</v>
      </c>
      <c r="D349" s="301">
        <v>31662543.989999954</v>
      </c>
      <c r="E349" s="301">
        <v>125794216.57999715</v>
      </c>
      <c r="F349" s="302">
        <v>35044.870000000003</v>
      </c>
      <c r="G349" s="302">
        <v>461465.9699999998</v>
      </c>
      <c r="H349" s="239">
        <v>0.1472508035526876</v>
      </c>
      <c r="I349" s="56"/>
      <c r="J349" s="5"/>
    </row>
    <row r="350" spans="1:11" s="57" customFormat="1" ht="10.5" customHeight="1" x14ac:dyDescent="0.2">
      <c r="A350" s="6"/>
      <c r="B350" s="37" t="s">
        <v>222</v>
      </c>
      <c r="C350" s="301">
        <v>4895.5</v>
      </c>
      <c r="D350" s="301">
        <v>44804.009999999987</v>
      </c>
      <c r="E350" s="301">
        <v>49699.509999999987</v>
      </c>
      <c r="F350" s="302">
        <v>60</v>
      </c>
      <c r="G350" s="302">
        <v>166.79999999999998</v>
      </c>
      <c r="H350" s="239">
        <v>5.7686176948174017E-2</v>
      </c>
      <c r="I350" s="56"/>
      <c r="J350" s="5"/>
      <c r="K350" s="209"/>
    </row>
    <row r="351" spans="1:11" s="57" customFormat="1" ht="10.5" customHeight="1" x14ac:dyDescent="0.2">
      <c r="A351" s="6"/>
      <c r="B351" s="16" t="s">
        <v>128</v>
      </c>
      <c r="C351" s="306"/>
      <c r="D351" s="306"/>
      <c r="E351" s="306"/>
      <c r="F351" s="307"/>
      <c r="G351" s="307"/>
      <c r="H351" s="182"/>
      <c r="I351" s="56"/>
      <c r="J351" s="5"/>
      <c r="K351" s="209"/>
    </row>
    <row r="352" spans="1:11" s="57" customFormat="1" ht="10.5" customHeight="1" x14ac:dyDescent="0.2">
      <c r="A352" s="6"/>
      <c r="B352" s="16" t="s">
        <v>427</v>
      </c>
      <c r="C352" s="306">
        <v>4499.2</v>
      </c>
      <c r="D352" s="306">
        <v>10733</v>
      </c>
      <c r="E352" s="306">
        <v>15232.2</v>
      </c>
      <c r="F352" s="307"/>
      <c r="G352" s="307"/>
      <c r="H352" s="182">
        <v>0.51083118428883156</v>
      </c>
      <c r="I352" s="56"/>
      <c r="J352" s="5"/>
      <c r="K352" s="60"/>
    </row>
    <row r="353" spans="1:11" s="57" customFormat="1" ht="10.5" hidden="1" customHeight="1" x14ac:dyDescent="0.2">
      <c r="A353" s="6"/>
      <c r="B353" s="16"/>
      <c r="C353" s="306"/>
      <c r="D353" s="306"/>
      <c r="E353" s="306"/>
      <c r="F353" s="307"/>
      <c r="G353" s="307"/>
      <c r="H353" s="182"/>
      <c r="I353" s="56"/>
      <c r="J353" s="5"/>
    </row>
    <row r="354" spans="1:11" s="57" customFormat="1" ht="10.5" customHeight="1" x14ac:dyDescent="0.2">
      <c r="A354" s="6"/>
      <c r="B354" s="574" t="s">
        <v>455</v>
      </c>
      <c r="C354" s="306"/>
      <c r="D354" s="306"/>
      <c r="E354" s="306"/>
      <c r="F354" s="307"/>
      <c r="G354" s="307"/>
      <c r="H354" s="182"/>
      <c r="I354" s="56"/>
      <c r="J354" s="5"/>
    </row>
    <row r="355" spans="1:11" s="57" customFormat="1" ht="10.5" hidden="1" customHeight="1" x14ac:dyDescent="0.2">
      <c r="A355" s="6"/>
      <c r="B355" s="574"/>
      <c r="C355" s="306"/>
      <c r="D355" s="306"/>
      <c r="E355" s="306"/>
      <c r="F355" s="307"/>
      <c r="G355" s="307"/>
      <c r="H355" s="182"/>
      <c r="I355" s="56"/>
      <c r="J355" s="5"/>
    </row>
    <row r="356" spans="1:11" s="60" customFormat="1" ht="14.25" customHeight="1" x14ac:dyDescent="0.2">
      <c r="A356" s="24"/>
      <c r="B356" s="16" t="s">
        <v>423</v>
      </c>
      <c r="C356" s="306"/>
      <c r="D356" s="306"/>
      <c r="E356" s="306"/>
      <c r="F356" s="307"/>
      <c r="G356" s="307"/>
      <c r="H356" s="182"/>
      <c r="I356" s="59"/>
      <c r="K356" s="57"/>
    </row>
    <row r="357" spans="1:11" s="60" customFormat="1" ht="14.25" customHeight="1" x14ac:dyDescent="0.2">
      <c r="A357" s="24"/>
      <c r="B357" s="16" t="s">
        <v>280</v>
      </c>
      <c r="C357" s="306"/>
      <c r="D357" s="306">
        <v>-3047827.3499999992</v>
      </c>
      <c r="E357" s="306">
        <v>-3047827.3499999992</v>
      </c>
      <c r="F357" s="307">
        <v>-11</v>
      </c>
      <c r="G357" s="307">
        <v>-11462.490000000002</v>
      </c>
      <c r="H357" s="182">
        <v>0.59810827269384248</v>
      </c>
      <c r="I357" s="59"/>
    </row>
    <row r="358" spans="1:11" s="57" customFormat="1" ht="10.5" customHeight="1" x14ac:dyDescent="0.2">
      <c r="A358" s="6"/>
      <c r="B358" s="35" t="s">
        <v>142</v>
      </c>
      <c r="C358" s="308">
        <v>94141067.289997205</v>
      </c>
      <c r="D358" s="308">
        <v>28670253.64999995</v>
      </c>
      <c r="E358" s="308">
        <v>122811320.93999717</v>
      </c>
      <c r="F358" s="309">
        <v>35093.870000000003</v>
      </c>
      <c r="G358" s="309">
        <v>450170.27999999985</v>
      </c>
      <c r="H358" s="183">
        <v>0.13926928454796816</v>
      </c>
      <c r="I358" s="56"/>
      <c r="J358" s="5"/>
      <c r="K358" s="209" t="b">
        <f>IF(ABS(E358-SUM(E349:E357))&lt;0.001,TRUE,FALSE)</f>
        <v>1</v>
      </c>
    </row>
    <row r="359" spans="1:11" s="57" customFormat="1" ht="10.5" customHeight="1" x14ac:dyDescent="0.2">
      <c r="A359" s="6"/>
      <c r="B359" s="31" t="s">
        <v>139</v>
      </c>
      <c r="C359" s="308"/>
      <c r="D359" s="308"/>
      <c r="E359" s="308"/>
      <c r="F359" s="309"/>
      <c r="G359" s="309"/>
      <c r="H359" s="183"/>
      <c r="I359" s="56"/>
      <c r="J359" s="5"/>
    </row>
    <row r="360" spans="1:11" s="57" customFormat="1" ht="10.5" customHeight="1" x14ac:dyDescent="0.2">
      <c r="A360" s="6"/>
      <c r="B360" s="37" t="s">
        <v>140</v>
      </c>
      <c r="C360" s="306">
        <v>1833495.1299999554</v>
      </c>
      <c r="D360" s="306">
        <v>270388.59000000148</v>
      </c>
      <c r="E360" s="306">
        <v>2103883.7199999569</v>
      </c>
      <c r="F360" s="307">
        <v>117</v>
      </c>
      <c r="G360" s="307">
        <v>5767.2800000000025</v>
      </c>
      <c r="H360" s="182"/>
      <c r="I360" s="56"/>
      <c r="J360" s="5"/>
      <c r="K360" s="209"/>
    </row>
    <row r="361" spans="1:11" s="57" customFormat="1" ht="10.5" customHeight="1" x14ac:dyDescent="0.2">
      <c r="A361" s="6"/>
      <c r="B361" s="37" t="s">
        <v>179</v>
      </c>
      <c r="C361" s="364">
        <v>415738.61000000354</v>
      </c>
      <c r="D361" s="306">
        <v>43527419.660004444</v>
      </c>
      <c r="E361" s="306">
        <v>43943158.270004444</v>
      </c>
      <c r="F361" s="307">
        <v>19281.96</v>
      </c>
      <c r="G361" s="307">
        <v>155592.8700000009</v>
      </c>
      <c r="H361" s="182">
        <v>0.20291871342532097</v>
      </c>
      <c r="I361" s="56"/>
      <c r="J361" s="5"/>
      <c r="K361" s="209"/>
    </row>
    <row r="362" spans="1:11" s="57" customFormat="1" ht="10.5" customHeight="1" x14ac:dyDescent="0.2">
      <c r="A362" s="6"/>
      <c r="B362" s="37" t="s">
        <v>223</v>
      </c>
      <c r="C362" s="306">
        <v>5963.53</v>
      </c>
      <c r="D362" s="306">
        <v>1093224.4000000006</v>
      </c>
      <c r="E362" s="306">
        <v>1099187.9300000006</v>
      </c>
      <c r="F362" s="307"/>
      <c r="G362" s="307">
        <v>3533.19</v>
      </c>
      <c r="H362" s="182">
        <v>7.8927505621198657E-2</v>
      </c>
      <c r="I362" s="56"/>
      <c r="J362" s="5"/>
    </row>
    <row r="363" spans="1:11" s="60" customFormat="1" ht="10.5" customHeight="1" x14ac:dyDescent="0.2">
      <c r="A363" s="24"/>
      <c r="B363" s="37" t="s">
        <v>498</v>
      </c>
      <c r="C363" s="306"/>
      <c r="D363" s="306">
        <v>3550</v>
      </c>
      <c r="E363" s="306">
        <v>3550</v>
      </c>
      <c r="F363" s="307"/>
      <c r="G363" s="307">
        <v>20</v>
      </c>
      <c r="H363" s="182"/>
      <c r="I363" s="59"/>
      <c r="J363" s="5"/>
    </row>
    <row r="364" spans="1:11" s="60" customFormat="1" ht="10.5" customHeight="1" x14ac:dyDescent="0.2">
      <c r="A364" s="24"/>
      <c r="B364" s="574" t="s">
        <v>456</v>
      </c>
      <c r="C364" s="306"/>
      <c r="D364" s="306"/>
      <c r="E364" s="306"/>
      <c r="F364" s="307"/>
      <c r="G364" s="307"/>
      <c r="H364" s="182"/>
      <c r="I364" s="59"/>
      <c r="J364" s="5"/>
    </row>
    <row r="365" spans="1:11" s="60" customFormat="1" ht="10.5" hidden="1" customHeight="1" x14ac:dyDescent="0.2">
      <c r="A365" s="24"/>
      <c r="B365" s="574"/>
      <c r="C365" s="306"/>
      <c r="D365" s="306"/>
      <c r="E365" s="306"/>
      <c r="F365" s="307"/>
      <c r="G365" s="307"/>
      <c r="H365" s="182"/>
      <c r="I365" s="59"/>
      <c r="J365" s="5"/>
    </row>
    <row r="366" spans="1:11" s="57" customFormat="1" x14ac:dyDescent="0.2">
      <c r="A366" s="6"/>
      <c r="B366" s="16" t="s">
        <v>423</v>
      </c>
      <c r="C366" s="306"/>
      <c r="D366" s="306"/>
      <c r="E366" s="306"/>
      <c r="F366" s="307"/>
      <c r="G366" s="307"/>
      <c r="H366" s="182"/>
      <c r="I366" s="56"/>
      <c r="K366" s="60"/>
    </row>
    <row r="367" spans="1:11" s="60" customFormat="1" ht="17.25" customHeight="1" x14ac:dyDescent="0.2">
      <c r="A367" s="24"/>
      <c r="B367" s="37" t="s">
        <v>280</v>
      </c>
      <c r="C367" s="306"/>
      <c r="D367" s="306">
        <v>-688740.09000000253</v>
      </c>
      <c r="E367" s="306">
        <v>-688740.09000000253</v>
      </c>
      <c r="F367" s="307">
        <v>-7</v>
      </c>
      <c r="G367" s="307">
        <v>-2862.63</v>
      </c>
      <c r="H367" s="182">
        <v>0.58213493454046494</v>
      </c>
      <c r="I367" s="59"/>
    </row>
    <row r="368" spans="1:11" s="60" customFormat="1" ht="17.25" customHeight="1" x14ac:dyDescent="0.2">
      <c r="A368" s="24"/>
      <c r="B368" s="35" t="s">
        <v>143</v>
      </c>
      <c r="C368" s="308">
        <v>2255197.2699999586</v>
      </c>
      <c r="D368" s="308">
        <v>44205842.56000445</v>
      </c>
      <c r="E368" s="308">
        <v>46461039.830004409</v>
      </c>
      <c r="F368" s="309">
        <v>19391.96</v>
      </c>
      <c r="G368" s="309">
        <v>162050.71000000089</v>
      </c>
      <c r="H368" s="183">
        <v>0.24921251140939349</v>
      </c>
      <c r="I368" s="59"/>
      <c r="K368" s="209" t="b">
        <f>IF(ABS(E368-SUM(E360:E367))&lt;0.001,TRUE,FALSE)</f>
        <v>1</v>
      </c>
    </row>
    <row r="369" spans="1:11" s="60" customFormat="1" ht="17.25" customHeight="1" x14ac:dyDescent="0.2">
      <c r="A369" s="24"/>
      <c r="B369" s="31" t="s">
        <v>466</v>
      </c>
      <c r="C369" s="308"/>
      <c r="D369" s="308"/>
      <c r="E369" s="308"/>
      <c r="F369" s="309"/>
      <c r="G369" s="309"/>
      <c r="H369" s="183"/>
      <c r="I369" s="59"/>
      <c r="K369" s="209"/>
    </row>
    <row r="370" spans="1:11" s="60" customFormat="1" ht="11.25" customHeight="1" x14ac:dyDescent="0.2">
      <c r="A370" s="24"/>
      <c r="B370" s="37" t="s">
        <v>468</v>
      </c>
      <c r="C370" s="306">
        <v>14925223.809999999</v>
      </c>
      <c r="D370" s="306">
        <v>2235277</v>
      </c>
      <c r="E370" s="306">
        <v>17160500.809999999</v>
      </c>
      <c r="F370" s="307"/>
      <c r="G370" s="307">
        <v>54731</v>
      </c>
      <c r="H370" s="182">
        <v>0.41240986849300509</v>
      </c>
      <c r="I370" s="59"/>
      <c r="K370" s="209"/>
    </row>
    <row r="371" spans="1:11" s="60" customFormat="1" ht="17.25" customHeight="1" x14ac:dyDescent="0.2">
      <c r="A371" s="24"/>
      <c r="B371" s="35" t="s">
        <v>467</v>
      </c>
      <c r="C371" s="308">
        <v>14925223.809999999</v>
      </c>
      <c r="D371" s="308">
        <v>2235277</v>
      </c>
      <c r="E371" s="308">
        <v>17160500.809999999</v>
      </c>
      <c r="F371" s="309"/>
      <c r="G371" s="309">
        <v>54731</v>
      </c>
      <c r="H371" s="183">
        <v>0.41240986849300509</v>
      </c>
      <c r="I371" s="59"/>
      <c r="K371" s="209"/>
    </row>
    <row r="372" spans="1:11" s="57" customFormat="1" ht="10.5" customHeight="1" x14ac:dyDescent="0.2">
      <c r="A372" s="6"/>
      <c r="B372" s="31" t="s">
        <v>122</v>
      </c>
      <c r="C372" s="308"/>
      <c r="D372" s="308"/>
      <c r="E372" s="308"/>
      <c r="F372" s="309"/>
      <c r="G372" s="309"/>
      <c r="H372" s="183"/>
      <c r="I372" s="56"/>
      <c r="J372" s="5"/>
    </row>
    <row r="373" spans="1:11" s="57" customFormat="1" ht="10.5" customHeight="1" x14ac:dyDescent="0.2">
      <c r="A373" s="6"/>
      <c r="B373" s="37" t="s">
        <v>144</v>
      </c>
      <c r="C373" s="306">
        <v>15102.47000000007</v>
      </c>
      <c r="D373" s="306">
        <v>171169.39999999994</v>
      </c>
      <c r="E373" s="306">
        <v>186271.87</v>
      </c>
      <c r="F373" s="307"/>
      <c r="G373" s="307">
        <v>10.25</v>
      </c>
      <c r="H373" s="182">
        <v>-5.4907894654059763E-2</v>
      </c>
      <c r="I373" s="56"/>
      <c r="J373" s="5"/>
      <c r="K373" s="209"/>
    </row>
    <row r="374" spans="1:11" s="57" customFormat="1" ht="10.5" customHeight="1" x14ac:dyDescent="0.2">
      <c r="A374" s="6"/>
      <c r="B374" s="37" t="s">
        <v>224</v>
      </c>
      <c r="C374" s="306">
        <v>1803.8999999999992</v>
      </c>
      <c r="D374" s="306">
        <v>77706.899999999994</v>
      </c>
      <c r="E374" s="306">
        <v>79510.799999999988</v>
      </c>
      <c r="F374" s="307"/>
      <c r="G374" s="307"/>
      <c r="H374" s="182">
        <v>-0.13814943000935453</v>
      </c>
      <c r="I374" s="56"/>
      <c r="J374" s="5"/>
      <c r="K374" s="63"/>
    </row>
    <row r="375" spans="1:11" s="57" customFormat="1" ht="10.5" hidden="1" customHeight="1" x14ac:dyDescent="0.2">
      <c r="A375" s="6"/>
      <c r="B375" s="37"/>
      <c r="C375" s="306"/>
      <c r="D375" s="306"/>
      <c r="E375" s="306"/>
      <c r="F375" s="307"/>
      <c r="G375" s="307"/>
      <c r="H375" s="182"/>
      <c r="I375" s="56"/>
      <c r="J375" s="5"/>
      <c r="K375" s="63"/>
    </row>
    <row r="376" spans="1:11" s="57" customFormat="1" ht="10.5" hidden="1" customHeight="1" x14ac:dyDescent="0.2">
      <c r="A376" s="6"/>
      <c r="B376" s="37"/>
      <c r="C376" s="306"/>
      <c r="D376" s="306"/>
      <c r="E376" s="306"/>
      <c r="F376" s="307"/>
      <c r="G376" s="307"/>
      <c r="H376" s="182"/>
      <c r="I376" s="56"/>
      <c r="J376" s="5"/>
      <c r="K376" s="63"/>
    </row>
    <row r="377" spans="1:11" s="60" customFormat="1" ht="10.5" customHeight="1" x14ac:dyDescent="0.2">
      <c r="A377" s="24"/>
      <c r="B377" s="16" t="s">
        <v>423</v>
      </c>
      <c r="C377" s="306"/>
      <c r="D377" s="306"/>
      <c r="E377" s="306"/>
      <c r="F377" s="307"/>
      <c r="G377" s="307"/>
      <c r="H377" s="182"/>
      <c r="I377" s="59"/>
      <c r="J377" s="5"/>
    </row>
    <row r="378" spans="1:11" s="63" customFormat="1" ht="14.25" customHeight="1" x14ac:dyDescent="0.2">
      <c r="A378" s="61"/>
      <c r="B378" s="35" t="s">
        <v>120</v>
      </c>
      <c r="C378" s="308">
        <v>16906.370000000068</v>
      </c>
      <c r="D378" s="308">
        <v>248876.29999999993</v>
      </c>
      <c r="E378" s="308">
        <v>265782.67</v>
      </c>
      <c r="F378" s="309"/>
      <c r="G378" s="309">
        <v>10.25</v>
      </c>
      <c r="H378" s="183">
        <v>-8.1448515357433027E-2</v>
      </c>
      <c r="I378" s="62"/>
      <c r="K378" s="209" t="b">
        <f>IF(ABS(E378-SUM(E373:E377))&lt;0.001,TRUE,FALSE)</f>
        <v>1</v>
      </c>
    </row>
    <row r="379" spans="1:11" s="63" customFormat="1" ht="14.25" customHeight="1" x14ac:dyDescent="0.2">
      <c r="A379" s="61"/>
      <c r="B379" s="31" t="s">
        <v>244</v>
      </c>
      <c r="C379" s="308"/>
      <c r="D379" s="308"/>
      <c r="E379" s="308"/>
      <c r="F379" s="309"/>
      <c r="G379" s="309"/>
      <c r="H379" s="183"/>
      <c r="I379" s="62"/>
      <c r="K379" s="60"/>
    </row>
    <row r="380" spans="1:11" s="60" customFormat="1" ht="11.25" customHeight="1" x14ac:dyDescent="0.2">
      <c r="A380" s="24"/>
      <c r="B380" s="37" t="s">
        <v>144</v>
      </c>
      <c r="C380" s="306">
        <v>145.19999999999999</v>
      </c>
      <c r="D380" s="306">
        <v>162.63000000000002</v>
      </c>
      <c r="E380" s="306">
        <v>307.83000000000004</v>
      </c>
      <c r="F380" s="307"/>
      <c r="G380" s="307"/>
      <c r="H380" s="182">
        <v>7.1519131367647759E-4</v>
      </c>
      <c r="I380" s="59"/>
      <c r="J380" s="5"/>
      <c r="K380" s="57"/>
    </row>
    <row r="381" spans="1:11" s="57" customFormat="1" ht="10.5" customHeight="1" x14ac:dyDescent="0.2">
      <c r="A381" s="6"/>
      <c r="B381" s="37" t="s">
        <v>125</v>
      </c>
      <c r="C381" s="306">
        <v>7004854.3999995831</v>
      </c>
      <c r="D381" s="306">
        <v>35241125.430002794</v>
      </c>
      <c r="E381" s="306">
        <v>42245979.830002382</v>
      </c>
      <c r="F381" s="307"/>
      <c r="G381" s="307">
        <v>134641.12000000014</v>
      </c>
      <c r="H381" s="182">
        <v>-4.2020770116661721E-2</v>
      </c>
      <c r="I381" s="56"/>
      <c r="J381" s="5"/>
    </row>
    <row r="382" spans="1:11" s="57" customFormat="1" ht="10.5" customHeight="1" x14ac:dyDescent="0.2">
      <c r="A382" s="6"/>
      <c r="B382" s="37" t="s">
        <v>126</v>
      </c>
      <c r="C382" s="306">
        <v>31976.540000000077</v>
      </c>
      <c r="D382" s="306">
        <v>414787.70000000118</v>
      </c>
      <c r="E382" s="306">
        <v>446764.24000000121</v>
      </c>
      <c r="F382" s="307"/>
      <c r="G382" s="307">
        <v>2458.0100000000002</v>
      </c>
      <c r="H382" s="182"/>
      <c r="I382" s="56"/>
      <c r="J382" s="5"/>
    </row>
    <row r="383" spans="1:11" s="57" customFormat="1" ht="10.5" customHeight="1" x14ac:dyDescent="0.2">
      <c r="A383" s="6"/>
      <c r="B383" s="37" t="s">
        <v>127</v>
      </c>
      <c r="C383" s="306">
        <v>2201534.3099999973</v>
      </c>
      <c r="D383" s="306">
        <v>23638319.820000011</v>
      </c>
      <c r="E383" s="306">
        <v>25839854.130000006</v>
      </c>
      <c r="F383" s="307"/>
      <c r="G383" s="307">
        <v>77735.7</v>
      </c>
      <c r="H383" s="182"/>
      <c r="I383" s="56"/>
      <c r="J383" s="5"/>
    </row>
    <row r="384" spans="1:11" s="57" customFormat="1" ht="10.5" customHeight="1" x14ac:dyDescent="0.2">
      <c r="A384" s="6"/>
      <c r="B384" s="37" t="s">
        <v>133</v>
      </c>
      <c r="C384" s="306">
        <v>452529.64000000164</v>
      </c>
      <c r="D384" s="306">
        <v>1345260.2900000007</v>
      </c>
      <c r="E384" s="306">
        <v>1797789.9300000023</v>
      </c>
      <c r="F384" s="307"/>
      <c r="G384" s="307">
        <v>12498.990000000002</v>
      </c>
      <c r="H384" s="182">
        <v>0.24544041764566216</v>
      </c>
      <c r="I384" s="56"/>
      <c r="J384" s="5"/>
    </row>
    <row r="385" spans="1:11" s="57" customFormat="1" ht="10.5" customHeight="1" x14ac:dyDescent="0.2">
      <c r="A385" s="6"/>
      <c r="B385" s="37" t="s">
        <v>134</v>
      </c>
      <c r="C385" s="306">
        <v>59380.499999999978</v>
      </c>
      <c r="D385" s="306">
        <v>462110.23999999958</v>
      </c>
      <c r="E385" s="306">
        <v>521490.73999999958</v>
      </c>
      <c r="F385" s="307"/>
      <c r="G385" s="307">
        <v>1338.85</v>
      </c>
      <c r="H385" s="182">
        <v>-0.22475501823575172</v>
      </c>
      <c r="I385" s="56"/>
      <c r="J385" s="5"/>
    </row>
    <row r="386" spans="1:11" s="57" customFormat="1" ht="10.5" customHeight="1" x14ac:dyDescent="0.2">
      <c r="A386" s="6"/>
      <c r="B386" s="37" t="s">
        <v>24</v>
      </c>
      <c r="C386" s="306">
        <v>2218070.2799999989</v>
      </c>
      <c r="D386" s="306">
        <v>2087096.6000000006</v>
      </c>
      <c r="E386" s="306">
        <v>4305166.88</v>
      </c>
      <c r="F386" s="307"/>
      <c r="G386" s="307">
        <v>11131.150000000001</v>
      </c>
      <c r="H386" s="182">
        <v>0.21072764579793901</v>
      </c>
      <c r="I386" s="56"/>
      <c r="J386" s="5"/>
      <c r="K386" s="5"/>
    </row>
    <row r="387" spans="1:11" s="57" customFormat="1" ht="10.5" customHeight="1" x14ac:dyDescent="0.2">
      <c r="A387" s="6"/>
      <c r="B387" s="37" t="s">
        <v>138</v>
      </c>
      <c r="C387" s="306">
        <v>493798.75999999966</v>
      </c>
      <c r="D387" s="306">
        <v>310921.79999999987</v>
      </c>
      <c r="E387" s="306">
        <v>804720.55999999947</v>
      </c>
      <c r="F387" s="307"/>
      <c r="G387" s="307">
        <v>3722.92</v>
      </c>
      <c r="H387" s="182">
        <v>-6.5723798278338741E-3</v>
      </c>
      <c r="I387" s="56"/>
      <c r="J387" s="5"/>
    </row>
    <row r="388" spans="1:11" s="57" customFormat="1" ht="10.5" customHeight="1" x14ac:dyDescent="0.2">
      <c r="A388" s="6"/>
      <c r="B388" s="37" t="s">
        <v>34</v>
      </c>
      <c r="C388" s="306">
        <v>27380115.600002468</v>
      </c>
      <c r="D388" s="306">
        <v>5978805.6299998462</v>
      </c>
      <c r="E388" s="306">
        <v>33358921.23000231</v>
      </c>
      <c r="F388" s="307"/>
      <c r="G388" s="307">
        <v>62517.759999999878</v>
      </c>
      <c r="H388" s="182">
        <v>-8.4672421085159377E-2</v>
      </c>
      <c r="I388" s="56"/>
      <c r="J388" s="5"/>
    </row>
    <row r="389" spans="1:11" s="57" customFormat="1" ht="10.5" customHeight="1" x14ac:dyDescent="0.2">
      <c r="A389" s="6"/>
      <c r="B389" s="37" t="s">
        <v>140</v>
      </c>
      <c r="C389" s="306">
        <v>5535.8600000000006</v>
      </c>
      <c r="D389" s="306">
        <v>854.83</v>
      </c>
      <c r="E389" s="306">
        <v>6390.6900000000005</v>
      </c>
      <c r="F389" s="307"/>
      <c r="G389" s="307"/>
      <c r="H389" s="182"/>
      <c r="I389" s="56"/>
    </row>
    <row r="390" spans="1:11" s="57" customFormat="1" ht="10.5" customHeight="1" x14ac:dyDescent="0.2">
      <c r="A390" s="6"/>
      <c r="B390" s="37" t="s">
        <v>129</v>
      </c>
      <c r="C390" s="306">
        <v>2136666.3200000189</v>
      </c>
      <c r="D390" s="306">
        <v>19160103.230000004</v>
      </c>
      <c r="E390" s="306">
        <v>21296769.550000027</v>
      </c>
      <c r="F390" s="307"/>
      <c r="G390" s="307">
        <v>87740.060000000012</v>
      </c>
      <c r="H390" s="182">
        <v>0.10943484315477758</v>
      </c>
      <c r="I390" s="56"/>
    </row>
    <row r="391" spans="1:11" s="57" customFormat="1" ht="10.5" customHeight="1" x14ac:dyDescent="0.2">
      <c r="A391" s="6"/>
      <c r="B391" s="37" t="s">
        <v>381</v>
      </c>
      <c r="C391" s="306">
        <v>21242.760000000046</v>
      </c>
      <c r="D391" s="306">
        <v>17825</v>
      </c>
      <c r="E391" s="306">
        <v>39067.760000000046</v>
      </c>
      <c r="F391" s="307"/>
      <c r="G391" s="307">
        <v>30</v>
      </c>
      <c r="H391" s="182"/>
      <c r="I391" s="56"/>
      <c r="J391" s="5"/>
    </row>
    <row r="392" spans="1:11" s="57" customFormat="1" ht="10.5" customHeight="1" x14ac:dyDescent="0.2">
      <c r="A392" s="6"/>
      <c r="B392" s="16" t="s">
        <v>427</v>
      </c>
      <c r="C392" s="306">
        <v>1140</v>
      </c>
      <c r="D392" s="306">
        <v>1000</v>
      </c>
      <c r="E392" s="306">
        <v>2140</v>
      </c>
      <c r="F392" s="307"/>
      <c r="G392" s="307"/>
      <c r="H392" s="182">
        <v>5.9405940594059459E-2</v>
      </c>
      <c r="I392" s="56"/>
      <c r="J392" s="5"/>
    </row>
    <row r="393" spans="1:11" s="57" customFormat="1" ht="10.5" customHeight="1" x14ac:dyDescent="0.2">
      <c r="A393" s="6"/>
      <c r="B393" s="37" t="s">
        <v>353</v>
      </c>
      <c r="C393" s="306"/>
      <c r="D393" s="306"/>
      <c r="E393" s="306"/>
      <c r="F393" s="307"/>
      <c r="G393" s="307"/>
      <c r="H393" s="182"/>
      <c r="I393" s="56"/>
      <c r="J393" s="5"/>
    </row>
    <row r="394" spans="1:11" s="57" customFormat="1" ht="10.5" customHeight="1" x14ac:dyDescent="0.2">
      <c r="A394" s="6"/>
      <c r="B394" s="37" t="s">
        <v>415</v>
      </c>
      <c r="C394" s="306"/>
      <c r="D394" s="306">
        <v>60981.500212000006</v>
      </c>
      <c r="E394" s="306">
        <v>60981.500212000006</v>
      </c>
      <c r="F394" s="307"/>
      <c r="G394" s="307"/>
      <c r="H394" s="182">
        <v>-0.35738451489230116</v>
      </c>
      <c r="I394" s="56"/>
      <c r="J394" s="5"/>
    </row>
    <row r="395" spans="1:11" s="57" customFormat="1" ht="10.5" customHeight="1" x14ac:dyDescent="0.2">
      <c r="A395" s="6"/>
      <c r="B395" s="37" t="s">
        <v>179</v>
      </c>
      <c r="C395" s="306">
        <v>2096.0200000000004</v>
      </c>
      <c r="D395" s="306">
        <v>310441.11999999994</v>
      </c>
      <c r="E395" s="306">
        <v>312537.13999999996</v>
      </c>
      <c r="F395" s="307"/>
      <c r="G395" s="307">
        <v>261</v>
      </c>
      <c r="H395" s="182">
        <v>0.25364849587077209</v>
      </c>
      <c r="I395" s="56"/>
      <c r="J395" s="5"/>
    </row>
    <row r="396" spans="1:11" s="57" customFormat="1" ht="10.5" customHeight="1" x14ac:dyDescent="0.2">
      <c r="A396" s="6"/>
      <c r="B396" s="37" t="s">
        <v>468</v>
      </c>
      <c r="C396" s="306">
        <v>69899.8</v>
      </c>
      <c r="D396" s="306">
        <v>22602</v>
      </c>
      <c r="E396" s="306">
        <v>92501.8</v>
      </c>
      <c r="F396" s="307"/>
      <c r="G396" s="307"/>
      <c r="H396" s="182">
        <v>0.87920120266536661</v>
      </c>
      <c r="I396" s="56"/>
      <c r="J396" s="5"/>
    </row>
    <row r="397" spans="1:11" s="57" customFormat="1" ht="10.5" customHeight="1" x14ac:dyDescent="0.2">
      <c r="A397" s="6"/>
      <c r="B397" s="575" t="s">
        <v>460</v>
      </c>
      <c r="C397" s="306"/>
      <c r="D397" s="306"/>
      <c r="E397" s="306"/>
      <c r="F397" s="307"/>
      <c r="G397" s="307"/>
      <c r="H397" s="182"/>
      <c r="I397" s="56"/>
      <c r="J397" s="5"/>
    </row>
    <row r="398" spans="1:11" s="57" customFormat="1" ht="10.5" customHeight="1" x14ac:dyDescent="0.2">
      <c r="A398" s="6"/>
      <c r="B398" s="575" t="s">
        <v>488</v>
      </c>
      <c r="C398" s="306"/>
      <c r="D398" s="306"/>
      <c r="E398" s="306"/>
      <c r="F398" s="307"/>
      <c r="G398" s="307"/>
      <c r="H398" s="182"/>
      <c r="I398" s="56"/>
      <c r="J398" s="5"/>
    </row>
    <row r="399" spans="1:11" s="57" customFormat="1" ht="10.5" customHeight="1" x14ac:dyDescent="0.2">
      <c r="A399" s="6"/>
      <c r="B399" s="16" t="s">
        <v>423</v>
      </c>
      <c r="C399" s="306">
        <v>12</v>
      </c>
      <c r="D399" s="306">
        <v>62780</v>
      </c>
      <c r="E399" s="306">
        <v>62792</v>
      </c>
      <c r="F399" s="307"/>
      <c r="G399" s="307">
        <v>60</v>
      </c>
      <c r="H399" s="182"/>
      <c r="I399" s="56"/>
      <c r="J399" s="5"/>
    </row>
    <row r="400" spans="1:11" s="60" customFormat="1" ht="12.75" customHeight="1" x14ac:dyDescent="0.2">
      <c r="A400" s="24"/>
      <c r="B400" s="37" t="s">
        <v>280</v>
      </c>
      <c r="C400" s="306"/>
      <c r="D400" s="306">
        <v>-2571960.9799999888</v>
      </c>
      <c r="E400" s="306">
        <v>-2571960.9799999888</v>
      </c>
      <c r="F400" s="307"/>
      <c r="G400" s="307">
        <v>-9959.0299999999988</v>
      </c>
      <c r="H400" s="182">
        <v>0.25959786630090598</v>
      </c>
      <c r="I400" s="59"/>
      <c r="J400" s="5"/>
    </row>
    <row r="401" spans="1:11" s="57" customFormat="1" x14ac:dyDescent="0.2">
      <c r="A401" s="6"/>
      <c r="B401" s="35" t="s">
        <v>246</v>
      </c>
      <c r="C401" s="308">
        <v>42078997.990002066</v>
      </c>
      <c r="D401" s="308">
        <v>86543216.84021467</v>
      </c>
      <c r="E401" s="308">
        <v>128622214.83021674</v>
      </c>
      <c r="F401" s="309"/>
      <c r="G401" s="309">
        <v>384176.53</v>
      </c>
      <c r="H401" s="183">
        <v>1.0465479408445111E-2</v>
      </c>
      <c r="I401" s="56"/>
      <c r="K401" s="209" t="b">
        <f>IF(ABS(E401-SUM(E380:E400))&lt;0.001,TRUE,FALSE)</f>
        <v>1</v>
      </c>
    </row>
    <row r="402" spans="1:11" s="60" customFormat="1" ht="13.5" customHeight="1" x14ac:dyDescent="0.2">
      <c r="A402" s="24"/>
      <c r="B402" s="35" t="s">
        <v>287</v>
      </c>
      <c r="C402" s="308">
        <v>2371014647.3003454</v>
      </c>
      <c r="D402" s="308">
        <v>6781637126.1347952</v>
      </c>
      <c r="E402" s="308">
        <v>9152651773.4351425</v>
      </c>
      <c r="F402" s="309">
        <v>93557713.829996333</v>
      </c>
      <c r="G402" s="309">
        <v>37188727.948999904</v>
      </c>
      <c r="H402" s="183">
        <v>5.3328259683419477E-2</v>
      </c>
      <c r="I402" s="59"/>
      <c r="K402" s="209" t="b">
        <f>IF(ABS(E402-SUM(E323,E336,E347,E358,E368,E371,E378,E401))&lt;0.001,TRUE,FALSE)</f>
        <v>1</v>
      </c>
    </row>
    <row r="403" spans="1:11" s="60" customFormat="1" ht="10.5" customHeight="1" x14ac:dyDescent="0.2">
      <c r="A403" s="24"/>
      <c r="B403" s="31" t="s">
        <v>145</v>
      </c>
      <c r="C403" s="308"/>
      <c r="D403" s="308"/>
      <c r="E403" s="308"/>
      <c r="F403" s="309"/>
      <c r="G403" s="309"/>
      <c r="H403" s="183"/>
      <c r="I403" s="59"/>
      <c r="J403" s="5"/>
    </row>
    <row r="404" spans="1:11" s="60" customFormat="1" ht="10.5" customHeight="1" x14ac:dyDescent="0.2">
      <c r="A404" s="24"/>
      <c r="B404" s="37" t="s">
        <v>146</v>
      </c>
      <c r="C404" s="306">
        <v>1043987542.8994792</v>
      </c>
      <c r="D404" s="306">
        <v>1251286155.9373097</v>
      </c>
      <c r="E404" s="306">
        <v>2295273698.8367891</v>
      </c>
      <c r="F404" s="307">
        <v>206927161.30784032</v>
      </c>
      <c r="G404" s="307">
        <v>15030557.023503905</v>
      </c>
      <c r="H404" s="182">
        <v>-3.6594581283586503E-2</v>
      </c>
      <c r="I404" s="59"/>
      <c r="J404" s="5"/>
    </row>
    <row r="405" spans="1:11" s="60" customFormat="1" ht="10.5" customHeight="1" x14ac:dyDescent="0.2">
      <c r="A405" s="24"/>
      <c r="B405" s="37" t="s">
        <v>442</v>
      </c>
      <c r="C405" s="306">
        <v>2129512.0599997388</v>
      </c>
      <c r="D405" s="306">
        <v>1297182.2100000621</v>
      </c>
      <c r="E405" s="306">
        <v>3426694.2699998012</v>
      </c>
      <c r="F405" s="307">
        <v>175839.25999999966</v>
      </c>
      <c r="G405" s="307">
        <v>15524.62000000001</v>
      </c>
      <c r="H405" s="182">
        <v>-0.55039267060426811</v>
      </c>
      <c r="I405" s="59"/>
      <c r="J405" s="5"/>
    </row>
    <row r="406" spans="1:11" s="60" customFormat="1" ht="10.5" customHeight="1" x14ac:dyDescent="0.2">
      <c r="A406" s="24"/>
      <c r="B406" s="37" t="s">
        <v>147</v>
      </c>
      <c r="C406" s="306">
        <v>3281285.1700019683</v>
      </c>
      <c r="D406" s="306">
        <v>3951171.2199994386</v>
      </c>
      <c r="E406" s="306">
        <v>7232456.3900014069</v>
      </c>
      <c r="F406" s="307">
        <v>639429.88999999862</v>
      </c>
      <c r="G406" s="307">
        <v>28563.91000000032</v>
      </c>
      <c r="H406" s="182">
        <v>-6.4043685809840434E-2</v>
      </c>
      <c r="I406" s="59"/>
      <c r="J406" s="5"/>
    </row>
    <row r="407" spans="1:11" s="60" customFormat="1" ht="10.5" customHeight="1" x14ac:dyDescent="0.2">
      <c r="A407" s="24"/>
      <c r="B407" s="37" t="s">
        <v>148</v>
      </c>
      <c r="C407" s="306">
        <v>18635509.819963373</v>
      </c>
      <c r="D407" s="306">
        <v>23889236.109990459</v>
      </c>
      <c r="E407" s="306">
        <v>42524745.929953828</v>
      </c>
      <c r="F407" s="307">
        <v>3374971.7600005195</v>
      </c>
      <c r="G407" s="307">
        <v>182621.69999999439</v>
      </c>
      <c r="H407" s="182">
        <v>-5.9022278826266983E-2</v>
      </c>
      <c r="I407" s="59"/>
      <c r="J407" s="5"/>
    </row>
    <row r="408" spans="1:11" s="60" customFormat="1" ht="10.5" customHeight="1" x14ac:dyDescent="0.2">
      <c r="A408" s="24"/>
      <c r="B408" s="37" t="s">
        <v>125</v>
      </c>
      <c r="C408" s="306">
        <v>7332032.1500001764</v>
      </c>
      <c r="D408" s="306">
        <v>8672547.1000007186</v>
      </c>
      <c r="E408" s="306">
        <v>16004579.250000894</v>
      </c>
      <c r="F408" s="307">
        <v>1375475.7499999439</v>
      </c>
      <c r="G408" s="307">
        <v>174762.09000000087</v>
      </c>
      <c r="H408" s="182">
        <v>5.324883182400475E-2</v>
      </c>
      <c r="I408" s="59"/>
      <c r="J408" s="5"/>
      <c r="K408" s="57"/>
    </row>
    <row r="409" spans="1:11" s="60" customFormat="1" ht="10.5" customHeight="1" x14ac:dyDescent="0.2">
      <c r="A409" s="24"/>
      <c r="B409" s="37" t="s">
        <v>149</v>
      </c>
      <c r="C409" s="306">
        <v>204786.48000002038</v>
      </c>
      <c r="D409" s="306">
        <v>980511.85999998997</v>
      </c>
      <c r="E409" s="306">
        <v>1185298.3400000101</v>
      </c>
      <c r="F409" s="307">
        <v>3791.9899999999989</v>
      </c>
      <c r="G409" s="307">
        <v>4625.9200000000055</v>
      </c>
      <c r="H409" s="182">
        <v>-0.13249712125567037</v>
      </c>
      <c r="I409" s="59"/>
      <c r="J409" s="5"/>
      <c r="K409" s="57"/>
    </row>
    <row r="410" spans="1:11" s="57" customFormat="1" ht="10.5" customHeight="1" x14ac:dyDescent="0.2">
      <c r="A410" s="6"/>
      <c r="B410" s="37" t="s">
        <v>435</v>
      </c>
      <c r="C410" s="306"/>
      <c r="D410" s="306"/>
      <c r="E410" s="306"/>
      <c r="F410" s="307"/>
      <c r="G410" s="307"/>
      <c r="H410" s="182"/>
      <c r="I410" s="56"/>
      <c r="J410" s="5"/>
    </row>
    <row r="411" spans="1:11" s="57" customFormat="1" ht="10.5" customHeight="1" x14ac:dyDescent="0.2">
      <c r="A411" s="6"/>
      <c r="B411" s="37" t="s">
        <v>281</v>
      </c>
      <c r="C411" s="306">
        <v>733.6</v>
      </c>
      <c r="D411" s="306">
        <v>-233472424</v>
      </c>
      <c r="E411" s="306">
        <v>-233471690.40000001</v>
      </c>
      <c r="F411" s="307">
        <v>-299008</v>
      </c>
      <c r="G411" s="307">
        <v>-1542590</v>
      </c>
      <c r="H411" s="182">
        <v>0.29727740106592959</v>
      </c>
      <c r="I411" s="56"/>
      <c r="J411" s="5"/>
      <c r="K411" s="60"/>
    </row>
    <row r="412" spans="1:11" s="57" customFormat="1" ht="10.5" customHeight="1" x14ac:dyDescent="0.2">
      <c r="A412" s="6"/>
      <c r="B412" s="575" t="s">
        <v>461</v>
      </c>
      <c r="C412" s="306"/>
      <c r="D412" s="306"/>
      <c r="E412" s="306"/>
      <c r="F412" s="307"/>
      <c r="G412" s="307"/>
      <c r="H412" s="182"/>
      <c r="I412" s="56"/>
      <c r="J412" s="5"/>
      <c r="K412" s="60"/>
    </row>
    <row r="413" spans="1:11" s="57" customFormat="1" ht="10.5" customHeight="1" x14ac:dyDescent="0.2">
      <c r="A413" s="6"/>
      <c r="B413" s="575" t="s">
        <v>465</v>
      </c>
      <c r="C413" s="306"/>
      <c r="D413" s="306">
        <v>33970.116350000004</v>
      </c>
      <c r="E413" s="306">
        <v>33970.116350000004</v>
      </c>
      <c r="F413" s="307"/>
      <c r="G413" s="307"/>
      <c r="H413" s="182"/>
      <c r="I413" s="56"/>
      <c r="J413" s="5"/>
      <c r="K413" s="60"/>
    </row>
    <row r="414" spans="1:11" s="57" customFormat="1" ht="10.5" customHeight="1" x14ac:dyDescent="0.2">
      <c r="A414" s="6"/>
      <c r="B414" s="575" t="s">
        <v>491</v>
      </c>
      <c r="C414" s="306"/>
      <c r="D414" s="306">
        <v>369406.89000000351</v>
      </c>
      <c r="E414" s="306">
        <v>369406.89000000351</v>
      </c>
      <c r="F414" s="307"/>
      <c r="G414" s="307">
        <v>3295.5899999999997</v>
      </c>
      <c r="H414" s="182"/>
      <c r="I414" s="56"/>
      <c r="J414" s="5"/>
      <c r="K414" s="60"/>
    </row>
    <row r="415" spans="1:11" s="60" customFormat="1" ht="10.5" customHeight="1" x14ac:dyDescent="0.2">
      <c r="A415" s="24"/>
      <c r="B415" s="41" t="s">
        <v>150</v>
      </c>
      <c r="C415" s="311">
        <v>1075571402.1794446</v>
      </c>
      <c r="D415" s="311">
        <v>1057007757.4436506</v>
      </c>
      <c r="E415" s="311">
        <v>2132579159.6230953</v>
      </c>
      <c r="F415" s="312">
        <v>212197661.95784077</v>
      </c>
      <c r="G415" s="312">
        <v>13897360.8535039</v>
      </c>
      <c r="H415" s="184">
        <v>-6.5154331084882111E-2</v>
      </c>
      <c r="I415" s="59"/>
      <c r="J415" s="5"/>
      <c r="K415" s="209" t="b">
        <f>IF(ABS(E415-SUM(E404:E414))&lt;0.001,TRUE,FALSE)</f>
        <v>1</v>
      </c>
    </row>
    <row r="416" spans="1:11" s="60" customFormat="1" ht="9" x14ac:dyDescent="0.15">
      <c r="A416" s="24"/>
      <c r="B416" s="265" t="s">
        <v>238</v>
      </c>
      <c r="C416" s="265"/>
      <c r="D416" s="265"/>
      <c r="E416" s="265"/>
      <c r="F416" s="265"/>
      <c r="G416" s="265"/>
      <c r="H416" s="265"/>
      <c r="I416" s="59"/>
    </row>
    <row r="417" spans="1:11" s="60" customFormat="1" ht="10.5" customHeight="1" x14ac:dyDescent="0.15">
      <c r="A417" s="24"/>
      <c r="B417" s="265" t="s">
        <v>249</v>
      </c>
      <c r="C417" s="265"/>
      <c r="D417" s="265"/>
      <c r="E417" s="265"/>
      <c r="F417" s="265"/>
      <c r="G417" s="265"/>
      <c r="H417" s="265"/>
      <c r="I417" s="59"/>
    </row>
    <row r="418" spans="1:11" s="60" customFormat="1" ht="10.5" customHeight="1" x14ac:dyDescent="0.15">
      <c r="A418" s="24"/>
      <c r="B418" s="265" t="s">
        <v>251</v>
      </c>
      <c r="C418" s="265"/>
      <c r="D418" s="265"/>
      <c r="E418" s="265"/>
      <c r="F418" s="265"/>
      <c r="G418" s="265"/>
      <c r="H418" s="265"/>
      <c r="I418" s="59"/>
    </row>
    <row r="419" spans="1:11" s="60" customFormat="1" ht="10.5" customHeight="1" x14ac:dyDescent="0.2">
      <c r="A419" s="24"/>
      <c r="B419" s="265" t="s">
        <v>376</v>
      </c>
      <c r="C419" s="210"/>
      <c r="D419" s="210"/>
      <c r="E419" s="210"/>
      <c r="F419" s="210"/>
      <c r="G419" s="210"/>
      <c r="H419" s="211"/>
      <c r="I419" s="59"/>
      <c r="K419" s="5"/>
    </row>
    <row r="420" spans="1:11" s="60" customFormat="1" ht="10.5" customHeight="1" x14ac:dyDescent="0.2">
      <c r="A420" s="24"/>
      <c r="B420" s="265" t="s">
        <v>431</v>
      </c>
      <c r="C420" s="210"/>
      <c r="D420" s="210"/>
      <c r="E420" s="210"/>
      <c r="F420" s="210"/>
      <c r="G420" s="210"/>
      <c r="H420" s="211"/>
      <c r="I420" s="59"/>
      <c r="K420" s="5"/>
    </row>
    <row r="421" spans="1:11" ht="15" customHeight="1" x14ac:dyDescent="0.25">
      <c r="B421" s="7" t="s">
        <v>288</v>
      </c>
      <c r="C421" s="8"/>
      <c r="D421" s="8"/>
      <c r="E421" s="8"/>
      <c r="F421" s="8"/>
      <c r="G421" s="8"/>
      <c r="H421" s="8"/>
      <c r="I421" s="8"/>
    </row>
    <row r="422" spans="1:11" x14ac:dyDescent="0.2">
      <c r="B422" s="9"/>
      <c r="C422" s="10" t="str">
        <f>$C$3</f>
        <v>PERIODE DU 1.1 AU 31.8.2024</v>
      </c>
      <c r="D422" s="11"/>
    </row>
    <row r="423" spans="1:11" ht="19.5" customHeight="1" x14ac:dyDescent="0.2">
      <c r="B423" s="12" t="str">
        <f>B305</f>
        <v xml:space="preserve">             I - ASSURANCE MALADIE : DÉPENSES en milliers d'euros</v>
      </c>
      <c r="C423" s="13"/>
      <c r="D423" s="13"/>
      <c r="E423" s="13"/>
      <c r="F423" s="13"/>
      <c r="G423" s="13"/>
      <c r="H423" s="14"/>
      <c r="I423" s="15"/>
    </row>
    <row r="424" spans="1:11" ht="13.5" customHeight="1" x14ac:dyDescent="0.2">
      <c r="B424" s="16" t="s">
        <v>7</v>
      </c>
      <c r="C424" s="17" t="s">
        <v>1</v>
      </c>
      <c r="D424" s="17" t="s">
        <v>2</v>
      </c>
      <c r="E424" s="17" t="s">
        <v>6</v>
      </c>
      <c r="F424" s="219" t="s">
        <v>242</v>
      </c>
      <c r="G424" s="219" t="s">
        <v>237</v>
      </c>
      <c r="H424" s="19" t="str">
        <f>$H$5</f>
        <v>PCAP</v>
      </c>
      <c r="I424" s="23"/>
      <c r="K424" s="57"/>
    </row>
    <row r="425" spans="1:11" ht="10.5" customHeight="1" x14ac:dyDescent="0.2">
      <c r="B425" s="21"/>
      <c r="C425" s="44" t="s">
        <v>5</v>
      </c>
      <c r="D425" s="44" t="s">
        <v>5</v>
      </c>
      <c r="E425" s="44"/>
      <c r="F425" s="220"/>
      <c r="G425" s="220" t="s">
        <v>239</v>
      </c>
      <c r="H425" s="22" t="str">
        <f>$H$6</f>
        <v>en %</v>
      </c>
      <c r="I425" s="23"/>
      <c r="K425" s="60"/>
    </row>
    <row r="426" spans="1:11" s="57" customFormat="1" ht="12" customHeight="1" x14ac:dyDescent="0.2">
      <c r="A426" s="6"/>
      <c r="B426" s="31" t="s">
        <v>152</v>
      </c>
      <c r="C426" s="55"/>
      <c r="D426" s="55"/>
      <c r="E426" s="55"/>
      <c r="F426" s="225"/>
      <c r="G426" s="225"/>
      <c r="H426" s="182"/>
      <c r="I426" s="56"/>
    </row>
    <row r="427" spans="1:11" s="60" customFormat="1" ht="14.25" customHeight="1" x14ac:dyDescent="0.2">
      <c r="A427" s="24"/>
      <c r="B427" s="16" t="s">
        <v>12</v>
      </c>
      <c r="C427" s="306"/>
      <c r="D427" s="306">
        <v>13382551318.57085</v>
      </c>
      <c r="E427" s="306">
        <v>13382551318.57085</v>
      </c>
      <c r="F427" s="306">
        <v>22091928.039999992</v>
      </c>
      <c r="G427" s="306">
        <v>68068154.130000547</v>
      </c>
      <c r="H427" s="182">
        <v>7.2124724558221276E-2</v>
      </c>
      <c r="I427" s="59"/>
      <c r="K427" s="57"/>
    </row>
    <row r="428" spans="1:11" s="57" customFormat="1" ht="10.5" customHeight="1" x14ac:dyDescent="0.2">
      <c r="A428" s="6"/>
      <c r="B428" s="16" t="s">
        <v>10</v>
      </c>
      <c r="C428" s="306">
        <v>3079968621.1803174</v>
      </c>
      <c r="D428" s="306">
        <v>28944.709999999992</v>
      </c>
      <c r="E428" s="306">
        <v>3079997565.8903174</v>
      </c>
      <c r="F428" s="307">
        <v>86552.360000000175</v>
      </c>
      <c r="G428" s="307">
        <v>18456520.269999769</v>
      </c>
      <c r="H428" s="182">
        <v>2.7024662996733229E-2</v>
      </c>
      <c r="I428" s="56"/>
      <c r="J428" s="5"/>
    </row>
    <row r="429" spans="1:11" s="57" customFormat="1" ht="10.5" customHeight="1" x14ac:dyDescent="0.2">
      <c r="A429" s="6"/>
      <c r="B429" s="16" t="s">
        <v>9</v>
      </c>
      <c r="C429" s="306">
        <v>248657.32000000108</v>
      </c>
      <c r="D429" s="306"/>
      <c r="E429" s="306">
        <v>248657.32000000108</v>
      </c>
      <c r="F429" s="307"/>
      <c r="G429" s="307">
        <v>226.73999999999998</v>
      </c>
      <c r="H429" s="182"/>
      <c r="I429" s="56"/>
      <c r="J429" s="5"/>
    </row>
    <row r="430" spans="1:11" s="57" customFormat="1" ht="10.5" customHeight="1" x14ac:dyDescent="0.2">
      <c r="A430" s="6"/>
      <c r="B430" s="16" t="s">
        <v>299</v>
      </c>
      <c r="C430" s="306">
        <v>300088006.33996028</v>
      </c>
      <c r="D430" s="306">
        <v>9307.949999999988</v>
      </c>
      <c r="E430" s="306">
        <v>300097314.28996027</v>
      </c>
      <c r="F430" s="307"/>
      <c r="G430" s="307">
        <v>1097164.0099999742</v>
      </c>
      <c r="H430" s="182">
        <v>3.3922673115304169E-2</v>
      </c>
      <c r="I430" s="56"/>
      <c r="J430" s="5"/>
    </row>
    <row r="431" spans="1:11" s="57" customFormat="1" ht="10.5" customHeight="1" x14ac:dyDescent="0.2">
      <c r="A431" s="6"/>
      <c r="B431" s="16" t="s">
        <v>11</v>
      </c>
      <c r="C431" s="306">
        <v>1578483.1100000043</v>
      </c>
      <c r="D431" s="306">
        <v>97.359999999999985</v>
      </c>
      <c r="E431" s="306">
        <v>1578580.4700000044</v>
      </c>
      <c r="F431" s="307"/>
      <c r="G431" s="307">
        <v>1542464.9100000043</v>
      </c>
      <c r="H431" s="182">
        <v>-4.5801193881744862E-4</v>
      </c>
      <c r="I431" s="56"/>
      <c r="J431" s="5"/>
      <c r="K431" s="60"/>
    </row>
    <row r="432" spans="1:11" s="57" customFormat="1" ht="10.5" customHeight="1" x14ac:dyDescent="0.2">
      <c r="A432" s="6"/>
      <c r="B432" s="16" t="s">
        <v>75</v>
      </c>
      <c r="C432" s="306">
        <v>43475304.720029764</v>
      </c>
      <c r="D432" s="306">
        <v>1279.7899999999963</v>
      </c>
      <c r="E432" s="306">
        <v>43476584.510029763</v>
      </c>
      <c r="F432" s="307"/>
      <c r="G432" s="307">
        <v>229165.87000000358</v>
      </c>
      <c r="H432" s="182">
        <v>5.0199676686539796E-2</v>
      </c>
      <c r="I432" s="56"/>
      <c r="J432" s="5"/>
      <c r="K432" s="60"/>
    </row>
    <row r="433" spans="1:11" s="60" customFormat="1" ht="10.5" customHeight="1" x14ac:dyDescent="0.2">
      <c r="A433" s="24"/>
      <c r="B433" s="16" t="s">
        <v>85</v>
      </c>
      <c r="C433" s="306">
        <v>6896531.3099999558</v>
      </c>
      <c r="D433" s="306">
        <v>1337332376.7599838</v>
      </c>
      <c r="E433" s="306">
        <v>1344228908.0699835</v>
      </c>
      <c r="F433" s="313">
        <v>1344228908.0699835</v>
      </c>
      <c r="G433" s="313">
        <v>7133920.3699999945</v>
      </c>
      <c r="H433" s="185">
        <v>3.7528816460583592E-3</v>
      </c>
      <c r="I433" s="59"/>
      <c r="J433" s="5"/>
      <c r="K433" s="57"/>
    </row>
    <row r="434" spans="1:11" s="60" customFormat="1" x14ac:dyDescent="0.2">
      <c r="A434" s="24"/>
      <c r="B434" s="37" t="s">
        <v>25</v>
      </c>
      <c r="C434" s="306">
        <v>9591284.9399981853</v>
      </c>
      <c r="D434" s="306">
        <v>1691846.96</v>
      </c>
      <c r="E434" s="306">
        <v>11283131.899998186</v>
      </c>
      <c r="F434" s="313">
        <v>4066.0900000000011</v>
      </c>
      <c r="G434" s="313">
        <v>35920.319999999963</v>
      </c>
      <c r="H434" s="185">
        <v>8.7789695216511809E-2</v>
      </c>
      <c r="I434" s="59"/>
      <c r="J434" s="5"/>
      <c r="K434" s="57"/>
    </row>
    <row r="435" spans="1:11" s="57" customFormat="1" x14ac:dyDescent="0.2">
      <c r="A435" s="6"/>
      <c r="B435" s="37" t="s">
        <v>48</v>
      </c>
      <c r="C435" s="306"/>
      <c r="D435" s="306">
        <v>4721094.0188401546</v>
      </c>
      <c r="E435" s="306">
        <v>4721094.0188401546</v>
      </c>
      <c r="F435" s="313">
        <v>1112.5312150000002</v>
      </c>
      <c r="G435" s="313">
        <v>13710.022420000014</v>
      </c>
      <c r="H435" s="185">
        <v>2.0882416507732593E-2</v>
      </c>
      <c r="I435" s="56"/>
      <c r="J435" s="5"/>
    </row>
    <row r="436" spans="1:11" s="57" customFormat="1" ht="10.5" customHeight="1" x14ac:dyDescent="0.2">
      <c r="A436" s="6"/>
      <c r="B436" s="37" t="s">
        <v>355</v>
      </c>
      <c r="C436" s="306">
        <v>79660.420000000115</v>
      </c>
      <c r="D436" s="306">
        <v>12399259.742552049</v>
      </c>
      <c r="E436" s="306">
        <v>12478920.162552049</v>
      </c>
      <c r="F436" s="307"/>
      <c r="G436" s="307">
        <v>21510.950000000048</v>
      </c>
      <c r="H436" s="182"/>
      <c r="I436" s="66"/>
      <c r="J436" s="5"/>
    </row>
    <row r="437" spans="1:11" s="57" customFormat="1" ht="10.5" customHeight="1" x14ac:dyDescent="0.2">
      <c r="A437" s="6"/>
      <c r="B437" s="37" t="s">
        <v>79</v>
      </c>
      <c r="C437" s="306"/>
      <c r="D437" s="306">
        <v>79053697.754000276</v>
      </c>
      <c r="E437" s="306">
        <v>79053697.754000276</v>
      </c>
      <c r="F437" s="307"/>
      <c r="G437" s="307">
        <v>101611.15000000002</v>
      </c>
      <c r="H437" s="182">
        <v>2.6048218743148999E-2</v>
      </c>
      <c r="I437" s="66"/>
      <c r="J437" s="5"/>
    </row>
    <row r="438" spans="1:11" s="57" customFormat="1" ht="10.5" customHeight="1" x14ac:dyDescent="0.2">
      <c r="A438" s="6"/>
      <c r="B438" s="563" t="s">
        <v>432</v>
      </c>
      <c r="C438" s="314">
        <v>331173684.85880417</v>
      </c>
      <c r="D438" s="306">
        <v>436367779.51664144</v>
      </c>
      <c r="E438" s="306">
        <v>767541464.3754456</v>
      </c>
      <c r="F438" s="313"/>
      <c r="G438" s="313">
        <v>5379124.7299998989</v>
      </c>
      <c r="H438" s="185">
        <v>3.6776219041291469E-2</v>
      </c>
      <c r="I438" s="56"/>
      <c r="J438" s="5"/>
      <c r="K438" s="60"/>
    </row>
    <row r="439" spans="1:11" s="57" customFormat="1" ht="10.5" customHeight="1" x14ac:dyDescent="0.2">
      <c r="A439" s="6"/>
      <c r="B439" s="563" t="s">
        <v>440</v>
      </c>
      <c r="C439" s="314">
        <v>10657792.73999995</v>
      </c>
      <c r="D439" s="306">
        <v>4337815.579999988</v>
      </c>
      <c r="E439" s="306">
        <v>14995608.319999937</v>
      </c>
      <c r="F439" s="313"/>
      <c r="G439" s="313">
        <v>80496.680000000008</v>
      </c>
      <c r="H439" s="185"/>
      <c r="I439" s="56"/>
      <c r="J439" s="5"/>
    </row>
    <row r="440" spans="1:11" s="57" customFormat="1" ht="10.5" customHeight="1" x14ac:dyDescent="0.2">
      <c r="A440" s="6"/>
      <c r="B440" s="574" t="s">
        <v>457</v>
      </c>
      <c r="C440" s="314"/>
      <c r="D440" s="306">
        <v>7425</v>
      </c>
      <c r="E440" s="306">
        <v>7425</v>
      </c>
      <c r="F440" s="313"/>
      <c r="G440" s="313"/>
      <c r="H440" s="185">
        <v>-0.84984295696731715</v>
      </c>
      <c r="I440" s="56"/>
      <c r="J440" s="5"/>
    </row>
    <row r="441" spans="1:11" s="57" customFormat="1" ht="10.5" customHeight="1" x14ac:dyDescent="0.2">
      <c r="A441" s="6"/>
      <c r="B441" s="574" t="s">
        <v>476</v>
      </c>
      <c r="C441" s="314">
        <v>40244504.320000373</v>
      </c>
      <c r="D441" s="306">
        <v>58880072.239998147</v>
      </c>
      <c r="E441" s="306">
        <v>99124576.559998512</v>
      </c>
      <c r="F441" s="313">
        <v>1388</v>
      </c>
      <c r="G441" s="313">
        <v>343661.2999999997</v>
      </c>
      <c r="H441" s="185">
        <v>-0.32128307427055824</v>
      </c>
      <c r="I441" s="56"/>
      <c r="J441" s="5"/>
    </row>
    <row r="442" spans="1:11" s="57" customFormat="1" ht="10.5" customHeight="1" x14ac:dyDescent="0.2">
      <c r="A442" s="6"/>
      <c r="B442" s="574" t="s">
        <v>493</v>
      </c>
      <c r="C442" s="314"/>
      <c r="D442" s="306">
        <v>13495617.405284997</v>
      </c>
      <c r="E442" s="306">
        <v>13495617.405284997</v>
      </c>
      <c r="F442" s="313"/>
      <c r="G442" s="313"/>
      <c r="H442" s="185"/>
      <c r="I442" s="56"/>
      <c r="J442" s="5"/>
    </row>
    <row r="443" spans="1:11" s="60" customFormat="1" ht="10.5" customHeight="1" x14ac:dyDescent="0.2">
      <c r="A443" s="24"/>
      <c r="B443" s="563" t="s">
        <v>445</v>
      </c>
      <c r="C443" s="314"/>
      <c r="D443" s="306">
        <v>241634.55000013625</v>
      </c>
      <c r="E443" s="306">
        <v>241634.55000013625</v>
      </c>
      <c r="F443" s="313"/>
      <c r="G443" s="313">
        <v>781.980000000014</v>
      </c>
      <c r="H443" s="185">
        <v>1.0004300682278089E-2</v>
      </c>
      <c r="I443" s="56"/>
      <c r="J443" s="5"/>
      <c r="K443" s="57"/>
    </row>
    <row r="444" spans="1:11" s="57" customFormat="1" ht="12.75" customHeight="1" x14ac:dyDescent="0.2">
      <c r="A444" s="6"/>
      <c r="B444" s="16" t="s">
        <v>280</v>
      </c>
      <c r="C444" s="310"/>
      <c r="D444" s="306">
        <v>-633317495.07003248</v>
      </c>
      <c r="E444" s="306">
        <v>-633317495.07003248</v>
      </c>
      <c r="F444" s="313"/>
      <c r="G444" s="313">
        <v>-3876827.0300000175</v>
      </c>
      <c r="H444" s="185">
        <v>0.36078744710729338</v>
      </c>
      <c r="I444" s="59"/>
      <c r="J444" s="5"/>
    </row>
    <row r="445" spans="1:11" s="57" customFormat="1" ht="10.5" customHeight="1" x14ac:dyDescent="0.2">
      <c r="A445" s="6"/>
      <c r="B445" s="29" t="s">
        <v>156</v>
      </c>
      <c r="C445" s="308">
        <v>3824002531.25911</v>
      </c>
      <c r="D445" s="308">
        <v>14697802072.838114</v>
      </c>
      <c r="E445" s="308">
        <v>18521804604.097225</v>
      </c>
      <c r="F445" s="315">
        <v>1366413955.0911984</v>
      </c>
      <c r="G445" s="315">
        <v>98627606.402420178</v>
      </c>
      <c r="H445" s="186">
        <v>4.7730119703810914E-2</v>
      </c>
      <c r="I445" s="56"/>
      <c r="K445" s="209" t="b">
        <f>IF(ABS(E445-SUM(E427:E444))&lt;0.001,TRUE,FALSE)</f>
        <v>1</v>
      </c>
    </row>
    <row r="446" spans="1:11" s="60" customFormat="1" ht="15" customHeight="1" x14ac:dyDescent="0.2">
      <c r="A446" s="24"/>
      <c r="B446" s="29" t="s">
        <v>153</v>
      </c>
      <c r="C446" s="308"/>
      <c r="D446" s="308">
        <v>290761.43999999989</v>
      </c>
      <c r="E446" s="308">
        <v>290761.43999999989</v>
      </c>
      <c r="F446" s="315"/>
      <c r="G446" s="315"/>
      <c r="H446" s="186">
        <v>-8.4628618140470735E-2</v>
      </c>
      <c r="I446" s="56"/>
      <c r="J446" s="5"/>
      <c r="K446" s="5"/>
    </row>
    <row r="447" spans="1:11" ht="17.25" customHeight="1" x14ac:dyDescent="0.2">
      <c r="A447" s="2"/>
      <c r="B447" s="31" t="s">
        <v>154</v>
      </c>
      <c r="C447" s="308"/>
      <c r="D447" s="308"/>
      <c r="E447" s="308"/>
      <c r="F447" s="315"/>
      <c r="G447" s="315"/>
      <c r="H447" s="186"/>
      <c r="I447" s="59"/>
      <c r="J447" s="60"/>
    </row>
    <row r="448" spans="1:11" ht="10.5" customHeight="1" x14ac:dyDescent="0.2">
      <c r="A448" s="2"/>
      <c r="B448" s="272" t="s">
        <v>268</v>
      </c>
      <c r="C448" s="316"/>
      <c r="D448" s="306"/>
      <c r="E448" s="306"/>
      <c r="F448" s="313"/>
      <c r="G448" s="313"/>
      <c r="H448" s="185"/>
      <c r="I448" s="69"/>
    </row>
    <row r="449" spans="1:11" ht="21" customHeight="1" x14ac:dyDescent="0.2">
      <c r="A449" s="2"/>
      <c r="B449" s="67" t="s">
        <v>267</v>
      </c>
      <c r="C449" s="317">
        <v>956066173.45990252</v>
      </c>
      <c r="D449" s="317">
        <v>3253759872.8098435</v>
      </c>
      <c r="E449" s="317">
        <v>4209826046.2697458</v>
      </c>
      <c r="F449" s="318"/>
      <c r="G449" s="318">
        <v>23010164.8699999</v>
      </c>
      <c r="H449" s="281">
        <v>7.3397241351014664E-2</v>
      </c>
      <c r="I449" s="69"/>
    </row>
    <row r="450" spans="1:11" ht="11.25" customHeight="1" x14ac:dyDescent="0.2">
      <c r="A450" s="2"/>
      <c r="B450" s="272" t="s">
        <v>266</v>
      </c>
      <c r="C450" s="317"/>
      <c r="D450" s="317"/>
      <c r="E450" s="317"/>
      <c r="F450" s="318"/>
      <c r="G450" s="318"/>
      <c r="H450" s="281"/>
      <c r="I450" s="69"/>
      <c r="K450" s="28"/>
    </row>
    <row r="451" spans="1:11" s="28" customFormat="1" ht="10.5" customHeight="1" x14ac:dyDescent="0.2">
      <c r="A451" s="54"/>
      <c r="B451" s="67" t="s">
        <v>257</v>
      </c>
      <c r="C451" s="317">
        <v>278178989.23989999</v>
      </c>
      <c r="D451" s="317">
        <v>115636046.12999265</v>
      </c>
      <c r="E451" s="317">
        <v>393815035.36989266</v>
      </c>
      <c r="F451" s="318"/>
      <c r="G451" s="318">
        <v>2196559.850000001</v>
      </c>
      <c r="H451" s="281">
        <v>2.2581273934429102E-2</v>
      </c>
      <c r="I451" s="69"/>
      <c r="J451" s="5"/>
      <c r="K451" s="5"/>
    </row>
    <row r="452" spans="1:11" ht="10.5" customHeight="1" x14ac:dyDescent="0.2">
      <c r="A452" s="2"/>
      <c r="B452" s="16" t="s">
        <v>258</v>
      </c>
      <c r="C452" s="317">
        <v>49076551.029999971</v>
      </c>
      <c r="D452" s="317">
        <v>13651834.390000002</v>
      </c>
      <c r="E452" s="317">
        <v>62728385.419999972</v>
      </c>
      <c r="F452" s="318"/>
      <c r="G452" s="318">
        <v>205064.00999999986</v>
      </c>
      <c r="H452" s="281">
        <v>0.17601352387195734</v>
      </c>
      <c r="I452" s="70"/>
    </row>
    <row r="453" spans="1:11" ht="10.5" customHeight="1" x14ac:dyDescent="0.2">
      <c r="A453" s="2"/>
      <c r="B453" s="67" t="s">
        <v>259</v>
      </c>
      <c r="C453" s="317">
        <v>190051040.98000008</v>
      </c>
      <c r="D453" s="317">
        <v>58602394.870000198</v>
      </c>
      <c r="E453" s="317">
        <v>248653435.85000029</v>
      </c>
      <c r="F453" s="318"/>
      <c r="G453" s="318">
        <v>1179616.25</v>
      </c>
      <c r="H453" s="281">
        <v>-1.2676972727470481E-2</v>
      </c>
      <c r="I453" s="69"/>
    </row>
    <row r="454" spans="1:11" ht="10.5" customHeight="1" x14ac:dyDescent="0.2">
      <c r="A454" s="2"/>
      <c r="B454" s="67" t="s">
        <v>260</v>
      </c>
      <c r="C454" s="317">
        <v>6928387.9800003385</v>
      </c>
      <c r="D454" s="317">
        <v>14549373.820000902</v>
      </c>
      <c r="E454" s="317">
        <v>21477761.800001238</v>
      </c>
      <c r="F454" s="318"/>
      <c r="G454" s="318">
        <v>108341.31000000003</v>
      </c>
      <c r="H454" s="281">
        <v>0.10149624579961136</v>
      </c>
      <c r="I454" s="69"/>
    </row>
    <row r="455" spans="1:11" ht="10.5" customHeight="1" x14ac:dyDescent="0.2">
      <c r="A455" s="2"/>
      <c r="B455" s="67" t="s">
        <v>261</v>
      </c>
      <c r="C455" s="317"/>
      <c r="D455" s="317">
        <v>9751395.010000024</v>
      </c>
      <c r="E455" s="317">
        <v>9751395.010000024</v>
      </c>
      <c r="F455" s="318"/>
      <c r="G455" s="318">
        <v>73101.880000000034</v>
      </c>
      <c r="H455" s="281">
        <v>2.2531522034962004E-2</v>
      </c>
      <c r="I455" s="69"/>
    </row>
    <row r="456" spans="1:11" ht="10.5" customHeight="1" x14ac:dyDescent="0.2">
      <c r="A456" s="2"/>
      <c r="B456" s="67" t="s">
        <v>262</v>
      </c>
      <c r="C456" s="317">
        <v>6394632.0200000899</v>
      </c>
      <c r="D456" s="317">
        <v>56243881.050000548</v>
      </c>
      <c r="E456" s="317">
        <v>62638513.070000641</v>
      </c>
      <c r="F456" s="318"/>
      <c r="G456" s="318">
        <v>217004.7900000003</v>
      </c>
      <c r="H456" s="281">
        <v>3.928421263452786E-2</v>
      </c>
      <c r="I456" s="69"/>
    </row>
    <row r="457" spans="1:11" ht="10.5" customHeight="1" x14ac:dyDescent="0.2">
      <c r="A457" s="2"/>
      <c r="B457" s="67" t="s">
        <v>264</v>
      </c>
      <c r="C457" s="317"/>
      <c r="D457" s="317">
        <v>223009267.29999855</v>
      </c>
      <c r="E457" s="317">
        <v>223009267.29999855</v>
      </c>
      <c r="F457" s="318"/>
      <c r="G457" s="318">
        <v>998259.74999999977</v>
      </c>
      <c r="H457" s="281">
        <v>5.9581920108957132E-2</v>
      </c>
      <c r="I457" s="71"/>
    </row>
    <row r="458" spans="1:11" ht="18.75" customHeight="1" x14ac:dyDescent="0.2">
      <c r="A458" s="2"/>
      <c r="B458" s="67" t="s">
        <v>263</v>
      </c>
      <c r="C458" s="317"/>
      <c r="D458" s="317"/>
      <c r="E458" s="317"/>
      <c r="F458" s="318"/>
      <c r="G458" s="318"/>
      <c r="H458" s="281"/>
      <c r="I458" s="69"/>
    </row>
    <row r="459" spans="1:11" ht="10.5" customHeight="1" x14ac:dyDescent="0.2">
      <c r="A459" s="2"/>
      <c r="B459" s="29" t="s">
        <v>265</v>
      </c>
      <c r="C459" s="317"/>
      <c r="D459" s="317"/>
      <c r="E459" s="317"/>
      <c r="F459" s="318"/>
      <c r="G459" s="318"/>
      <c r="H459" s="281"/>
      <c r="I459" s="69"/>
    </row>
    <row r="460" spans="1:11" ht="10.5" customHeight="1" x14ac:dyDescent="0.2">
      <c r="A460" s="2"/>
      <c r="B460" s="16" t="s">
        <v>269</v>
      </c>
      <c r="C460" s="317">
        <v>427330.83999999717</v>
      </c>
      <c r="D460" s="317">
        <v>1553139.3600000467</v>
      </c>
      <c r="E460" s="317">
        <v>1980470.2000000437</v>
      </c>
      <c r="F460" s="318"/>
      <c r="G460" s="318">
        <v>8050.1300000000019</v>
      </c>
      <c r="H460" s="281">
        <v>-6.1062083006676926E-2</v>
      </c>
      <c r="I460" s="69"/>
    </row>
    <row r="461" spans="1:11" ht="10.5" customHeight="1" x14ac:dyDescent="0.2">
      <c r="A461" s="2"/>
      <c r="B461" s="16" t="s">
        <v>270</v>
      </c>
      <c r="C461" s="317"/>
      <c r="D461" s="317">
        <v>-3724.73</v>
      </c>
      <c r="E461" s="317">
        <v>-3724.73</v>
      </c>
      <c r="F461" s="318"/>
      <c r="G461" s="318"/>
      <c r="H461" s="281"/>
      <c r="I461" s="69"/>
    </row>
    <row r="462" spans="1:11" ht="10.5" customHeight="1" x14ac:dyDescent="0.2">
      <c r="A462" s="2"/>
      <c r="B462" s="29" t="s">
        <v>271</v>
      </c>
      <c r="C462" s="317"/>
      <c r="D462" s="317"/>
      <c r="E462" s="317"/>
      <c r="F462" s="318"/>
      <c r="G462" s="318"/>
      <c r="H462" s="281"/>
      <c r="I462" s="69"/>
    </row>
    <row r="463" spans="1:11" ht="10.5" customHeight="1" x14ac:dyDescent="0.2">
      <c r="A463" s="2"/>
      <c r="B463" s="16" t="s">
        <v>272</v>
      </c>
      <c r="C463" s="317"/>
      <c r="D463" s="317">
        <v>98256277.839999318</v>
      </c>
      <c r="E463" s="317">
        <v>98256277.839999318</v>
      </c>
      <c r="F463" s="318"/>
      <c r="G463" s="318">
        <v>385090.26000000077</v>
      </c>
      <c r="H463" s="281">
        <v>6.4175910245207746E-3</v>
      </c>
      <c r="I463" s="69"/>
    </row>
    <row r="464" spans="1:11" ht="10.5" customHeight="1" x14ac:dyDescent="0.2">
      <c r="A464" s="2"/>
      <c r="B464" s="574" t="s">
        <v>458</v>
      </c>
      <c r="C464" s="317"/>
      <c r="D464" s="317"/>
      <c r="E464" s="317"/>
      <c r="F464" s="318"/>
      <c r="G464" s="318"/>
      <c r="H464" s="281"/>
      <c r="I464" s="69"/>
    </row>
    <row r="465" spans="1:12" ht="14.25" customHeight="1" x14ac:dyDescent="0.2">
      <c r="A465" s="2"/>
      <c r="B465" s="16" t="s">
        <v>86</v>
      </c>
      <c r="C465" s="317"/>
      <c r="D465" s="317">
        <v>1779351.4699999983</v>
      </c>
      <c r="E465" s="317">
        <v>1779351.4699999983</v>
      </c>
      <c r="F465" s="318"/>
      <c r="G465" s="318">
        <v>5459.7000000000007</v>
      </c>
      <c r="H465" s="281">
        <v>0.11648877080275</v>
      </c>
      <c r="I465" s="71"/>
      <c r="L465" s="28"/>
    </row>
    <row r="466" spans="1:12" s="28" customFormat="1" ht="10.5" customHeight="1" x14ac:dyDescent="0.2">
      <c r="A466" s="54"/>
      <c r="B466" s="29" t="s">
        <v>155</v>
      </c>
      <c r="C466" s="308">
        <v>1487123105.549803</v>
      </c>
      <c r="D466" s="308">
        <v>3846789109.3198366</v>
      </c>
      <c r="E466" s="308">
        <v>5333912214.8696404</v>
      </c>
      <c r="F466" s="315"/>
      <c r="G466" s="315">
        <v>28386712.799999904</v>
      </c>
      <c r="H466" s="186">
        <v>6.3935981944961418E-2</v>
      </c>
      <c r="I466" s="70"/>
      <c r="J466" s="5"/>
      <c r="K466" s="209" t="b">
        <f>IF(ABS(E466-SUM(E449,E451:E458,E460:E461,E463:E465))&lt;0.001,TRUE,FALSE)</f>
        <v>1</v>
      </c>
      <c r="L466" s="5"/>
    </row>
    <row r="467" spans="1:12" ht="13.5" customHeight="1" x14ac:dyDescent="0.2">
      <c r="A467" s="2"/>
      <c r="B467" s="29" t="s">
        <v>354</v>
      </c>
      <c r="C467" s="308"/>
      <c r="D467" s="308"/>
      <c r="E467" s="308"/>
      <c r="F467" s="315"/>
      <c r="G467" s="315"/>
      <c r="H467" s="186"/>
      <c r="I467" s="69"/>
      <c r="L467" s="28"/>
    </row>
    <row r="468" spans="1:12" s="28" customFormat="1" ht="13.5" hidden="1" customHeight="1" x14ac:dyDescent="0.2">
      <c r="A468" s="54"/>
      <c r="B468" s="52"/>
      <c r="C468" s="308"/>
      <c r="D468" s="308"/>
      <c r="E468" s="308"/>
      <c r="F468" s="315"/>
      <c r="G468" s="315"/>
      <c r="H468" s="186"/>
      <c r="I468" s="70"/>
      <c r="K468" s="5"/>
      <c r="L468" s="5"/>
    </row>
    <row r="469" spans="1:12" s="28" customFormat="1" ht="13.5" customHeight="1" x14ac:dyDescent="0.2">
      <c r="A469" s="54"/>
      <c r="B469" s="273" t="s">
        <v>43</v>
      </c>
      <c r="C469" s="308">
        <v>72765565.930000022</v>
      </c>
      <c r="D469" s="308">
        <v>45081134.129999839</v>
      </c>
      <c r="E469" s="308">
        <v>117846700.05999985</v>
      </c>
      <c r="F469" s="315"/>
      <c r="G469" s="315">
        <v>564883.0199999999</v>
      </c>
      <c r="H469" s="186">
        <v>6.2645034453939985E-2</v>
      </c>
      <c r="I469" s="70"/>
      <c r="K469" s="5"/>
      <c r="L469" s="5"/>
    </row>
    <row r="470" spans="1:12" ht="13.5" customHeight="1" x14ac:dyDescent="0.2">
      <c r="A470" s="2"/>
      <c r="B470" s="74" t="s">
        <v>162</v>
      </c>
      <c r="C470" s="308"/>
      <c r="D470" s="308"/>
      <c r="E470" s="308"/>
      <c r="F470" s="315"/>
      <c r="G470" s="315"/>
      <c r="H470" s="186"/>
      <c r="I470" s="69"/>
      <c r="K470" s="28"/>
    </row>
    <row r="471" spans="1:12" ht="19.5" customHeight="1" x14ac:dyDescent="0.2">
      <c r="A471" s="2"/>
      <c r="B471" s="37" t="s">
        <v>20</v>
      </c>
      <c r="C471" s="306">
        <v>19768.999999999996</v>
      </c>
      <c r="D471" s="306">
        <v>219519.96999999994</v>
      </c>
      <c r="E471" s="306">
        <v>239288.96999999994</v>
      </c>
      <c r="F471" s="313"/>
      <c r="G471" s="313">
        <v>1340.41</v>
      </c>
      <c r="H471" s="185">
        <v>-0.50327337797062666</v>
      </c>
      <c r="I471" s="69"/>
      <c r="L471" s="28"/>
    </row>
    <row r="472" spans="1:12" s="28" customFormat="1" ht="10.5" customHeight="1" x14ac:dyDescent="0.2">
      <c r="A472" s="54"/>
      <c r="B472" s="75" t="s">
        <v>159</v>
      </c>
      <c r="C472" s="306">
        <v>100233774.86999866</v>
      </c>
      <c r="D472" s="306">
        <v>930719336.93295097</v>
      </c>
      <c r="E472" s="306">
        <v>1030953111.8029497</v>
      </c>
      <c r="F472" s="313"/>
      <c r="G472" s="313">
        <v>3664429.4400000018</v>
      </c>
      <c r="H472" s="185">
        <v>4.5365086398426735E-2</v>
      </c>
      <c r="I472" s="70"/>
      <c r="K472" s="5"/>
      <c r="L472" s="5"/>
    </row>
    <row r="473" spans="1:12" ht="10.5" customHeight="1" x14ac:dyDescent="0.2">
      <c r="A473" s="2"/>
      <c r="B473" s="75" t="s">
        <v>26</v>
      </c>
      <c r="C473" s="306">
        <v>31202397.449999992</v>
      </c>
      <c r="D473" s="306">
        <v>519725721.0100072</v>
      </c>
      <c r="E473" s="306">
        <v>550928118.46000719</v>
      </c>
      <c r="F473" s="313"/>
      <c r="G473" s="313">
        <v>2911155.6600000043</v>
      </c>
      <c r="H473" s="185">
        <v>8.1005378697441621E-2</v>
      </c>
      <c r="I473" s="69"/>
    </row>
    <row r="474" spans="1:12" ht="10.5" customHeight="1" x14ac:dyDescent="0.2">
      <c r="A474" s="2"/>
      <c r="B474" s="75" t="s">
        <v>27</v>
      </c>
      <c r="C474" s="306">
        <v>93843030.220000565</v>
      </c>
      <c r="D474" s="306">
        <v>1598338558.6200092</v>
      </c>
      <c r="E474" s="306">
        <v>1692181588.8400097</v>
      </c>
      <c r="F474" s="313"/>
      <c r="G474" s="313">
        <v>8569586.9899999648</v>
      </c>
      <c r="H474" s="185">
        <v>6.5654085982474353E-2</v>
      </c>
      <c r="I474" s="69"/>
    </row>
    <row r="475" spans="1:12" ht="10.5" customHeight="1" x14ac:dyDescent="0.2">
      <c r="A475" s="2"/>
      <c r="B475" s="75" t="s">
        <v>274</v>
      </c>
      <c r="C475" s="306">
        <v>2719375.9400000037</v>
      </c>
      <c r="D475" s="306">
        <v>41002153.399999879</v>
      </c>
      <c r="E475" s="306">
        <v>43721529.339999884</v>
      </c>
      <c r="F475" s="313"/>
      <c r="G475" s="313">
        <v>321806.2300000001</v>
      </c>
      <c r="H475" s="185">
        <v>2.8168174142243485E-2</v>
      </c>
      <c r="I475" s="69"/>
    </row>
    <row r="476" spans="1:12" ht="10.5" customHeight="1" x14ac:dyDescent="0.2">
      <c r="A476" s="2"/>
      <c r="B476" s="75" t="s">
        <v>273</v>
      </c>
      <c r="C476" s="306">
        <v>10385</v>
      </c>
      <c r="D476" s="306">
        <v>138490</v>
      </c>
      <c r="E476" s="306">
        <v>148875</v>
      </c>
      <c r="F476" s="313"/>
      <c r="G476" s="313">
        <v>110760</v>
      </c>
      <c r="H476" s="185">
        <v>5.5851513128303498E-2</v>
      </c>
      <c r="I476" s="69"/>
    </row>
    <row r="477" spans="1:12" ht="10.5" customHeight="1" x14ac:dyDescent="0.2">
      <c r="A477" s="2"/>
      <c r="B477" s="75" t="s">
        <v>49</v>
      </c>
      <c r="C477" s="306">
        <v>43602.66</v>
      </c>
      <c r="D477" s="306">
        <v>331570072.03992832</v>
      </c>
      <c r="E477" s="306">
        <v>331613674.69992834</v>
      </c>
      <c r="F477" s="313"/>
      <c r="G477" s="313">
        <v>1045898.2199999999</v>
      </c>
      <c r="H477" s="185">
        <v>-6.3717883794799368E-3</v>
      </c>
      <c r="I477" s="69"/>
    </row>
    <row r="478" spans="1:12" ht="10.5" customHeight="1" x14ac:dyDescent="0.2">
      <c r="A478" s="2"/>
      <c r="B478" s="37" t="s">
        <v>349</v>
      </c>
      <c r="C478" s="306"/>
      <c r="D478" s="306">
        <v>29840396.058637973</v>
      </c>
      <c r="E478" s="306">
        <v>29840396.058637973</v>
      </c>
      <c r="F478" s="313"/>
      <c r="G478" s="313"/>
      <c r="H478" s="185"/>
      <c r="I478" s="69"/>
    </row>
    <row r="479" spans="1:12" x14ac:dyDescent="0.2">
      <c r="A479" s="2"/>
      <c r="B479" s="574" t="s">
        <v>459</v>
      </c>
      <c r="C479" s="305"/>
      <c r="D479" s="306">
        <v>283400.09999999998</v>
      </c>
      <c r="E479" s="306">
        <v>283400.09999999998</v>
      </c>
      <c r="F479" s="313"/>
      <c r="G479" s="313"/>
      <c r="H479" s="185">
        <v>-0.33658225322571556</v>
      </c>
      <c r="I479" s="69"/>
    </row>
    <row r="480" spans="1:12" ht="10.5" customHeight="1" x14ac:dyDescent="0.2">
      <c r="A480" s="2"/>
      <c r="B480" s="75" t="s">
        <v>28</v>
      </c>
      <c r="C480" s="305">
        <v>1529185.2999999977</v>
      </c>
      <c r="D480" s="306">
        <v>15014366.749999991</v>
      </c>
      <c r="E480" s="306">
        <v>16543552.049999988</v>
      </c>
      <c r="F480" s="313"/>
      <c r="G480" s="313">
        <v>30882.52</v>
      </c>
      <c r="H480" s="185">
        <v>-0.17551788296191473</v>
      </c>
      <c r="I480" s="69"/>
    </row>
    <row r="481" spans="1:12" ht="10.5" customHeight="1" x14ac:dyDescent="0.2">
      <c r="A481" s="2"/>
      <c r="B481" s="37" t="s">
        <v>280</v>
      </c>
      <c r="C481" s="306"/>
      <c r="D481" s="306">
        <v>-28236403.87000002</v>
      </c>
      <c r="E481" s="306">
        <v>-28236403.87000002</v>
      </c>
      <c r="F481" s="313"/>
      <c r="G481" s="313">
        <v>-144759.71999999991</v>
      </c>
      <c r="H481" s="185">
        <v>0.12575430449881586</v>
      </c>
      <c r="I481" s="69"/>
    </row>
    <row r="482" spans="1:12" ht="10.5" customHeight="1" x14ac:dyDescent="0.2">
      <c r="A482" s="2"/>
      <c r="B482" s="35" t="s">
        <v>160</v>
      </c>
      <c r="C482" s="308">
        <v>229601520.43999919</v>
      </c>
      <c r="D482" s="308">
        <v>3438615611.0115333</v>
      </c>
      <c r="E482" s="308">
        <v>3668217131.4515328</v>
      </c>
      <c r="F482" s="315"/>
      <c r="G482" s="315">
        <v>16511099.749999968</v>
      </c>
      <c r="H482" s="186">
        <v>6.0491009988132838E-2</v>
      </c>
      <c r="I482" s="69"/>
      <c r="K482" s="209" t="b">
        <f>IF(ABS(E482-SUM(E471:E481))&lt;0.001,TRUE,FALSE)</f>
        <v>1</v>
      </c>
    </row>
    <row r="483" spans="1:12" ht="16.5" customHeight="1" x14ac:dyDescent="0.2">
      <c r="A483" s="2"/>
      <c r="B483" s="76" t="s">
        <v>33</v>
      </c>
      <c r="C483" s="306">
        <v>18871.43</v>
      </c>
      <c r="D483" s="306">
        <v>2013354.4000000001</v>
      </c>
      <c r="E483" s="306">
        <v>2032225.83</v>
      </c>
      <c r="F483" s="313"/>
      <c r="G483" s="313"/>
      <c r="H483" s="185"/>
      <c r="I483" s="69"/>
      <c r="L483" s="28"/>
    </row>
    <row r="484" spans="1:12" s="28" customFormat="1" ht="14.25" customHeight="1" x14ac:dyDescent="0.2">
      <c r="A484" s="54"/>
      <c r="B484" s="76" t="s">
        <v>383</v>
      </c>
      <c r="C484" s="306"/>
      <c r="D484" s="306">
        <v>149104846.30519006</v>
      </c>
      <c r="E484" s="306">
        <v>149104846.30519006</v>
      </c>
      <c r="F484" s="313"/>
      <c r="G484" s="313"/>
      <c r="H484" s="185">
        <v>0.20423198013287291</v>
      </c>
      <c r="I484" s="70"/>
      <c r="J484" s="5"/>
      <c r="L484" s="5"/>
    </row>
    <row r="485" spans="1:12" ht="10.5" customHeight="1" x14ac:dyDescent="0.2">
      <c r="A485" s="54"/>
      <c r="B485" s="76" t="s">
        <v>446</v>
      </c>
      <c r="C485" s="306"/>
      <c r="D485" s="306">
        <v>3183830.571775001</v>
      </c>
      <c r="E485" s="306">
        <v>3183830.571775001</v>
      </c>
      <c r="F485" s="313"/>
      <c r="G485" s="313"/>
      <c r="H485" s="185"/>
      <c r="I485" s="69"/>
    </row>
    <row r="486" spans="1:12" ht="10.5" customHeight="1" x14ac:dyDescent="0.2">
      <c r="A486" s="2"/>
      <c r="B486" s="76" t="s">
        <v>477</v>
      </c>
      <c r="C486" s="306"/>
      <c r="D486" s="306">
        <v>20607047.315610055</v>
      </c>
      <c r="E486" s="306">
        <v>20607047.315610055</v>
      </c>
      <c r="F486" s="313"/>
      <c r="G486" s="313">
        <v>90665.900549999802</v>
      </c>
      <c r="H486" s="185">
        <v>-0.50217402549289081</v>
      </c>
      <c r="I486" s="69"/>
    </row>
    <row r="487" spans="1:12" ht="10.5" customHeight="1" x14ac:dyDescent="0.2">
      <c r="A487" s="2"/>
      <c r="B487" s="76" t="s">
        <v>492</v>
      </c>
      <c r="C487" s="306"/>
      <c r="D487" s="306">
        <v>2869276.3963900022</v>
      </c>
      <c r="E487" s="306">
        <v>2869276.3963900022</v>
      </c>
      <c r="F487" s="313"/>
      <c r="G487" s="313">
        <v>5.1623649999999826</v>
      </c>
      <c r="H487" s="185"/>
      <c r="I487" s="69"/>
    </row>
    <row r="488" spans="1:12" ht="13.5" customHeight="1" x14ac:dyDescent="0.2">
      <c r="A488" s="2"/>
      <c r="B488" s="76" t="s">
        <v>439</v>
      </c>
      <c r="C488" s="306"/>
      <c r="D488" s="306">
        <v>108550316.85744002</v>
      </c>
      <c r="E488" s="306">
        <v>108550316.85744002</v>
      </c>
      <c r="F488" s="313"/>
      <c r="G488" s="313"/>
      <c r="H488" s="185">
        <v>0.46188120239818176</v>
      </c>
      <c r="I488" s="69"/>
      <c r="L488" s="80"/>
    </row>
    <row r="489" spans="1:12" s="80" customFormat="1" ht="12.75" x14ac:dyDescent="0.2">
      <c r="A489" s="2"/>
      <c r="B489" s="76" t="s">
        <v>490</v>
      </c>
      <c r="C489" s="306"/>
      <c r="D489" s="306">
        <v>1035433.5</v>
      </c>
      <c r="E489" s="306">
        <v>1035433.5</v>
      </c>
      <c r="F489" s="313"/>
      <c r="G489" s="313">
        <v>110</v>
      </c>
      <c r="H489" s="185">
        <v>0.44289158157693009</v>
      </c>
      <c r="I489" s="79"/>
      <c r="J489" s="5"/>
      <c r="L489" s="164"/>
    </row>
    <row r="490" spans="1:12" s="80" customFormat="1" ht="12.75" x14ac:dyDescent="0.2">
      <c r="A490" s="2"/>
      <c r="B490" s="76" t="s">
        <v>480</v>
      </c>
      <c r="C490" s="306">
        <v>501765.33999999991</v>
      </c>
      <c r="D490" s="306">
        <v>18768980.779999986</v>
      </c>
      <c r="E490" s="306">
        <v>19270746.119999982</v>
      </c>
      <c r="F490" s="313"/>
      <c r="G490" s="313">
        <v>69690.540000000008</v>
      </c>
      <c r="H490" s="185"/>
      <c r="I490" s="79"/>
      <c r="J490" s="5"/>
      <c r="L490" s="164"/>
    </row>
    <row r="491" spans="1:12" s="80" customFormat="1" ht="12.75" x14ac:dyDescent="0.2">
      <c r="A491" s="2"/>
      <c r="B491" s="76" t="s">
        <v>494</v>
      </c>
      <c r="C491" s="306"/>
      <c r="D491" s="306">
        <v>85551773.176152036</v>
      </c>
      <c r="E491" s="306">
        <v>85551773.176152036</v>
      </c>
      <c r="F491" s="313"/>
      <c r="G491" s="313"/>
      <c r="H491" s="185"/>
      <c r="I491" s="79"/>
      <c r="J491" s="5"/>
      <c r="L491" s="164"/>
    </row>
    <row r="492" spans="1:12" s="80" customFormat="1" ht="12.75" x14ac:dyDescent="0.2">
      <c r="A492" s="2"/>
      <c r="B492" s="76" t="s">
        <v>499</v>
      </c>
      <c r="C492" s="306"/>
      <c r="D492" s="306">
        <v>2471031.839999998</v>
      </c>
      <c r="E492" s="306">
        <v>2471031.839999998</v>
      </c>
      <c r="F492" s="313"/>
      <c r="G492" s="313">
        <v>3149.3199999999997</v>
      </c>
      <c r="H492" s="185"/>
      <c r="I492" s="79"/>
      <c r="J492" s="5"/>
      <c r="L492" s="164"/>
    </row>
    <row r="493" spans="1:12" s="80" customFormat="1" ht="12.75" x14ac:dyDescent="0.2">
      <c r="A493" s="2"/>
      <c r="B493" s="73" t="s">
        <v>158</v>
      </c>
      <c r="C493" s="306"/>
      <c r="D493" s="306">
        <v>2101421.31</v>
      </c>
      <c r="E493" s="306">
        <v>2101421.31</v>
      </c>
      <c r="F493" s="313"/>
      <c r="G493" s="313">
        <v>264.93</v>
      </c>
      <c r="H493" s="185">
        <v>0.69541099802138917</v>
      </c>
      <c r="I493" s="79"/>
      <c r="J493" s="5"/>
      <c r="L493" s="164"/>
    </row>
    <row r="494" spans="1:12" ht="18" customHeight="1" x14ac:dyDescent="0.2">
      <c r="A494" s="77"/>
      <c r="B494" s="78" t="s">
        <v>297</v>
      </c>
      <c r="C494" s="308">
        <v>302887723.13999921</v>
      </c>
      <c r="D494" s="308">
        <v>3879954057.5940914</v>
      </c>
      <c r="E494" s="308">
        <v>4182841780.7340908</v>
      </c>
      <c r="F494" s="315"/>
      <c r="G494" s="315">
        <v>17239868.622914966</v>
      </c>
      <c r="H494" s="186">
        <v>8.7845813072952694E-2</v>
      </c>
      <c r="I494" s="69"/>
      <c r="K494" s="209" t="b">
        <f>IF(ABS(E494-SUM(E469,E482,E483:E493))&lt;0.001,TRUE,FALSE)</f>
        <v>1</v>
      </c>
    </row>
    <row r="495" spans="1:12" ht="12" customHeight="1" x14ac:dyDescent="0.2">
      <c r="A495" s="2"/>
      <c r="B495" s="76" t="s">
        <v>80</v>
      </c>
      <c r="C495" s="306"/>
      <c r="D495" s="306">
        <v>4235166609.6699529</v>
      </c>
      <c r="E495" s="306">
        <v>4235166609.6699529</v>
      </c>
      <c r="F495" s="313"/>
      <c r="G495" s="313"/>
      <c r="H495" s="185">
        <v>3.3287157208545359E-2</v>
      </c>
      <c r="I495" s="69"/>
    </row>
    <row r="496" spans="1:12" ht="12" customHeight="1" x14ac:dyDescent="0.2">
      <c r="A496" s="2"/>
      <c r="B496" s="76" t="s">
        <v>81</v>
      </c>
      <c r="C496" s="306"/>
      <c r="D496" s="306">
        <v>2978776519.639966</v>
      </c>
      <c r="E496" s="306">
        <v>2978776519.639966</v>
      </c>
      <c r="F496" s="313"/>
      <c r="G496" s="313"/>
      <c r="H496" s="185">
        <v>9.0175588372134907E-2</v>
      </c>
      <c r="I496" s="69"/>
    </row>
    <row r="497" spans="1:12" ht="12" customHeight="1" x14ac:dyDescent="0.2">
      <c r="A497" s="2"/>
      <c r="B497" s="76" t="s">
        <v>438</v>
      </c>
      <c r="C497" s="306"/>
      <c r="D497" s="306">
        <v>285548718.72000003</v>
      </c>
      <c r="E497" s="306">
        <v>285548718.72000003</v>
      </c>
      <c r="F497" s="313"/>
      <c r="G497" s="313"/>
      <c r="H497" s="185">
        <v>7.5414221046633978E-2</v>
      </c>
      <c r="I497" s="69"/>
    </row>
    <row r="498" spans="1:12" ht="12" customHeight="1" x14ac:dyDescent="0.2">
      <c r="A498" s="2"/>
      <c r="B498" s="76" t="s">
        <v>78</v>
      </c>
      <c r="C498" s="306"/>
      <c r="D498" s="306">
        <v>559937304.07999921</v>
      </c>
      <c r="E498" s="306">
        <v>559937304.07999921</v>
      </c>
      <c r="F498" s="313"/>
      <c r="G498" s="313"/>
      <c r="H498" s="185">
        <v>5.2656296849868056E-2</v>
      </c>
      <c r="I498" s="69"/>
    </row>
    <row r="499" spans="1:12" ht="12" customHeight="1" x14ac:dyDescent="0.2">
      <c r="A499" s="2"/>
      <c r="B499" s="76" t="s">
        <v>76</v>
      </c>
      <c r="C499" s="306"/>
      <c r="D499" s="306">
        <v>2619291832.6300006</v>
      </c>
      <c r="E499" s="306">
        <v>2619291832.6300006</v>
      </c>
      <c r="F499" s="313"/>
      <c r="G499" s="313"/>
      <c r="H499" s="185">
        <v>0.11897280851319425</v>
      </c>
      <c r="I499" s="69"/>
    </row>
    <row r="500" spans="1:12" ht="12" customHeight="1" x14ac:dyDescent="0.2">
      <c r="A500" s="2"/>
      <c r="B500" s="76" t="s">
        <v>77</v>
      </c>
      <c r="C500" s="306"/>
      <c r="D500" s="306"/>
      <c r="E500" s="306"/>
      <c r="F500" s="313"/>
      <c r="G500" s="313"/>
      <c r="H500" s="185"/>
      <c r="I500" s="69"/>
      <c r="L500" s="28"/>
    </row>
    <row r="501" spans="1:12" s="28" customFormat="1" ht="18.75" customHeight="1" x14ac:dyDescent="0.2">
      <c r="A501" s="2"/>
      <c r="B501" s="83" t="s">
        <v>277</v>
      </c>
      <c r="C501" s="308"/>
      <c r="D501" s="308">
        <v>10678720984.739918</v>
      </c>
      <c r="E501" s="308">
        <v>10678720984.739918</v>
      </c>
      <c r="F501" s="315"/>
      <c r="G501" s="315"/>
      <c r="H501" s="186">
        <v>7.1152872702488379E-2</v>
      </c>
      <c r="I501" s="70"/>
      <c r="J501" s="5"/>
      <c r="K501" s="209" t="b">
        <f>IF(ABS(E501-SUM(E495:E500))&lt;0.001,TRUE,FALSE)</f>
        <v>1</v>
      </c>
      <c r="L501" s="5"/>
    </row>
    <row r="502" spans="1:12" ht="10.5" customHeight="1" x14ac:dyDescent="0.2">
      <c r="A502" s="54"/>
      <c r="B502" s="52" t="s">
        <v>157</v>
      </c>
      <c r="C502" s="308">
        <v>9060599409.4286995</v>
      </c>
      <c r="D502" s="308">
        <v>40942201869.510414</v>
      </c>
      <c r="E502" s="308">
        <v>50002801278.939117</v>
      </c>
      <c r="F502" s="315">
        <v>1366413955.0911984</v>
      </c>
      <c r="G502" s="315">
        <v>195340276.62783885</v>
      </c>
      <c r="H502" s="186">
        <v>5.3208442856363058E-2</v>
      </c>
      <c r="I502" s="69"/>
      <c r="K502" s="209" t="b">
        <f>IF(ABS(E502-SUM(E402,E415,E445:E446,E466,E467,E469,E482,E483:E493,E501))&lt;0.001,TRUE,FALSE)</f>
        <v>1</v>
      </c>
    </row>
    <row r="503" spans="1:12" ht="10.5" customHeight="1" x14ac:dyDescent="0.2">
      <c r="A503" s="2"/>
      <c r="B503" s="167" t="s">
        <v>181</v>
      </c>
      <c r="C503" s="319">
        <v>4.17</v>
      </c>
      <c r="D503" s="319">
        <v>156.66999999999996</v>
      </c>
      <c r="E503" s="319">
        <v>160.83999999999995</v>
      </c>
      <c r="F503" s="320"/>
      <c r="G503" s="320"/>
      <c r="H503" s="240">
        <v>-0.43366197183098609</v>
      </c>
      <c r="I503" s="69"/>
      <c r="L503" s="28"/>
    </row>
    <row r="504" spans="1:12" s="28" customFormat="1" x14ac:dyDescent="0.2">
      <c r="A504" s="2"/>
      <c r="B504" s="168" t="s">
        <v>182</v>
      </c>
      <c r="C504" s="321"/>
      <c r="D504" s="321">
        <v>206.52</v>
      </c>
      <c r="E504" s="321">
        <v>206.52</v>
      </c>
      <c r="F504" s="322"/>
      <c r="G504" s="322"/>
      <c r="H504" s="194"/>
      <c r="I504" s="70"/>
      <c r="J504" s="5"/>
    </row>
    <row r="505" spans="1:12" s="28" customFormat="1" ht="12.75" x14ac:dyDescent="0.2">
      <c r="A505" s="54"/>
      <c r="B505" s="212" t="s">
        <v>31</v>
      </c>
      <c r="C505" s="431">
        <v>16569351924.218676</v>
      </c>
      <c r="D505" s="431">
        <v>50909900890.886024</v>
      </c>
      <c r="E505" s="431">
        <v>67479252815.104706</v>
      </c>
      <c r="F505" s="432"/>
      <c r="G505" s="432">
        <v>289567257.969917</v>
      </c>
      <c r="H505" s="433">
        <v>4.9163791168229221E-2</v>
      </c>
      <c r="I505" s="70"/>
      <c r="J505" s="5"/>
      <c r="K505" s="209" t="b">
        <f>IF(ABS(E505-SUM(E297,E502:E504))&lt;0.001,TRUE,FALSE)</f>
        <v>1</v>
      </c>
    </row>
    <row r="506" spans="1:12" s="28" customFormat="1" x14ac:dyDescent="0.2">
      <c r="A506" s="54"/>
      <c r="B506" s="76" t="s">
        <v>13</v>
      </c>
      <c r="C506" s="440"/>
      <c r="D506" s="441">
        <v>687511081.4799993</v>
      </c>
      <c r="E506" s="441">
        <v>687511081.4799993</v>
      </c>
      <c r="F506" s="442"/>
      <c r="G506" s="442"/>
      <c r="H506" s="430">
        <v>-3.1115994081899911E-2</v>
      </c>
      <c r="I506" s="70"/>
      <c r="J506" s="5"/>
    </row>
    <row r="507" spans="1:12" s="28" customFormat="1" x14ac:dyDescent="0.2">
      <c r="A507" s="54"/>
      <c r="B507" s="76" t="s">
        <v>14</v>
      </c>
      <c r="C507" s="443"/>
      <c r="D507" s="311">
        <v>88716778.019999996</v>
      </c>
      <c r="E507" s="311">
        <v>88716778.019999996</v>
      </c>
      <c r="F507" s="444"/>
      <c r="G507" s="444"/>
      <c r="H507" s="428">
        <v>1.7254832423542421E-2</v>
      </c>
      <c r="I507" s="70"/>
      <c r="J507" s="5"/>
    </row>
    <row r="508" spans="1:12" s="28" customFormat="1" ht="21.75" customHeight="1" x14ac:dyDescent="0.2">
      <c r="A508" s="54"/>
      <c r="B508" s="229" t="s">
        <v>248</v>
      </c>
      <c r="C508" s="431"/>
      <c r="D508" s="431">
        <v>776227859.49999928</v>
      </c>
      <c r="E508" s="431">
        <v>776227859.49999928</v>
      </c>
      <c r="F508" s="431"/>
      <c r="G508" s="431"/>
      <c r="H508" s="445">
        <v>-2.5821691768813992E-2</v>
      </c>
      <c r="I508" s="70"/>
      <c r="J508" s="5"/>
      <c r="K508" s="209" t="b">
        <f>IF(ABS(E508-SUM(E506:E507))&lt;0.001,TRUE,FALSE)</f>
        <v>1</v>
      </c>
    </row>
    <row r="509" spans="1:12" s="28" customFormat="1" ht="12" x14ac:dyDescent="0.2">
      <c r="A509" s="54"/>
      <c r="B509" s="229" t="s">
        <v>298</v>
      </c>
      <c r="C509" s="431"/>
      <c r="D509" s="431">
        <v>272885.24000000022</v>
      </c>
      <c r="E509" s="431">
        <v>272885.24000000022</v>
      </c>
      <c r="F509" s="431"/>
      <c r="G509" s="431"/>
      <c r="H509" s="445">
        <v>-7.3650468432668315E-2</v>
      </c>
      <c r="I509" s="70"/>
    </row>
    <row r="510" spans="1:12" s="28" customFormat="1" ht="18.75" customHeight="1" x14ac:dyDescent="0.2">
      <c r="A510" s="54"/>
      <c r="B510" s="229" t="s">
        <v>421</v>
      </c>
      <c r="C510" s="229"/>
      <c r="D510" s="323">
        <v>77234561.568611965</v>
      </c>
      <c r="E510" s="323">
        <v>77234561.568611965</v>
      </c>
      <c r="F510" s="323"/>
      <c r="G510" s="324"/>
      <c r="H510" s="445">
        <v>4.9225076758659947E-2</v>
      </c>
      <c r="I510" s="70"/>
    </row>
    <row r="511" spans="1:12" s="28" customFormat="1" ht="12" hidden="1" x14ac:dyDescent="0.2">
      <c r="A511" s="54"/>
      <c r="B511" s="229" t="s">
        <v>495</v>
      </c>
      <c r="C511" s="229"/>
      <c r="D511" s="323">
        <v>73161868.335518017</v>
      </c>
      <c r="E511" s="323">
        <v>73161868.335518017</v>
      </c>
      <c r="F511" s="323"/>
      <c r="G511" s="324"/>
      <c r="H511" s="445">
        <v>-0.52492753759930433</v>
      </c>
      <c r="I511" s="70"/>
    </row>
    <row r="512" spans="1:12" s="28" customFormat="1" ht="12" x14ac:dyDescent="0.2">
      <c r="A512" s="54"/>
      <c r="B512" s="229" t="s">
        <v>389</v>
      </c>
      <c r="C512" s="229"/>
      <c r="D512" s="323">
        <v>63221.81</v>
      </c>
      <c r="E512" s="323">
        <v>63221.81</v>
      </c>
      <c r="F512" s="323"/>
      <c r="G512" s="324">
        <v>166.24</v>
      </c>
      <c r="H512" s="445">
        <v>0.44096114507774997</v>
      </c>
      <c r="I512" s="70"/>
    </row>
    <row r="513" spans="1:12" s="28" customFormat="1" ht="11.25" customHeight="1" x14ac:dyDescent="0.2">
      <c r="A513" s="54"/>
      <c r="B513" s="265" t="s">
        <v>238</v>
      </c>
      <c r="C513" s="213"/>
      <c r="D513" s="213"/>
      <c r="E513" s="213"/>
      <c r="F513" s="213"/>
      <c r="G513" s="213"/>
      <c r="H513" s="214"/>
      <c r="I513" s="70"/>
      <c r="L513" s="5"/>
    </row>
    <row r="514" spans="1:12" ht="10.5" customHeight="1" x14ac:dyDescent="0.2">
      <c r="A514" s="54"/>
      <c r="B514" s="265" t="s">
        <v>251</v>
      </c>
      <c r="C514" s="213"/>
      <c r="D514" s="213"/>
      <c r="E514" s="213"/>
      <c r="F514" s="213"/>
      <c r="G514" s="213"/>
      <c r="H514" s="214"/>
      <c r="I514" s="69"/>
    </row>
    <row r="515" spans="1:12" ht="7.5" customHeight="1" x14ac:dyDescent="0.2">
      <c r="A515" s="2"/>
      <c r="B515" s="265" t="s">
        <v>376</v>
      </c>
      <c r="C515" s="213"/>
      <c r="D515" s="213"/>
      <c r="E515" s="213"/>
      <c r="F515" s="165"/>
      <c r="G515" s="165"/>
      <c r="H515" s="215"/>
      <c r="I515" s="85"/>
    </row>
    <row r="516" spans="1:12" ht="9.75" customHeight="1" x14ac:dyDescent="0.2">
      <c r="B516" s="265" t="s">
        <v>282</v>
      </c>
      <c r="C516" s="213"/>
      <c r="D516" s="85"/>
      <c r="E516" s="86"/>
      <c r="F516" s="5"/>
      <c r="G516" s="5"/>
      <c r="H516" s="5"/>
      <c r="I516" s="8"/>
    </row>
    <row r="517" spans="1:12" ht="15.75" x14ac:dyDescent="0.25">
      <c r="B517" s="7" t="s">
        <v>288</v>
      </c>
      <c r="C517" s="8"/>
      <c r="D517" s="8"/>
      <c r="E517" s="8"/>
      <c r="F517" s="8"/>
      <c r="G517" s="8"/>
      <c r="H517" s="8"/>
    </row>
    <row r="518" spans="1:12" ht="19.5" customHeight="1" x14ac:dyDescent="0.2">
      <c r="B518" s="9"/>
      <c r="C518" s="10" t="str">
        <f>$C$3</f>
        <v>PERIODE DU 1.1 AU 31.8.2024</v>
      </c>
      <c r="D518" s="11"/>
      <c r="I518" s="15"/>
    </row>
    <row r="519" spans="1:12" ht="12.75" x14ac:dyDescent="0.2">
      <c r="B519" s="12" t="str">
        <f>B423</f>
        <v xml:space="preserve">             I - ASSURANCE MALADIE : DÉPENSES en milliers d'euros</v>
      </c>
      <c r="C519" s="13"/>
      <c r="D519" s="13"/>
      <c r="E519" s="13"/>
      <c r="F519" s="14"/>
      <c r="G519" s="15"/>
      <c r="H519" s="15"/>
      <c r="I519" s="20"/>
    </row>
    <row r="520" spans="1:12" ht="12.75" customHeight="1" x14ac:dyDescent="0.2">
      <c r="B520" s="597"/>
      <c r="C520" s="598"/>
      <c r="D520" s="87"/>
      <c r="E520" s="88" t="s">
        <v>6</v>
      </c>
      <c r="F520" s="339" t="str">
        <f>$H$5</f>
        <v>PCAP</v>
      </c>
      <c r="G520" s="197"/>
      <c r="H520" s="89"/>
      <c r="I520" s="20"/>
    </row>
    <row r="521" spans="1:12" ht="12.75" customHeight="1" x14ac:dyDescent="0.2">
      <c r="B521" s="616" t="s">
        <v>296</v>
      </c>
      <c r="C521" s="617"/>
      <c r="D521" s="90"/>
      <c r="E521" s="301"/>
      <c r="F521" s="239"/>
      <c r="G521" s="199"/>
      <c r="H521" s="90"/>
      <c r="I521" s="20"/>
      <c r="L521" s="95"/>
    </row>
    <row r="522" spans="1:12" ht="20.25" customHeight="1" x14ac:dyDescent="0.2">
      <c r="A522" s="91"/>
      <c r="B522" s="620" t="s">
        <v>295</v>
      </c>
      <c r="C522" s="621"/>
      <c r="D522" s="93"/>
      <c r="E522" s="303"/>
      <c r="F522" s="237"/>
      <c r="G522" s="200"/>
      <c r="H522" s="93"/>
      <c r="I522" s="20"/>
      <c r="L522" s="95"/>
    </row>
    <row r="523" spans="1:12" ht="21.75" customHeight="1" x14ac:dyDescent="0.2">
      <c r="A523" s="91"/>
      <c r="B523" s="92" t="s">
        <v>294</v>
      </c>
      <c r="C523" s="172"/>
      <c r="D523" s="93"/>
      <c r="E523" s="303">
        <v>51578020576.587372</v>
      </c>
      <c r="F523" s="237">
        <v>4.7172481776057706E-2</v>
      </c>
      <c r="G523" s="200"/>
      <c r="H523" s="93"/>
      <c r="I523" s="20"/>
      <c r="J523" s="104"/>
      <c r="K523" s="209" t="b">
        <f>IF(ABS(E523-SUM(E524,E529,E541:E542,E545:E550))&lt;0.001,TRUE,FALSE)</f>
        <v>1</v>
      </c>
    </row>
    <row r="524" spans="1:12" ht="18" customHeight="1" x14ac:dyDescent="0.2">
      <c r="B524" s="618" t="s">
        <v>410</v>
      </c>
      <c r="C524" s="619"/>
      <c r="D524" s="90"/>
      <c r="E524" s="303">
        <v>12855700689.772694</v>
      </c>
      <c r="F524" s="237">
        <v>1.2923698836504016E-2</v>
      </c>
      <c r="G524" s="198"/>
      <c r="H524" s="90"/>
      <c r="I524" s="20"/>
      <c r="J524" s="104"/>
      <c r="K524" s="209" t="b">
        <f>IF(ABS(E524-SUM(E525:E528))&lt;0.001,TRUE,FALSE)</f>
        <v>1</v>
      </c>
    </row>
    <row r="525" spans="1:12" ht="15" customHeight="1" x14ac:dyDescent="0.2">
      <c r="B525" s="609" t="s">
        <v>72</v>
      </c>
      <c r="C525" s="610"/>
      <c r="D525" s="90"/>
      <c r="E525" s="301">
        <v>847701842.85788393</v>
      </c>
      <c r="F525" s="239">
        <v>8.898247070601184E-2</v>
      </c>
      <c r="G525" s="201"/>
      <c r="H525" s="90"/>
      <c r="I525" s="20"/>
      <c r="J525" s="104"/>
    </row>
    <row r="526" spans="1:12" ht="15" customHeight="1" x14ac:dyDescent="0.2">
      <c r="B526" s="421" t="s">
        <v>404</v>
      </c>
      <c r="C526" s="404"/>
      <c r="D526" s="90"/>
      <c r="E526" s="301">
        <v>9888197661.4879074</v>
      </c>
      <c r="F526" s="239">
        <v>-0.13719347451277464</v>
      </c>
      <c r="G526" s="199"/>
      <c r="H526" s="90"/>
      <c r="I526" s="20"/>
      <c r="J526" s="104"/>
    </row>
    <row r="527" spans="1:12" ht="15" customHeight="1" x14ac:dyDescent="0.2">
      <c r="B527" s="421" t="s">
        <v>407</v>
      </c>
      <c r="C527" s="404"/>
      <c r="D527" s="90"/>
      <c r="E527" s="301">
        <v>34295750.944463849</v>
      </c>
      <c r="F527" s="239">
        <v>-0.35934695816239504</v>
      </c>
      <c r="G527" s="199"/>
      <c r="H527" s="90"/>
      <c r="I527" s="20"/>
      <c r="J527" s="104"/>
    </row>
    <row r="528" spans="1:12" ht="15" customHeight="1" x14ac:dyDescent="0.2">
      <c r="B528" s="421" t="s">
        <v>405</v>
      </c>
      <c r="C528" s="404"/>
      <c r="D528" s="90"/>
      <c r="E528" s="301">
        <v>2085505434.4824374</v>
      </c>
      <c r="F528" s="239"/>
      <c r="G528" s="199"/>
      <c r="H528" s="90"/>
      <c r="I528" s="20"/>
      <c r="J528" s="104"/>
    </row>
    <row r="529" spans="2:11" ht="15" customHeight="1" x14ac:dyDescent="0.2">
      <c r="B529" s="601" t="s">
        <v>71</v>
      </c>
      <c r="C529" s="602"/>
      <c r="D529" s="90"/>
      <c r="E529" s="303">
        <v>32443397411.358093</v>
      </c>
      <c r="F529" s="237">
        <v>7.7603734746426234E-2</v>
      </c>
      <c r="G529" s="199"/>
      <c r="H529" s="90"/>
      <c r="I529" s="20"/>
      <c r="J529" s="104"/>
      <c r="K529" s="209" t="b">
        <f>IF(ABS(E529-SUM(E530:E535))&lt;0.001,TRUE,FALSE)</f>
        <v>1</v>
      </c>
    </row>
    <row r="530" spans="2:11" ht="15" customHeight="1" x14ac:dyDescent="0.2">
      <c r="B530" s="609" t="s">
        <v>70</v>
      </c>
      <c r="C530" s="610"/>
      <c r="D530" s="90"/>
      <c r="E530" s="301"/>
      <c r="F530" s="239"/>
      <c r="G530" s="201"/>
      <c r="H530" s="90"/>
      <c r="I530" s="20"/>
      <c r="J530" s="104"/>
    </row>
    <row r="531" spans="2:11" ht="15" customHeight="1" x14ac:dyDescent="0.2">
      <c r="B531" s="609" t="s">
        <v>361</v>
      </c>
      <c r="C531" s="610"/>
      <c r="D531" s="90"/>
      <c r="E531" s="301">
        <v>0</v>
      </c>
      <c r="F531" s="239"/>
      <c r="G531" s="199"/>
      <c r="H531" s="90"/>
      <c r="I531" s="20"/>
      <c r="J531" s="104"/>
    </row>
    <row r="532" spans="2:11" ht="15" customHeight="1" x14ac:dyDescent="0.2">
      <c r="B532" s="622" t="s">
        <v>413</v>
      </c>
      <c r="C532" s="623"/>
      <c r="D532" s="90"/>
      <c r="E532" s="301">
        <v>25065563346.593311</v>
      </c>
      <c r="F532" s="239">
        <v>7.7276424523291753E-2</v>
      </c>
      <c r="G532" s="199"/>
      <c r="H532" s="90"/>
      <c r="I532" s="20"/>
      <c r="J532" s="104"/>
    </row>
    <row r="533" spans="2:11" ht="15" customHeight="1" x14ac:dyDescent="0.2">
      <c r="B533" s="609" t="s">
        <v>357</v>
      </c>
      <c r="C533" s="610"/>
      <c r="D533" s="90"/>
      <c r="E533" s="301">
        <v>4547367137.0583668</v>
      </c>
      <c r="F533" s="239">
        <v>0.15143897680231366</v>
      </c>
      <c r="G533" s="199"/>
      <c r="H533" s="90"/>
      <c r="I533" s="20"/>
      <c r="J533" s="104"/>
    </row>
    <row r="534" spans="2:11" ht="15" customHeight="1" x14ac:dyDescent="0.2">
      <c r="B534" s="609" t="s">
        <v>358</v>
      </c>
      <c r="C534" s="610"/>
      <c r="D534" s="90"/>
      <c r="E534" s="301">
        <v>778034749.34776533</v>
      </c>
      <c r="F534" s="239">
        <v>-2.2000302925500037E-3</v>
      </c>
      <c r="G534" s="199"/>
      <c r="H534" s="90"/>
      <c r="I534" s="20"/>
      <c r="J534" s="104"/>
    </row>
    <row r="535" spans="2:11" ht="15" customHeight="1" x14ac:dyDescent="0.2">
      <c r="B535" s="609" t="s">
        <v>359</v>
      </c>
      <c r="C535" s="610"/>
      <c r="D535" s="90"/>
      <c r="E535" s="301">
        <v>2052432178.3586502</v>
      </c>
      <c r="F535" s="239">
        <v>-2.7472560623192144E-2</v>
      </c>
      <c r="G535" s="199"/>
      <c r="H535" s="90"/>
      <c r="I535" s="20"/>
      <c r="J535" s="104"/>
      <c r="K535" s="209" t="b">
        <f>IF(ABS(E535-SUM(E536:E540))&lt;0.001,TRUE,FALSE)</f>
        <v>1</v>
      </c>
    </row>
    <row r="536" spans="2:11" ht="12.75" customHeight="1" x14ac:dyDescent="0.2">
      <c r="B536" s="614" t="s">
        <v>394</v>
      </c>
      <c r="C536" s="615"/>
      <c r="D536" s="90"/>
      <c r="E536" s="301">
        <v>1603178199.66923</v>
      </c>
      <c r="F536" s="239">
        <v>-2.7452264318269526E-2</v>
      </c>
      <c r="G536" s="199"/>
      <c r="H536" s="90"/>
      <c r="I536" s="20"/>
      <c r="J536" s="104"/>
    </row>
    <row r="537" spans="2:11" ht="15" customHeight="1" x14ac:dyDescent="0.2">
      <c r="B537" s="614" t="s">
        <v>395</v>
      </c>
      <c r="C537" s="615"/>
      <c r="D537" s="90"/>
      <c r="E537" s="301">
        <v>32301335.304267757</v>
      </c>
      <c r="F537" s="239">
        <v>1.5661529723971501E-2</v>
      </c>
      <c r="G537" s="199"/>
      <c r="H537" s="90"/>
      <c r="I537" s="20"/>
      <c r="J537" s="104"/>
    </row>
    <row r="538" spans="2:11" ht="15" customHeight="1" x14ac:dyDescent="0.2">
      <c r="B538" s="614" t="s">
        <v>396</v>
      </c>
      <c r="C538" s="615"/>
      <c r="D538" s="90"/>
      <c r="E538" s="301">
        <v>53970903.079695009</v>
      </c>
      <c r="F538" s="239">
        <v>-0.17559685145558801</v>
      </c>
      <c r="G538" s="199"/>
      <c r="H538" s="90"/>
      <c r="I538" s="20"/>
      <c r="J538" s="104"/>
    </row>
    <row r="539" spans="2:11" ht="15" customHeight="1" x14ac:dyDescent="0.2">
      <c r="B539" s="614" t="s">
        <v>397</v>
      </c>
      <c r="C539" s="615"/>
      <c r="D539" s="90"/>
      <c r="E539" s="301">
        <v>13451286.605875649</v>
      </c>
      <c r="F539" s="239">
        <v>-6.4058883202775307E-2</v>
      </c>
      <c r="G539" s="199"/>
      <c r="H539" s="90"/>
      <c r="I539" s="20"/>
      <c r="J539" s="104"/>
    </row>
    <row r="540" spans="2:11" ht="15" customHeight="1" x14ac:dyDescent="0.2">
      <c r="B540" s="628" t="s">
        <v>406</v>
      </c>
      <c r="C540" s="629"/>
      <c r="D540" s="90"/>
      <c r="E540" s="301">
        <v>349530453.69958168</v>
      </c>
      <c r="F540" s="239">
        <v>-2.3032368937376813E-3</v>
      </c>
      <c r="G540" s="199"/>
      <c r="H540" s="90"/>
      <c r="I540" s="20"/>
      <c r="J540" s="104"/>
    </row>
    <row r="541" spans="2:11" ht="15" customHeight="1" x14ac:dyDescent="0.2">
      <c r="B541" s="601" t="s">
        <v>362</v>
      </c>
      <c r="C541" s="602"/>
      <c r="D541" s="90"/>
      <c r="E541" s="303">
        <v>14136398.429999936</v>
      </c>
      <c r="F541" s="237">
        <v>0.11677414889611004</v>
      </c>
      <c r="G541" s="199"/>
      <c r="H541" s="90"/>
      <c r="I541" s="20"/>
      <c r="J541" s="104"/>
    </row>
    <row r="542" spans="2:11" ht="26.25" customHeight="1" x14ac:dyDescent="0.2">
      <c r="B542" s="611" t="s">
        <v>363</v>
      </c>
      <c r="C542" s="613"/>
      <c r="D542" s="90"/>
      <c r="E542" s="303">
        <v>6264786077.0265827</v>
      </c>
      <c r="F542" s="237">
        <v>-2.7696620589234056E-2</v>
      </c>
      <c r="G542" s="199"/>
      <c r="H542" s="90"/>
      <c r="I542" s="20"/>
      <c r="J542" s="104"/>
      <c r="K542" s="209" t="b">
        <f>IF(ABS(E542-SUM(E543:E544))&lt;0.001,TRUE,FALSE)</f>
        <v>1</v>
      </c>
    </row>
    <row r="543" spans="2:11" ht="12.75" x14ac:dyDescent="0.2">
      <c r="B543" s="423" t="s">
        <v>408</v>
      </c>
      <c r="C543" s="405"/>
      <c r="D543" s="90"/>
      <c r="E543" s="301">
        <v>6004732426.8143358</v>
      </c>
      <c r="F543" s="239">
        <v>-4.8365180578022304E-2</v>
      </c>
      <c r="G543" s="201"/>
      <c r="H543" s="90"/>
      <c r="I543" s="20"/>
      <c r="J543" s="104"/>
    </row>
    <row r="544" spans="2:11" ht="17.25" customHeight="1" x14ac:dyDescent="0.2">
      <c r="B544" s="423" t="s">
        <v>409</v>
      </c>
      <c r="C544" s="405"/>
      <c r="D544" s="90"/>
      <c r="E544" s="301">
        <v>260053650.21224609</v>
      </c>
      <c r="F544" s="239">
        <v>0.95045661524525205</v>
      </c>
      <c r="G544" s="201"/>
      <c r="H544" s="90"/>
      <c r="I544" s="20"/>
      <c r="J544" s="104"/>
    </row>
    <row r="545" spans="1:12" ht="20.100000000000001" customHeight="1" x14ac:dyDescent="0.2">
      <c r="B545" s="611" t="s">
        <v>364</v>
      </c>
      <c r="C545" s="613"/>
      <c r="D545" s="90"/>
      <c r="E545" s="301"/>
      <c r="F545" s="239"/>
      <c r="G545" s="201"/>
      <c r="H545" s="90"/>
      <c r="I545" s="20"/>
      <c r="J545" s="104"/>
      <c r="L545" s="363"/>
    </row>
    <row r="546" spans="1:12" s="363" customFormat="1" ht="21.75" customHeight="1" x14ac:dyDescent="0.2">
      <c r="A546" s="6"/>
      <c r="B546" s="611" t="s">
        <v>365</v>
      </c>
      <c r="C546" s="627"/>
      <c r="D546" s="360"/>
      <c r="E546" s="301"/>
      <c r="F546" s="239"/>
      <c r="G546" s="199"/>
      <c r="H546" s="90"/>
      <c r="I546" s="362"/>
      <c r="J546" s="359"/>
    </row>
    <row r="547" spans="1:12" s="363" customFormat="1" ht="29.25" customHeight="1" x14ac:dyDescent="0.2">
      <c r="A547" s="356"/>
      <c r="B547" s="611" t="s">
        <v>366</v>
      </c>
      <c r="C547" s="627"/>
      <c r="D547" s="360"/>
      <c r="E547" s="301"/>
      <c r="F547" s="239"/>
      <c r="G547" s="361"/>
      <c r="H547" s="360"/>
      <c r="I547" s="362"/>
      <c r="J547" s="359"/>
    </row>
    <row r="548" spans="1:12" s="363" customFormat="1" ht="19.5" customHeight="1" x14ac:dyDescent="0.2">
      <c r="A548" s="356"/>
      <c r="B548" s="611" t="s">
        <v>367</v>
      </c>
      <c r="C548" s="627"/>
      <c r="D548" s="360"/>
      <c r="E548" s="301"/>
      <c r="F548" s="239"/>
      <c r="G548" s="361"/>
      <c r="H548" s="360"/>
      <c r="I548" s="362"/>
      <c r="J548" s="359"/>
    </row>
    <row r="549" spans="1:12" s="363" customFormat="1" ht="18.75" customHeight="1" x14ac:dyDescent="0.2">
      <c r="A549" s="356"/>
      <c r="B549" s="611" t="s">
        <v>368</v>
      </c>
      <c r="C549" s="612"/>
      <c r="D549" s="360"/>
      <c r="E549" s="301"/>
      <c r="F549" s="239"/>
      <c r="G549" s="361"/>
      <c r="H549" s="360"/>
      <c r="I549" s="362"/>
      <c r="J549" s="359"/>
      <c r="L549" s="5"/>
    </row>
    <row r="550" spans="1:12" ht="12.75" customHeight="1" x14ac:dyDescent="0.2">
      <c r="A550" s="356"/>
      <c r="B550" s="611" t="s">
        <v>369</v>
      </c>
      <c r="C550" s="612"/>
      <c r="D550" s="90"/>
      <c r="E550" s="301"/>
      <c r="F550" s="239"/>
      <c r="G550" s="361"/>
      <c r="H550" s="360"/>
      <c r="I550" s="20"/>
      <c r="J550" s="104"/>
      <c r="L550" s="95"/>
    </row>
    <row r="551" spans="1:12" s="95" customFormat="1" ht="16.5" customHeight="1" x14ac:dyDescent="0.2">
      <c r="A551" s="6"/>
      <c r="B551" s="599" t="s">
        <v>66</v>
      </c>
      <c r="C551" s="600"/>
      <c r="D551" s="93"/>
      <c r="E551" s="303">
        <v>2220067151.6570578</v>
      </c>
      <c r="F551" s="237">
        <v>2.2266087164374282E-2</v>
      </c>
      <c r="G551" s="201"/>
      <c r="H551" s="90"/>
      <c r="I551" s="94"/>
      <c r="J551" s="104"/>
    </row>
    <row r="552" spans="1:12" s="95" customFormat="1" ht="16.5" customHeight="1" x14ac:dyDescent="0.2">
      <c r="A552" s="91"/>
      <c r="B552" s="601" t="s">
        <v>375</v>
      </c>
      <c r="C552" s="602"/>
      <c r="D552" s="93"/>
      <c r="E552" s="301">
        <v>2191496793.1370578</v>
      </c>
      <c r="F552" s="239">
        <v>2.1735327338486599E-2</v>
      </c>
      <c r="G552" s="200"/>
      <c r="H552" s="93"/>
      <c r="I552" s="94"/>
      <c r="J552" s="104"/>
      <c r="L552" s="5"/>
    </row>
    <row r="553" spans="1:12" ht="16.5" customHeight="1" x14ac:dyDescent="0.2">
      <c r="A553" s="91"/>
      <c r="B553" s="601" t="s">
        <v>236</v>
      </c>
      <c r="C553" s="602"/>
      <c r="D553" s="90"/>
      <c r="E553" s="301">
        <v>-539570.99999999988</v>
      </c>
      <c r="F553" s="239">
        <v>-0.12082180531250286</v>
      </c>
      <c r="G553" s="200"/>
      <c r="H553" s="93"/>
      <c r="I553" s="20"/>
      <c r="J553" s="104"/>
    </row>
    <row r="554" spans="1:12" ht="13.5" customHeight="1" x14ac:dyDescent="0.2">
      <c r="B554" s="601" t="s">
        <v>316</v>
      </c>
      <c r="C554" s="602"/>
      <c r="D554" s="90"/>
      <c r="E554" s="301">
        <v>-38700</v>
      </c>
      <c r="F554" s="239">
        <v>-2.5826914363389242E-2</v>
      </c>
      <c r="G554" s="199"/>
      <c r="H554" s="90"/>
      <c r="I554" s="20"/>
      <c r="J554" s="104"/>
      <c r="L554" s="95"/>
    </row>
    <row r="555" spans="1:12" s="95" customFormat="1" ht="16.5" customHeight="1" x14ac:dyDescent="0.2">
      <c r="A555" s="6"/>
      <c r="B555" s="599" t="s">
        <v>67</v>
      </c>
      <c r="C555" s="600"/>
      <c r="D555" s="93"/>
      <c r="E555" s="303">
        <v>366801529.69746166</v>
      </c>
      <c r="F555" s="237">
        <v>0.10378920395904823</v>
      </c>
      <c r="G555" s="199"/>
      <c r="H555" s="90"/>
      <c r="I555" s="94"/>
      <c r="J555" s="104"/>
      <c r="K555" s="209" t="b">
        <f>IF(ABS(E555-SUM(E556:E557))&lt;0.001,TRUE,FALSE)</f>
        <v>1</v>
      </c>
      <c r="L555" s="5"/>
    </row>
    <row r="556" spans="1:12" ht="18" customHeight="1" x14ac:dyDescent="0.2">
      <c r="A556" s="91"/>
      <c r="B556" s="601" t="s">
        <v>68</v>
      </c>
      <c r="C556" s="602"/>
      <c r="D556" s="90"/>
      <c r="E556" s="301">
        <v>332874223.87999946</v>
      </c>
      <c r="F556" s="239">
        <v>0.11671293928384818</v>
      </c>
      <c r="G556" s="200"/>
      <c r="H556" s="93"/>
      <c r="I556" s="20"/>
      <c r="J556" s="104"/>
    </row>
    <row r="557" spans="1:12" ht="15" customHeight="1" x14ac:dyDescent="0.2">
      <c r="B557" s="601" t="s">
        <v>69</v>
      </c>
      <c r="C557" s="602"/>
      <c r="D557" s="90"/>
      <c r="E557" s="301">
        <v>33927305.817462161</v>
      </c>
      <c r="F557" s="239">
        <v>-8.7631864748259902E-3</v>
      </c>
      <c r="G557" s="199"/>
      <c r="H557" s="90"/>
      <c r="I557" s="20"/>
      <c r="J557" s="104"/>
      <c r="L557" s="95"/>
    </row>
    <row r="558" spans="1:12" s="95" customFormat="1" ht="27" customHeight="1" x14ac:dyDescent="0.2">
      <c r="A558" s="6"/>
      <c r="B558" s="630" t="s">
        <v>293</v>
      </c>
      <c r="C558" s="631"/>
      <c r="D558" s="98"/>
      <c r="E558" s="326">
        <v>54164889257.941902</v>
      </c>
      <c r="F558" s="243">
        <v>4.6490949693839712E-2</v>
      </c>
      <c r="G558" s="199"/>
      <c r="H558" s="90"/>
      <c r="I558" s="94"/>
      <c r="J558" s="104"/>
      <c r="K558" s="209" t="b">
        <f>IF(ABS(E558-SUM(E523,E551,E555))&lt;0.001,TRUE,FALSE)</f>
        <v>1</v>
      </c>
      <c r="L558" s="5"/>
    </row>
    <row r="559" spans="1:12" ht="21" customHeight="1" x14ac:dyDescent="0.25">
      <c r="A559" s="91"/>
      <c r="B559" s="7" t="s">
        <v>288</v>
      </c>
      <c r="C559" s="8"/>
      <c r="D559" s="8"/>
      <c r="E559" s="8"/>
      <c r="F559" s="8"/>
      <c r="G559" s="202"/>
      <c r="H559" s="99"/>
      <c r="I559" s="8"/>
    </row>
    <row r="560" spans="1:12" ht="10.5" customHeight="1" x14ac:dyDescent="0.2">
      <c r="B560" s="9"/>
      <c r="C560" s="10" t="str">
        <f>$C$3</f>
        <v>PERIODE DU 1.1 AU 31.8.2024</v>
      </c>
      <c r="D560" s="11"/>
      <c r="G560" s="8"/>
      <c r="H560" s="8"/>
    </row>
    <row r="561" spans="1:12" ht="19.5" customHeight="1" x14ac:dyDescent="0.2">
      <c r="B561" s="12" t="str">
        <f>B519</f>
        <v xml:space="preserve">             I - ASSURANCE MALADIE : DÉPENSES en milliers d'euros</v>
      </c>
      <c r="C561" s="13"/>
      <c r="D561" s="13"/>
      <c r="E561" s="13"/>
      <c r="F561" s="14"/>
      <c r="I561" s="5"/>
    </row>
    <row r="562" spans="1:12" ht="12.75" x14ac:dyDescent="0.2">
      <c r="B562" s="597"/>
      <c r="C562" s="598"/>
      <c r="D562" s="87"/>
      <c r="E562" s="88" t="s">
        <v>6</v>
      </c>
      <c r="F562" s="339" t="str">
        <f>$H$5</f>
        <v>PCAP</v>
      </c>
      <c r="G562" s="15"/>
      <c r="H562" s="15"/>
      <c r="I562" s="5"/>
      <c r="L562" s="104"/>
    </row>
    <row r="563" spans="1:12" s="104" customFormat="1" ht="13.5" customHeight="1" x14ac:dyDescent="0.2">
      <c r="A563" s="6"/>
      <c r="B563" s="632" t="s">
        <v>292</v>
      </c>
      <c r="C563" s="633"/>
      <c r="D563" s="634"/>
      <c r="E563" s="101"/>
      <c r="F563" s="176"/>
      <c r="G563" s="89"/>
      <c r="H563" s="20"/>
    </row>
    <row r="564" spans="1:12" s="104" customFormat="1" ht="22.5" customHeight="1" x14ac:dyDescent="0.2">
      <c r="A564" s="6"/>
      <c r="B564" s="624" t="s">
        <v>291</v>
      </c>
      <c r="C564" s="625"/>
      <c r="D564" s="626"/>
      <c r="E564" s="327">
        <v>8464684445.8742762</v>
      </c>
      <c r="F564" s="177">
        <v>3.4498517373494186E-2</v>
      </c>
      <c r="G564" s="102"/>
      <c r="H564" s="103"/>
      <c r="K564" s="209" t="b">
        <f>IF(ABS(E564-SUM(E565,E579,E587:E588,E592))&lt;0.001,TRUE,FALSE)</f>
        <v>1</v>
      </c>
    </row>
    <row r="565" spans="1:12" s="104" customFormat="1" ht="15" customHeight="1" x14ac:dyDescent="0.2">
      <c r="A565" s="24"/>
      <c r="B565" s="595" t="s">
        <v>183</v>
      </c>
      <c r="C565" s="596"/>
      <c r="D565" s="635"/>
      <c r="E565" s="327">
        <v>6838257407.4097147</v>
      </c>
      <c r="F565" s="177">
        <v>2.5058913666536897E-2</v>
      </c>
      <c r="G565" s="105"/>
      <c r="H565" s="107"/>
      <c r="K565" s="209" t="b">
        <f>IF(ABS(E565-SUM(E566:E578))&lt;0.001,TRUE,FALSE)</f>
        <v>1</v>
      </c>
    </row>
    <row r="566" spans="1:12" s="104" customFormat="1" ht="15.75" customHeight="1" x14ac:dyDescent="0.2">
      <c r="A566" s="6"/>
      <c r="B566" s="603" t="s">
        <v>53</v>
      </c>
      <c r="C566" s="604"/>
      <c r="D566" s="605"/>
      <c r="E566" s="328">
        <v>5095221214.9699678</v>
      </c>
      <c r="F566" s="174">
        <v>3.8627227387907359E-2</v>
      </c>
      <c r="G566" s="109"/>
      <c r="H566" s="106"/>
    </row>
    <row r="567" spans="1:12" s="104" customFormat="1" ht="15.75" customHeight="1" x14ac:dyDescent="0.2">
      <c r="A567" s="6"/>
      <c r="B567" s="169" t="s">
        <v>360</v>
      </c>
      <c r="C567" s="383"/>
      <c r="D567" s="384"/>
      <c r="E567" s="328">
        <v>214041802.46797803</v>
      </c>
      <c r="F567" s="174">
        <v>-0.3683408608076979</v>
      </c>
      <c r="G567" s="109"/>
      <c r="H567" s="106"/>
    </row>
    <row r="568" spans="1:12" s="104" customFormat="1" ht="12.75" x14ac:dyDescent="0.2">
      <c r="A568" s="6"/>
      <c r="B568" s="603" t="s">
        <v>428</v>
      </c>
      <c r="C568" s="604"/>
      <c r="D568" s="605"/>
      <c r="E568" s="328">
        <v>272047067.02000129</v>
      </c>
      <c r="F568" s="174">
        <v>3.2308787371720049E-2</v>
      </c>
      <c r="G568" s="109"/>
      <c r="H568" s="106"/>
    </row>
    <row r="569" spans="1:12" s="104" customFormat="1" ht="40.5" customHeight="1" x14ac:dyDescent="0.2">
      <c r="A569" s="6"/>
      <c r="B569" s="603" t="s">
        <v>54</v>
      </c>
      <c r="C569" s="604"/>
      <c r="D569" s="605"/>
      <c r="E569" s="328">
        <v>18001911.279999968</v>
      </c>
      <c r="F569" s="174">
        <v>2.2539001870049757E-2</v>
      </c>
      <c r="G569" s="109"/>
      <c r="H569" s="106"/>
    </row>
    <row r="570" spans="1:12" s="104" customFormat="1" ht="15" customHeight="1" x14ac:dyDescent="0.2">
      <c r="A570" s="6"/>
      <c r="B570" s="603" t="s">
        <v>497</v>
      </c>
      <c r="C570" s="604"/>
      <c r="D570" s="605"/>
      <c r="E570" s="328">
        <v>43234974.340000555</v>
      </c>
      <c r="F570" s="174">
        <v>2.6395074377954852E-2</v>
      </c>
      <c r="G570" s="109"/>
      <c r="H570" s="106"/>
    </row>
    <row r="571" spans="1:12" s="104" customFormat="1" ht="15" customHeight="1" x14ac:dyDescent="0.2">
      <c r="A571" s="6"/>
      <c r="B571" s="603" t="s">
        <v>302</v>
      </c>
      <c r="C571" s="604"/>
      <c r="D571" s="605"/>
      <c r="E571" s="328">
        <v>4733.5000000000064</v>
      </c>
      <c r="F571" s="174">
        <v>0.82276424016512428</v>
      </c>
      <c r="G571" s="109"/>
      <c r="H571" s="106"/>
    </row>
    <row r="572" spans="1:12" s="104" customFormat="1" ht="12.75" x14ac:dyDescent="0.2">
      <c r="A572" s="6"/>
      <c r="B572" s="169" t="s">
        <v>184</v>
      </c>
      <c r="C572" s="170"/>
      <c r="D572" s="171"/>
      <c r="E572" s="328">
        <v>511191638.40000051</v>
      </c>
      <c r="F572" s="174">
        <v>0.16597901635549706</v>
      </c>
      <c r="G572" s="109"/>
      <c r="H572" s="106"/>
    </row>
    <row r="573" spans="1:12" s="104" customFormat="1" ht="12.75" x14ac:dyDescent="0.2">
      <c r="A573" s="6"/>
      <c r="B573" s="395" t="s">
        <v>373</v>
      </c>
      <c r="C573" s="170"/>
      <c r="D573" s="171"/>
      <c r="E573" s="328">
        <v>571067920.14999986</v>
      </c>
      <c r="F573" s="174">
        <v>2.7303526716102589E-2</v>
      </c>
      <c r="G573" s="109"/>
      <c r="H573" s="110"/>
    </row>
    <row r="574" spans="1:12" s="104" customFormat="1" ht="12.75" x14ac:dyDescent="0.2">
      <c r="A574" s="6"/>
      <c r="B574" s="169" t="s">
        <v>185</v>
      </c>
      <c r="C574" s="170"/>
      <c r="D574" s="171"/>
      <c r="E574" s="328">
        <v>526375.89176799846</v>
      </c>
      <c r="F574" s="174">
        <v>-0.10426359635283167</v>
      </c>
      <c r="G574" s="109"/>
      <c r="H574" s="110"/>
    </row>
    <row r="575" spans="1:12" s="104" customFormat="1" ht="24" customHeight="1" x14ac:dyDescent="0.2">
      <c r="A575" s="6"/>
      <c r="B575" s="603" t="s">
        <v>186</v>
      </c>
      <c r="C575" s="604"/>
      <c r="D575" s="605"/>
      <c r="E575" s="328">
        <v>110124350.39999855</v>
      </c>
      <c r="F575" s="174">
        <v>7.0956174336536559E-2</v>
      </c>
      <c r="G575" s="109"/>
      <c r="H575" s="110"/>
    </row>
    <row r="576" spans="1:12" s="104" customFormat="1" ht="12.75" x14ac:dyDescent="0.2">
      <c r="A576" s="6"/>
      <c r="B576" s="603" t="s">
        <v>187</v>
      </c>
      <c r="C576" s="604"/>
      <c r="D576" s="605"/>
      <c r="E576" s="328"/>
      <c r="F576" s="174"/>
      <c r="G576" s="109"/>
      <c r="H576" s="110"/>
    </row>
    <row r="577" spans="1:11" s="104" customFormat="1" ht="12.75" x14ac:dyDescent="0.2">
      <c r="A577" s="6"/>
      <c r="B577" s="603" t="s">
        <v>188</v>
      </c>
      <c r="C577" s="604"/>
      <c r="D577" s="605"/>
      <c r="E577" s="328">
        <v>713575.98999999359</v>
      </c>
      <c r="F577" s="174">
        <v>-1.6529383730674585E-3</v>
      </c>
      <c r="G577" s="109"/>
      <c r="H577" s="106"/>
    </row>
    <row r="578" spans="1:11" s="104" customFormat="1" ht="12.75" x14ac:dyDescent="0.2">
      <c r="A578" s="6"/>
      <c r="B578" s="603" t="s">
        <v>378</v>
      </c>
      <c r="C578" s="604"/>
      <c r="D578" s="605"/>
      <c r="E578" s="328">
        <v>2081843</v>
      </c>
      <c r="F578" s="174">
        <v>1.8893531300058442E-2</v>
      </c>
      <c r="G578" s="109"/>
      <c r="H578" s="106"/>
    </row>
    <row r="579" spans="1:11" s="104" customFormat="1" ht="21" customHeight="1" x14ac:dyDescent="0.2">
      <c r="A579" s="6"/>
      <c r="B579" s="595" t="s">
        <v>55</v>
      </c>
      <c r="C579" s="596"/>
      <c r="D579" s="635"/>
      <c r="E579" s="327">
        <v>194915102.00458118</v>
      </c>
      <c r="F579" s="177">
        <v>6.3623753403838412E-2</v>
      </c>
      <c r="G579" s="109"/>
      <c r="H579" s="106"/>
      <c r="K579" s="209" t="b">
        <f>IF(ABS(E579-SUM(E580,E583,E586))&lt;0.001,TRUE,FALSE)</f>
        <v>1</v>
      </c>
    </row>
    <row r="580" spans="1:11" s="104" customFormat="1" ht="18" customHeight="1" x14ac:dyDescent="0.2">
      <c r="A580" s="6"/>
      <c r="B580" s="606" t="s">
        <v>56</v>
      </c>
      <c r="C580" s="607"/>
      <c r="D580" s="608"/>
      <c r="E580" s="328">
        <v>107808458.22313912</v>
      </c>
      <c r="F580" s="174">
        <v>1.7160454407711745E-2</v>
      </c>
      <c r="G580" s="108"/>
      <c r="H580" s="106"/>
      <c r="K580" s="209" t="b">
        <f>IF(ABS(E580-SUM(E581:E582))&lt;0.001,TRUE,FALSE)</f>
        <v>1</v>
      </c>
    </row>
    <row r="581" spans="1:11" s="104" customFormat="1" ht="15" customHeight="1" x14ac:dyDescent="0.2">
      <c r="A581" s="6"/>
      <c r="B581" s="603" t="s">
        <v>57</v>
      </c>
      <c r="C581" s="604"/>
      <c r="D581" s="605"/>
      <c r="E581" s="328">
        <v>4415632.2500002487</v>
      </c>
      <c r="F581" s="174">
        <v>4.251891156596721E-2</v>
      </c>
      <c r="G581" s="109"/>
      <c r="H581" s="106"/>
    </row>
    <row r="582" spans="1:11" s="104" customFormat="1" ht="15" customHeight="1" x14ac:dyDescent="0.2">
      <c r="A582" s="6"/>
      <c r="B582" s="603" t="s">
        <v>58</v>
      </c>
      <c r="C582" s="604"/>
      <c r="D582" s="605"/>
      <c r="E582" s="328">
        <v>103392825.97313887</v>
      </c>
      <c r="F582" s="174">
        <v>1.610490170459955E-2</v>
      </c>
      <c r="G582" s="109"/>
      <c r="H582" s="111"/>
    </row>
    <row r="583" spans="1:11" s="104" customFormat="1" ht="18" customHeight="1" x14ac:dyDescent="0.2">
      <c r="A583" s="24"/>
      <c r="B583" s="606" t="s">
        <v>379</v>
      </c>
      <c r="C583" s="607"/>
      <c r="D583" s="608"/>
      <c r="E583" s="328">
        <v>87106643.781442091</v>
      </c>
      <c r="F583" s="174">
        <v>0.12735973040198489</v>
      </c>
      <c r="G583" s="109"/>
      <c r="H583" s="112"/>
      <c r="K583" s="209" t="b">
        <f>IF(ABS(E583-SUM(E584:E585))&lt;0.001,TRUE,FALSE)</f>
        <v>1</v>
      </c>
    </row>
    <row r="584" spans="1:11" s="104" customFormat="1" ht="15" customHeight="1" x14ac:dyDescent="0.2">
      <c r="A584" s="24"/>
      <c r="B584" s="603" t="s">
        <v>372</v>
      </c>
      <c r="C584" s="604"/>
      <c r="D584" s="605"/>
      <c r="E584" s="328">
        <v>14886.34</v>
      </c>
      <c r="F584" s="174"/>
      <c r="G584" s="109"/>
      <c r="H584" s="107"/>
    </row>
    <row r="585" spans="1:11" s="104" customFormat="1" ht="15" customHeight="1" x14ac:dyDescent="0.2">
      <c r="A585" s="6"/>
      <c r="B585" s="603" t="s">
        <v>434</v>
      </c>
      <c r="C585" s="604"/>
      <c r="D585" s="605"/>
      <c r="E585" s="328">
        <v>87091757.441442087</v>
      </c>
      <c r="F585" s="174">
        <v>0.12725725468376559</v>
      </c>
      <c r="G585" s="109"/>
      <c r="H585" s="106"/>
    </row>
    <row r="586" spans="1:11" s="104" customFormat="1" ht="15" customHeight="1" x14ac:dyDescent="0.2">
      <c r="A586" s="6"/>
      <c r="B586" s="606" t="s">
        <v>180</v>
      </c>
      <c r="C586" s="607"/>
      <c r="D586" s="608"/>
      <c r="E586" s="328"/>
      <c r="F586" s="174"/>
      <c r="G586" s="109"/>
      <c r="H586" s="111"/>
    </row>
    <row r="587" spans="1:11" s="104" customFormat="1" ht="18" customHeight="1" x14ac:dyDescent="0.2">
      <c r="A587" s="6"/>
      <c r="B587" s="595" t="s">
        <v>189</v>
      </c>
      <c r="C587" s="596"/>
      <c r="D587" s="635"/>
      <c r="E587" s="327">
        <v>629470531.38998747</v>
      </c>
      <c r="F587" s="177">
        <v>1.8368002183831278E-2</v>
      </c>
      <c r="G587" s="109"/>
      <c r="H587" s="111"/>
    </row>
    <row r="588" spans="1:11" s="104" customFormat="1" ht="26.25" customHeight="1" x14ac:dyDescent="0.2">
      <c r="A588" s="24"/>
      <c r="B588" s="595" t="s">
        <v>190</v>
      </c>
      <c r="C588" s="596"/>
      <c r="D588" s="635"/>
      <c r="E588" s="327">
        <v>867404867.20999205</v>
      </c>
      <c r="F588" s="177">
        <v>0.12036667560742531</v>
      </c>
      <c r="G588" s="109"/>
      <c r="H588" s="107"/>
      <c r="K588" s="209" t="b">
        <f>IF(ABS(E588-SUM(E589:E591))&lt;0.001,TRUE,FALSE)</f>
        <v>1</v>
      </c>
    </row>
    <row r="589" spans="1:11" s="104" customFormat="1" ht="17.25" customHeight="1" x14ac:dyDescent="0.2">
      <c r="A589" s="6"/>
      <c r="B589" s="603" t="s">
        <v>191</v>
      </c>
      <c r="C589" s="604"/>
      <c r="D589" s="605"/>
      <c r="E589" s="328">
        <v>741725622.95999289</v>
      </c>
      <c r="F589" s="174">
        <v>0.12629944613687449</v>
      </c>
      <c r="G589" s="109"/>
      <c r="H589" s="106"/>
    </row>
    <row r="590" spans="1:11" s="104" customFormat="1" ht="17.25" customHeight="1" x14ac:dyDescent="0.2">
      <c r="A590" s="6"/>
      <c r="B590" s="603" t="s">
        <v>392</v>
      </c>
      <c r="C590" s="604"/>
      <c r="D590" s="605"/>
      <c r="E590" s="328">
        <v>336329.6200000032</v>
      </c>
      <c r="F590" s="174">
        <v>7.663589588096742E-2</v>
      </c>
      <c r="G590" s="109"/>
      <c r="H590" s="106"/>
    </row>
    <row r="591" spans="1:11" s="104" customFormat="1" ht="17.25" customHeight="1" x14ac:dyDescent="0.2">
      <c r="A591" s="6"/>
      <c r="B591" s="422" t="s">
        <v>393</v>
      </c>
      <c r="C591" s="383"/>
      <c r="D591" s="384"/>
      <c r="E591" s="328">
        <v>125342914.62999913</v>
      </c>
      <c r="F591" s="174">
        <v>8.6614521478379336E-2</v>
      </c>
      <c r="G591" s="109"/>
      <c r="H591" s="106"/>
    </row>
    <row r="592" spans="1:11" s="104" customFormat="1" ht="13.5" customHeight="1" x14ac:dyDescent="0.2">
      <c r="A592" s="6"/>
      <c r="B592" s="595" t="s">
        <v>82</v>
      </c>
      <c r="C592" s="647"/>
      <c r="D592" s="648"/>
      <c r="E592" s="327">
        <v>-65363462.140000001</v>
      </c>
      <c r="F592" s="177">
        <v>1.699197543521147E-2</v>
      </c>
      <c r="G592" s="109"/>
      <c r="H592" s="106"/>
    </row>
    <row r="593" spans="1:12" s="104" customFormat="1" ht="32.25" customHeight="1" x14ac:dyDescent="0.2">
      <c r="A593" s="6"/>
      <c r="B593" s="624" t="s">
        <v>60</v>
      </c>
      <c r="C593" s="625"/>
      <c r="D593" s="626"/>
      <c r="E593" s="327">
        <v>403616420.44543743</v>
      </c>
      <c r="F593" s="177">
        <v>-0.28995765839303755</v>
      </c>
      <c r="G593" s="102"/>
      <c r="H593" s="106"/>
      <c r="K593" s="209" t="b">
        <f>IF(ABS(E593-SUM(E594:E596))&lt;0.001,TRUE,FALSE)</f>
        <v>1</v>
      </c>
    </row>
    <row r="594" spans="1:12" s="104" customFormat="1" ht="12.75" customHeight="1" x14ac:dyDescent="0.2">
      <c r="A594" s="24"/>
      <c r="B594" s="674" t="s">
        <v>390</v>
      </c>
      <c r="C594" s="604"/>
      <c r="D594" s="605"/>
      <c r="E594" s="328">
        <v>277696756.53036344</v>
      </c>
      <c r="F594" s="174">
        <v>-0.26883296838126414</v>
      </c>
      <c r="G594" s="105"/>
      <c r="H594" s="107"/>
    </row>
    <row r="595" spans="1:12" s="104" customFormat="1" ht="12.75" customHeight="1" x14ac:dyDescent="0.2">
      <c r="A595" s="24"/>
      <c r="B595" s="674" t="s">
        <v>391</v>
      </c>
      <c r="C595" s="604"/>
      <c r="D595" s="605"/>
      <c r="E595" s="328">
        <v>125919663.91507401</v>
      </c>
      <c r="F595" s="174">
        <v>-0.33248903129651441</v>
      </c>
      <c r="G595" s="105"/>
      <c r="H595" s="107"/>
    </row>
    <row r="596" spans="1:12" s="104" customFormat="1" ht="12.75" customHeight="1" x14ac:dyDescent="0.2">
      <c r="A596" s="24"/>
      <c r="B596" s="674" t="s">
        <v>462</v>
      </c>
      <c r="C596" s="604"/>
      <c r="D596" s="605"/>
      <c r="E596" s="328"/>
      <c r="F596" s="174"/>
      <c r="G596" s="105"/>
      <c r="H596" s="107"/>
    </row>
    <row r="597" spans="1:12" s="104" customFormat="1" ht="17.25" hidden="1" customHeight="1" x14ac:dyDescent="0.2">
      <c r="A597" s="24"/>
      <c r="B597" s="624"/>
      <c r="C597" s="625"/>
      <c r="D597" s="626"/>
      <c r="E597" s="327"/>
      <c r="F597" s="177"/>
      <c r="G597" s="105"/>
      <c r="H597" s="107"/>
      <c r="L597" s="359"/>
    </row>
    <row r="598" spans="1:12" s="359" customFormat="1" ht="29.25" customHeight="1" x14ac:dyDescent="0.2">
      <c r="A598" s="6"/>
      <c r="B598" s="624" t="s">
        <v>481</v>
      </c>
      <c r="C598" s="625"/>
      <c r="D598" s="626"/>
      <c r="E598" s="328"/>
      <c r="F598" s="328"/>
      <c r="G598" s="109"/>
      <c r="H598" s="106"/>
    </row>
    <row r="599" spans="1:12" s="359" customFormat="1" ht="25.5" customHeight="1" x14ac:dyDescent="0.2">
      <c r="A599" s="356"/>
      <c r="B599" s="624" t="s">
        <v>482</v>
      </c>
      <c r="C599" s="636"/>
      <c r="D599" s="637"/>
      <c r="E599" s="328"/>
      <c r="F599" s="174"/>
      <c r="G599" s="357"/>
      <c r="H599" s="358"/>
    </row>
    <row r="600" spans="1:12" s="359" customFormat="1" ht="24.75" customHeight="1" x14ac:dyDescent="0.2">
      <c r="A600" s="356"/>
      <c r="B600" s="624" t="s">
        <v>342</v>
      </c>
      <c r="C600" s="636"/>
      <c r="D600" s="637"/>
      <c r="E600" s="327">
        <v>2167844993.8569942</v>
      </c>
      <c r="F600" s="177">
        <v>-2.7801476994261942E-2</v>
      </c>
      <c r="G600" s="357"/>
      <c r="H600" s="358"/>
      <c r="K600" s="209" t="b">
        <f>IF(ABS(E600-SUM(E601,E610))&lt;0.001,TRUE,FALSE)</f>
        <v>1</v>
      </c>
    </row>
    <row r="601" spans="1:12" s="359" customFormat="1" ht="21" customHeight="1" x14ac:dyDescent="0.2">
      <c r="A601" s="356"/>
      <c r="B601" s="595" t="s">
        <v>61</v>
      </c>
      <c r="C601" s="596"/>
      <c r="D601" s="635"/>
      <c r="E601" s="327">
        <v>615857016.63098037</v>
      </c>
      <c r="F601" s="177">
        <v>-9.9125522940531896E-3</v>
      </c>
      <c r="G601" s="357"/>
      <c r="H601" s="358"/>
      <c r="K601" s="209" t="b">
        <f>IF(ABS(E601-SUM(E602:E609))&lt;0.001,TRUE,FALSE)</f>
        <v>0</v>
      </c>
      <c r="L601" s="104"/>
    </row>
    <row r="602" spans="1:12" s="104" customFormat="1" ht="18.75" customHeight="1" x14ac:dyDescent="0.2">
      <c r="A602" s="6"/>
      <c r="B602" s="603" t="s">
        <v>471</v>
      </c>
      <c r="C602" s="604"/>
      <c r="D602" s="605"/>
      <c r="E602" s="328">
        <v>53668.400000000009</v>
      </c>
      <c r="F602" s="174">
        <v>-0.9748419978093088</v>
      </c>
      <c r="G602" s="105"/>
      <c r="H602" s="106"/>
    </row>
    <row r="603" spans="1:12" s="104" customFormat="1" ht="18.75" customHeight="1" x14ac:dyDescent="0.2">
      <c r="A603" s="6"/>
      <c r="B603" s="603" t="s">
        <v>473</v>
      </c>
      <c r="C603" s="604"/>
      <c r="D603" s="605"/>
      <c r="E603" s="328">
        <v>610203396.99754429</v>
      </c>
      <c r="F603" s="174">
        <v>-6.9975767922026977E-3</v>
      </c>
      <c r="G603" s="105"/>
      <c r="H603" s="106"/>
    </row>
    <row r="604" spans="1:12" s="104" customFormat="1" ht="18.75" customHeight="1" x14ac:dyDescent="0.2">
      <c r="A604" s="6"/>
      <c r="B604" s="603" t="s">
        <v>430</v>
      </c>
      <c r="C604" s="604"/>
      <c r="D604" s="605"/>
      <c r="E604" s="328"/>
      <c r="F604" s="174"/>
      <c r="G604" s="105"/>
      <c r="H604" s="106"/>
    </row>
    <row r="605" spans="1:12" s="104" customFormat="1" ht="15" customHeight="1" x14ac:dyDescent="0.2">
      <c r="A605" s="6"/>
      <c r="B605" s="603" t="s">
        <v>469</v>
      </c>
      <c r="C605" s="604"/>
      <c r="D605" s="605"/>
      <c r="E605" s="328">
        <v>68.959999999999994</v>
      </c>
      <c r="F605" s="174">
        <v>-0.94440951229343006</v>
      </c>
      <c r="G605" s="108"/>
      <c r="H605" s="106"/>
    </row>
    <row r="606" spans="1:12" s="104" customFormat="1" ht="12.75" customHeight="1" x14ac:dyDescent="0.2">
      <c r="A606" s="6"/>
      <c r="B606" s="603" t="s">
        <v>399</v>
      </c>
      <c r="C606" s="604"/>
      <c r="D606" s="605"/>
      <c r="E606" s="328">
        <v>0</v>
      </c>
      <c r="F606" s="174">
        <v>-1</v>
      </c>
      <c r="G606" s="109"/>
      <c r="H606" s="106"/>
    </row>
    <row r="607" spans="1:12" s="104" customFormat="1" ht="12.75" customHeight="1" x14ac:dyDescent="0.2">
      <c r="A607" s="6"/>
      <c r="B607" s="603" t="s">
        <v>400</v>
      </c>
      <c r="C607" s="604"/>
      <c r="D607" s="605"/>
      <c r="E607" s="328">
        <v>0</v>
      </c>
      <c r="F607" s="174"/>
      <c r="G607" s="109"/>
      <c r="H607" s="106"/>
    </row>
    <row r="608" spans="1:12" s="104" customFormat="1" ht="12.75" customHeight="1" x14ac:dyDescent="0.2">
      <c r="A608" s="6"/>
      <c r="B608" s="674" t="s">
        <v>443</v>
      </c>
      <c r="C608" s="604"/>
      <c r="D608" s="605"/>
      <c r="E608" s="328">
        <v>5328723.1634349888</v>
      </c>
      <c r="F608" s="174">
        <v>-6.0414000360163422E-2</v>
      </c>
      <c r="G608" s="109"/>
      <c r="H608" s="106"/>
    </row>
    <row r="609" spans="1:12" s="104" customFormat="1" ht="12.75" customHeight="1" x14ac:dyDescent="0.2">
      <c r="A609" s="6"/>
      <c r="B609" s="674" t="s">
        <v>401</v>
      </c>
      <c r="C609" s="604"/>
      <c r="D609" s="605"/>
      <c r="E609" s="328">
        <v>270776.8400000002</v>
      </c>
      <c r="F609" s="174">
        <v>1.3482006567238081E-3</v>
      </c>
      <c r="G609" s="102"/>
      <c r="H609" s="106"/>
    </row>
    <row r="610" spans="1:12" s="104" customFormat="1" ht="11.25" customHeight="1" x14ac:dyDescent="0.2">
      <c r="A610" s="6"/>
      <c r="B610" s="595" t="s">
        <v>62</v>
      </c>
      <c r="C610" s="596"/>
      <c r="D610" s="635"/>
      <c r="E610" s="327">
        <v>1551987977.2260137</v>
      </c>
      <c r="F610" s="177">
        <v>-3.4722248627527708E-2</v>
      </c>
      <c r="G610" s="102"/>
      <c r="H610" s="106"/>
      <c r="K610" s="209" t="b">
        <f>IF(ABS(E610-SUM(E611:E619))&lt;0.001,TRUE,FALSE)</f>
        <v>1</v>
      </c>
    </row>
    <row r="611" spans="1:12" s="104" customFormat="1" ht="15" customHeight="1" x14ac:dyDescent="0.2">
      <c r="A611" s="6"/>
      <c r="B611" s="603" t="s">
        <v>470</v>
      </c>
      <c r="C611" s="604"/>
      <c r="D611" s="605"/>
      <c r="E611" s="328">
        <v>637367447.42888665</v>
      </c>
      <c r="F611" s="174">
        <v>-0.49733662268788914</v>
      </c>
      <c r="G611" s="108"/>
      <c r="H611" s="113"/>
    </row>
    <row r="612" spans="1:12" s="104" customFormat="1" ht="15" customHeight="1" x14ac:dyDescent="0.2">
      <c r="A612" s="6"/>
      <c r="B612" s="603" t="s">
        <v>474</v>
      </c>
      <c r="C612" s="604"/>
      <c r="D612" s="605"/>
      <c r="E612" s="328">
        <v>747220509.088588</v>
      </c>
      <c r="F612" s="174"/>
      <c r="G612" s="108"/>
      <c r="H612" s="113"/>
    </row>
    <row r="613" spans="1:12" s="104" customFormat="1" ht="15" customHeight="1" x14ac:dyDescent="0.2">
      <c r="A613" s="6"/>
      <c r="B613" s="603" t="s">
        <v>402</v>
      </c>
      <c r="C613" s="604"/>
      <c r="D613" s="605"/>
      <c r="E613" s="328">
        <v>13721237.150000004</v>
      </c>
      <c r="F613" s="174">
        <v>-0.89637265502485697</v>
      </c>
      <c r="G613" s="108"/>
      <c r="H613" s="113"/>
    </row>
    <row r="614" spans="1:12" s="104" customFormat="1" ht="12.75" customHeight="1" x14ac:dyDescent="0.2">
      <c r="A614" s="6"/>
      <c r="B614" s="603" t="s">
        <v>469</v>
      </c>
      <c r="C614" s="604"/>
      <c r="D614" s="605"/>
      <c r="E614" s="328">
        <v>4411062.280000004</v>
      </c>
      <c r="F614" s="174">
        <v>-0.61447596865161713</v>
      </c>
      <c r="G614" s="109"/>
      <c r="H614" s="113"/>
    </row>
    <row r="615" spans="1:12" s="104" customFormat="1" ht="12.75" customHeight="1" x14ac:dyDescent="0.2">
      <c r="A615" s="6"/>
      <c r="B615" s="603" t="s">
        <v>472</v>
      </c>
      <c r="C615" s="604"/>
      <c r="D615" s="605"/>
      <c r="E615" s="328">
        <v>55629492.260000005</v>
      </c>
      <c r="F615" s="174"/>
      <c r="G615" s="109"/>
      <c r="H615" s="113"/>
    </row>
    <row r="616" spans="1:12" s="104" customFormat="1" ht="12.75" customHeight="1" x14ac:dyDescent="0.2">
      <c r="A616" s="6"/>
      <c r="B616" s="603" t="s">
        <v>399</v>
      </c>
      <c r="C616" s="604"/>
      <c r="D616" s="605"/>
      <c r="E616" s="328">
        <v>66121944.313027024</v>
      </c>
      <c r="F616" s="174">
        <v>-0.56896507982937694</v>
      </c>
      <c r="G616" s="109"/>
      <c r="H616" s="113"/>
    </row>
    <row r="617" spans="1:12" s="104" customFormat="1" ht="12.75" customHeight="1" x14ac:dyDescent="0.2">
      <c r="A617" s="6"/>
      <c r="B617" s="603" t="s">
        <v>400</v>
      </c>
      <c r="C617" s="604"/>
      <c r="D617" s="605"/>
      <c r="E617" s="328">
        <v>-17208</v>
      </c>
      <c r="F617" s="174">
        <v>-0.90520888418826018</v>
      </c>
      <c r="G617" s="109"/>
      <c r="H617" s="113"/>
      <c r="L617" s="457"/>
    </row>
    <row r="618" spans="1:12" s="457" customFormat="1" ht="12.75" customHeight="1" x14ac:dyDescent="0.2">
      <c r="A618" s="6"/>
      <c r="B618" s="542" t="s">
        <v>425</v>
      </c>
      <c r="C618" s="545"/>
      <c r="D618" s="546"/>
      <c r="E618" s="453">
        <v>20048267.52651998</v>
      </c>
      <c r="F618" s="454">
        <v>-0.14206805736798966</v>
      </c>
      <c r="G618" s="109"/>
      <c r="H618" s="113"/>
      <c r="K618" s="104"/>
    </row>
    <row r="619" spans="1:12" s="457" customFormat="1" ht="12.75" customHeight="1" x14ac:dyDescent="0.2">
      <c r="A619" s="452"/>
      <c r="B619" s="674" t="s">
        <v>403</v>
      </c>
      <c r="C619" s="604"/>
      <c r="D619" s="605"/>
      <c r="E619" s="453">
        <v>7485225.1790000647</v>
      </c>
      <c r="F619" s="454">
        <v>-0.61403718786211114</v>
      </c>
      <c r="G619" s="455"/>
      <c r="H619" s="456"/>
    </row>
    <row r="620" spans="1:12" s="457" customFormat="1" ht="21" customHeight="1" x14ac:dyDescent="0.2">
      <c r="A620" s="452"/>
      <c r="B620" s="624" t="s">
        <v>343</v>
      </c>
      <c r="C620" s="625"/>
      <c r="D620" s="625"/>
      <c r="E620" s="458"/>
      <c r="F620" s="459"/>
      <c r="G620" s="455"/>
      <c r="H620" s="456"/>
    </row>
    <row r="621" spans="1:12" s="457" customFormat="1" ht="18.75" customHeight="1" x14ac:dyDescent="0.2">
      <c r="A621" s="452"/>
      <c r="B621" s="624" t="s">
        <v>344</v>
      </c>
      <c r="C621" s="625"/>
      <c r="D621" s="625"/>
      <c r="E621" s="458">
        <v>162055341.25179777</v>
      </c>
      <c r="F621" s="459">
        <v>-3.8241914977827918E-3</v>
      </c>
      <c r="G621" s="460"/>
      <c r="H621" s="461"/>
      <c r="K621" s="209" t="b">
        <f>IF(ABS(E621-SUM(E622:E624))&lt;0.001,TRUE,FALSE)</f>
        <v>1</v>
      </c>
    </row>
    <row r="622" spans="1:12" s="457" customFormat="1" ht="15" customHeight="1" x14ac:dyDescent="0.2">
      <c r="A622" s="452"/>
      <c r="B622" s="595" t="s">
        <v>63</v>
      </c>
      <c r="C622" s="596"/>
      <c r="D622" s="596"/>
      <c r="E622" s="453">
        <v>49811845.801797897</v>
      </c>
      <c r="F622" s="454">
        <v>4.0081297756416001E-2</v>
      </c>
      <c r="G622" s="460"/>
      <c r="H622" s="461"/>
    </row>
    <row r="623" spans="1:12" s="457" customFormat="1" ht="12.75" customHeight="1" x14ac:dyDescent="0.2">
      <c r="A623" s="452"/>
      <c r="B623" s="595" t="s">
        <v>64</v>
      </c>
      <c r="C623" s="596"/>
      <c r="D623" s="596"/>
      <c r="E623" s="453">
        <v>112243495.44999988</v>
      </c>
      <c r="F623" s="454">
        <v>4.9165075656989909E-2</v>
      </c>
      <c r="G623" s="462"/>
      <c r="H623" s="461"/>
      <c r="L623" s="466"/>
    </row>
    <row r="624" spans="1:12" s="457" customFormat="1" ht="12.75" customHeight="1" x14ac:dyDescent="0.2">
      <c r="A624" s="452"/>
      <c r="B624" s="595" t="s">
        <v>478</v>
      </c>
      <c r="C624" s="596"/>
      <c r="D624" s="596"/>
      <c r="E624" s="453"/>
      <c r="F624" s="581"/>
      <c r="G624" s="462"/>
      <c r="H624" s="461"/>
      <c r="L624" s="466"/>
    </row>
    <row r="625" spans="1:12" s="457" customFormat="1" ht="12.75" customHeight="1" x14ac:dyDescent="0.2">
      <c r="A625" s="452"/>
      <c r="B625" s="595" t="s">
        <v>479</v>
      </c>
      <c r="C625" s="596"/>
      <c r="D625" s="596"/>
      <c r="E625" s="453"/>
      <c r="F625" s="581"/>
      <c r="G625" s="462"/>
      <c r="H625" s="461"/>
      <c r="L625" s="466"/>
    </row>
    <row r="626" spans="1:12" s="466" customFormat="1" ht="12.75" customHeight="1" x14ac:dyDescent="0.2">
      <c r="A626" s="452"/>
      <c r="B626" s="641" t="s">
        <v>290</v>
      </c>
      <c r="C626" s="642"/>
      <c r="D626" s="643"/>
      <c r="E626" s="326">
        <v>11198201201.428505</v>
      </c>
      <c r="F626" s="243">
        <v>4.9215082855018633E-3</v>
      </c>
      <c r="G626" s="462"/>
      <c r="H626" s="461"/>
      <c r="J626" s="457"/>
      <c r="K626" s="209" t="b">
        <f>IF(ABS(E626-SUM(E564,E593,E597:E600,E620:E621))&lt;0.001,TRUE,FALSE)</f>
        <v>1</v>
      </c>
      <c r="L626" s="5"/>
    </row>
    <row r="627" spans="1:12" ht="15.75" x14ac:dyDescent="0.25">
      <c r="A627" s="463"/>
      <c r="B627" s="7" t="s">
        <v>288</v>
      </c>
      <c r="C627" s="8"/>
      <c r="D627" s="8"/>
      <c r="E627" s="8"/>
      <c r="F627" s="115"/>
      <c r="G627" s="580"/>
      <c r="H627" s="465"/>
      <c r="I627" s="8"/>
    </row>
    <row r="628" spans="1:12" ht="12" customHeight="1" x14ac:dyDescent="0.2">
      <c r="B628" s="9"/>
      <c r="C628" s="10" t="str">
        <f>$C$3</f>
        <v>PERIODE DU 1.1 AU 31.8.2024</v>
      </c>
      <c r="D628" s="11"/>
      <c r="F628" s="116"/>
      <c r="G628" s="115"/>
      <c r="H628" s="115"/>
    </row>
    <row r="629" spans="1:12" ht="19.5" customHeight="1" x14ac:dyDescent="0.2">
      <c r="B629" s="12" t="str">
        <f>B561</f>
        <v xml:space="preserve">             I - ASSURANCE MALADIE : DÉPENSES en milliers d'euros</v>
      </c>
      <c r="C629" s="13"/>
      <c r="D629" s="13"/>
      <c r="E629" s="13"/>
      <c r="F629" s="14"/>
      <c r="G629" s="116"/>
      <c r="H629" s="116"/>
      <c r="I629" s="15"/>
    </row>
    <row r="630" spans="1:12" ht="12.75" x14ac:dyDescent="0.2">
      <c r="B630" s="597"/>
      <c r="C630" s="598"/>
      <c r="D630" s="87"/>
      <c r="E630" s="88" t="s">
        <v>6</v>
      </c>
      <c r="F630" s="339" t="str">
        <f>$H$5</f>
        <v>PCAP</v>
      </c>
      <c r="G630" s="15"/>
      <c r="H630" s="15"/>
      <c r="I630" s="20"/>
    </row>
    <row r="631" spans="1:12" s="121" customFormat="1" ht="15.75" customHeight="1" x14ac:dyDescent="0.2">
      <c r="A631" s="6"/>
      <c r="B631" s="126" t="s">
        <v>475</v>
      </c>
      <c r="C631" s="126"/>
      <c r="D631" s="126"/>
      <c r="E631" s="326">
        <v>667320167.03083229</v>
      </c>
      <c r="F631" s="243">
        <v>0.12752625776349547</v>
      </c>
      <c r="G631" s="175"/>
      <c r="H631" s="122"/>
      <c r="I631" s="120"/>
      <c r="J631" s="104"/>
      <c r="K631" s="209"/>
      <c r="L631" s="5"/>
    </row>
    <row r="632" spans="1:12" ht="12" customHeight="1" x14ac:dyDescent="0.2">
      <c r="A632" s="114"/>
      <c r="B632" s="123"/>
      <c r="C632" s="124"/>
      <c r="D632" s="124"/>
      <c r="E632" s="329"/>
      <c r="F632" s="244"/>
      <c r="G632" s="204"/>
      <c r="H632" s="119"/>
      <c r="I632" s="111"/>
      <c r="L632" s="121"/>
    </row>
    <row r="633" spans="1:12" s="121" customFormat="1" ht="17.25" customHeight="1" x14ac:dyDescent="0.2">
      <c r="A633" s="6"/>
      <c r="B633" s="126" t="s">
        <v>30</v>
      </c>
      <c r="C633" s="127"/>
      <c r="D633" s="128"/>
      <c r="E633" s="407">
        <v>66030410626.401237</v>
      </c>
      <c r="F633" s="408">
        <v>3.9950736344530391E-2</v>
      </c>
      <c r="G633" s="205"/>
      <c r="H633" s="125"/>
      <c r="I633" s="120"/>
      <c r="J633" s="104"/>
      <c r="K633" s="209" t="b">
        <f>IF(ABS(E633-SUM(E558,E626,E631))&lt;0.001,TRUE,FALSE)</f>
        <v>1</v>
      </c>
      <c r="L633" s="5"/>
    </row>
    <row r="634" spans="1:12" ht="12.75" x14ac:dyDescent="0.2">
      <c r="A634" s="114"/>
      <c r="B634" s="218"/>
      <c r="C634" s="127"/>
      <c r="D634" s="127"/>
      <c r="E634" s="409"/>
      <c r="F634" s="410"/>
      <c r="G634" s="206"/>
      <c r="H634" s="129"/>
      <c r="I634" s="111"/>
      <c r="L634" s="121"/>
    </row>
    <row r="635" spans="1:12" s="121" customFormat="1" ht="17.25" customHeight="1" x14ac:dyDescent="0.2">
      <c r="A635" s="6"/>
      <c r="B635" s="126" t="s">
        <v>240</v>
      </c>
      <c r="C635" s="127"/>
      <c r="D635" s="128"/>
      <c r="E635" s="407">
        <v>40501053.939999916</v>
      </c>
      <c r="F635" s="408">
        <v>-0.14275853441260833</v>
      </c>
      <c r="G635" s="206"/>
      <c r="H635" s="130"/>
      <c r="I635" s="120"/>
      <c r="J635" s="104"/>
    </row>
    <row r="636" spans="1:12" s="121" customFormat="1" ht="17.25" customHeight="1" x14ac:dyDescent="0.2">
      <c r="A636" s="114"/>
      <c r="B636" s="216"/>
      <c r="C636" s="573"/>
      <c r="D636" s="573"/>
      <c r="E636" s="402"/>
      <c r="F636" s="209"/>
      <c r="G636" s="206"/>
      <c r="H636" s="129"/>
      <c r="I636" s="120"/>
      <c r="J636" s="104"/>
    </row>
    <row r="637" spans="1:12" s="121" customFormat="1" ht="17.25" customHeight="1" x14ac:dyDescent="0.2">
      <c r="A637" s="114"/>
      <c r="B637" s="126" t="s">
        <v>437</v>
      </c>
      <c r="C637" s="127"/>
      <c r="D637" s="128"/>
      <c r="E637" s="407">
        <v>68875502.729999989</v>
      </c>
      <c r="F637" s="408">
        <v>-3.4890343954621095E-3</v>
      </c>
      <c r="G637" s="206"/>
      <c r="H637" s="129"/>
      <c r="I637" s="120"/>
      <c r="J637" s="104"/>
      <c r="L637" s="5"/>
    </row>
    <row r="638" spans="1:12" ht="12.75" x14ac:dyDescent="0.2">
      <c r="A638" s="114"/>
      <c r="B638" s="216"/>
      <c r="C638" s="217"/>
      <c r="D638" s="196"/>
      <c r="E638" s="402"/>
      <c r="F638" s="209"/>
      <c r="G638" s="206"/>
      <c r="H638" s="129"/>
      <c r="I638" s="111"/>
      <c r="J638" s="104"/>
    </row>
    <row r="639" spans="1:12" ht="12.75" customHeight="1" x14ac:dyDescent="0.2">
      <c r="B639" s="126" t="s">
        <v>19</v>
      </c>
      <c r="C639" s="131"/>
      <c r="D639" s="132"/>
      <c r="E639" s="407">
        <v>5194512260.2200031</v>
      </c>
      <c r="F639" s="408">
        <v>6.0109068273998201E-2</v>
      </c>
      <c r="G639" s="173"/>
      <c r="H639" s="130"/>
      <c r="I639" s="111"/>
      <c r="J639" s="104"/>
    </row>
    <row r="640" spans="1:12" ht="12.75" customHeight="1" x14ac:dyDescent="0.2">
      <c r="B640" s="216"/>
      <c r="C640" s="217"/>
      <c r="D640" s="196"/>
      <c r="E640" s="402"/>
      <c r="F640" s="209"/>
      <c r="G640" s="173"/>
      <c r="H640" s="130"/>
      <c r="I640" s="111"/>
    </row>
    <row r="641" spans="2:12" ht="12.75" customHeight="1" x14ac:dyDescent="0.2">
      <c r="B641" s="126" t="s">
        <v>44</v>
      </c>
      <c r="C641" s="131"/>
      <c r="D641" s="132"/>
      <c r="E641" s="407">
        <v>72064268.079999894</v>
      </c>
      <c r="F641" s="408">
        <v>4.6111800823670945E-2</v>
      </c>
      <c r="G641" s="173"/>
      <c r="H641" s="130"/>
      <c r="I641" s="111"/>
      <c r="J641" s="104"/>
    </row>
    <row r="642" spans="2:12" ht="12.75" customHeight="1" x14ac:dyDescent="0.2">
      <c r="B642" s="216"/>
      <c r="C642" s="217"/>
      <c r="D642" s="196"/>
      <c r="E642" s="402"/>
      <c r="F642" s="209"/>
      <c r="G642" s="173"/>
      <c r="H642" s="130"/>
      <c r="I642" s="111"/>
    </row>
    <row r="643" spans="2:12" ht="12.75" customHeight="1" x14ac:dyDescent="0.2">
      <c r="B643" s="233" t="s">
        <v>42</v>
      </c>
      <c r="C643" s="131"/>
      <c r="D643" s="132"/>
      <c r="E643" s="411">
        <v>3041119789.059999</v>
      </c>
      <c r="F643" s="412">
        <v>2.5507795956643209E-2</v>
      </c>
      <c r="G643" s="173"/>
      <c r="H643" s="130"/>
      <c r="I643" s="111"/>
      <c r="J643" s="104"/>
    </row>
    <row r="644" spans="2:12" ht="12.75" customHeight="1" x14ac:dyDescent="0.2">
      <c r="B644" s="149" t="s">
        <v>83</v>
      </c>
      <c r="C644" s="217"/>
      <c r="D644" s="230"/>
      <c r="E644" s="289">
        <v>331663.93</v>
      </c>
      <c r="F644" s="179">
        <v>-0.12093103448275866</v>
      </c>
      <c r="G644" s="173"/>
      <c r="H644" s="130"/>
      <c r="I644" s="111"/>
      <c r="J644" s="104"/>
    </row>
    <row r="645" spans="2:12" ht="12.75" customHeight="1" x14ac:dyDescent="0.2">
      <c r="B645" s="162" t="s">
        <v>84</v>
      </c>
      <c r="C645" s="231"/>
      <c r="D645" s="232"/>
      <c r="E645" s="413">
        <v>5177552.040000001</v>
      </c>
      <c r="F645" s="187">
        <v>-0.50712190925598288</v>
      </c>
      <c r="G645" s="173"/>
      <c r="H645" s="130"/>
      <c r="I645" s="111"/>
      <c r="J645" s="104"/>
    </row>
    <row r="646" spans="2:12" ht="16.5" hidden="1" customHeight="1" x14ac:dyDescent="0.2">
      <c r="B646" s="71"/>
      <c r="C646" s="217"/>
      <c r="D646" s="196"/>
      <c r="E646" s="414"/>
      <c r="F646" s="415"/>
      <c r="G646" s="173"/>
      <c r="H646" s="130"/>
      <c r="I646" s="111"/>
    </row>
    <row r="647" spans="2:12" ht="16.5" hidden="1" customHeight="1" x14ac:dyDescent="0.2">
      <c r="B647" s="71"/>
      <c r="C647" s="217"/>
      <c r="D647" s="196"/>
      <c r="E647" s="416"/>
      <c r="F647" s="205"/>
      <c r="G647" s="173"/>
      <c r="H647" s="130"/>
      <c r="I647" s="111"/>
    </row>
    <row r="648" spans="2:12" ht="16.5" hidden="1" customHeight="1" x14ac:dyDescent="0.2">
      <c r="B648" s="71"/>
      <c r="C648" s="217"/>
      <c r="D648" s="196"/>
      <c r="E648" s="416"/>
      <c r="F648" s="205"/>
      <c r="G648" s="173"/>
      <c r="H648" s="130"/>
      <c r="I648" s="111"/>
    </row>
    <row r="649" spans="2:12" ht="16.5" hidden="1" customHeight="1" x14ac:dyDescent="0.2">
      <c r="B649" s="71"/>
      <c r="C649" s="217"/>
      <c r="D649" s="196"/>
      <c r="E649" s="416"/>
      <c r="F649" s="205"/>
      <c r="G649" s="173"/>
      <c r="H649" s="130"/>
      <c r="I649" s="111"/>
    </row>
    <row r="650" spans="2:12" ht="16.5" hidden="1" customHeight="1" x14ac:dyDescent="0.2">
      <c r="B650" s="71"/>
      <c r="C650" s="217"/>
      <c r="D650" s="196"/>
      <c r="E650" s="416"/>
      <c r="F650" s="205"/>
      <c r="G650" s="173"/>
      <c r="H650" s="130"/>
      <c r="I650" s="111"/>
    </row>
    <row r="651" spans="2:12" ht="16.5" hidden="1" customHeight="1" x14ac:dyDescent="0.2">
      <c r="B651" s="71"/>
      <c r="C651" s="217"/>
      <c r="D651" s="196"/>
      <c r="E651" s="416"/>
      <c r="F651" s="205"/>
      <c r="G651" s="173"/>
      <c r="H651" s="130"/>
      <c r="I651" s="111"/>
    </row>
    <row r="652" spans="2:12" ht="16.5" hidden="1" customHeight="1" x14ac:dyDescent="0.2">
      <c r="B652" s="71"/>
      <c r="C652" s="217"/>
      <c r="D652" s="196"/>
      <c r="E652" s="416"/>
      <c r="F652" s="205"/>
      <c r="G652" s="173"/>
      <c r="H652" s="130"/>
      <c r="I652" s="111"/>
    </row>
    <row r="653" spans="2:12" ht="16.5" customHeight="1" x14ac:dyDescent="0.2">
      <c r="B653" s="71"/>
      <c r="C653" s="217"/>
      <c r="D653" s="196"/>
      <c r="E653" s="416"/>
      <c r="F653" s="205"/>
      <c r="G653" s="173"/>
      <c r="H653" s="130"/>
      <c r="I653" s="111"/>
    </row>
    <row r="654" spans="2:12" ht="16.5" customHeight="1" x14ac:dyDescent="0.2">
      <c r="B654" s="233" t="s">
        <v>384</v>
      </c>
      <c r="C654" s="131"/>
      <c r="D654" s="403"/>
      <c r="E654" s="407">
        <v>3018737400</v>
      </c>
      <c r="F654" s="408">
        <v>0</v>
      </c>
      <c r="G654" s="173"/>
      <c r="H654" s="130"/>
      <c r="I654" s="111"/>
    </row>
    <row r="655" spans="2:12" ht="16.5" customHeight="1" thickBot="1" x14ac:dyDescent="0.25">
      <c r="B655" s="583"/>
      <c r="C655" s="217"/>
      <c r="D655" s="584"/>
      <c r="E655" s="402"/>
      <c r="F655" s="209"/>
      <c r="G655" s="173"/>
      <c r="H655" s="130"/>
      <c r="I655" s="111"/>
    </row>
    <row r="656" spans="2:12" ht="16.5" customHeight="1" thickBot="1" x14ac:dyDescent="0.25">
      <c r="B656" s="133" t="s">
        <v>289</v>
      </c>
      <c r="C656" s="134"/>
      <c r="D656" s="134"/>
      <c r="E656" s="417">
        <v>145877943327.96008</v>
      </c>
      <c r="F656" s="418">
        <v>4.2610555599159161E-2</v>
      </c>
      <c r="G656" s="173"/>
      <c r="H656" s="130"/>
      <c r="I656" s="111"/>
      <c r="K656" s="209" t="b">
        <f>IF(ABS(E656-SUM(E505,E508:E512,E633,E635,E637,E639,E641,E643:E645,E654))&lt;0.001,TRUE,FALSE)</f>
        <v>1</v>
      </c>
      <c r="L656" s="136"/>
    </row>
    <row r="657" spans="1:12" s="136" customFormat="1" ht="39" customHeight="1" x14ac:dyDescent="0.2">
      <c r="A657" s="6"/>
      <c r="B657" s="5"/>
      <c r="C657" s="3"/>
      <c r="D657" s="3"/>
      <c r="E657" s="3"/>
      <c r="F657" s="3"/>
      <c r="G657" s="173"/>
      <c r="H657" s="130"/>
      <c r="I657" s="85"/>
      <c r="J657" s="104"/>
      <c r="L657" s="5"/>
    </row>
    <row r="658" spans="1:12" ht="12" x14ac:dyDescent="0.2">
      <c r="G658" s="207"/>
      <c r="H658" s="135"/>
    </row>
  </sheetData>
  <dataConsolidate/>
  <mergeCells count="93">
    <mergeCell ref="B603:D603"/>
    <mergeCell ref="B612:D612"/>
    <mergeCell ref="B621:D621"/>
    <mergeCell ref="B622:D622"/>
    <mergeCell ref="B623:D623"/>
    <mergeCell ref="B604:D604"/>
    <mergeCell ref="B608:D608"/>
    <mergeCell ref="B626:D626"/>
    <mergeCell ref="B630:C630"/>
    <mergeCell ref="B613:D613"/>
    <mergeCell ref="B614:D614"/>
    <mergeCell ref="B616:D616"/>
    <mergeCell ref="B617:D617"/>
    <mergeCell ref="B619:D619"/>
    <mergeCell ref="B615:D615"/>
    <mergeCell ref="B624:D624"/>
    <mergeCell ref="B625:D625"/>
    <mergeCell ref="B564:D564"/>
    <mergeCell ref="B620:D620"/>
    <mergeCell ref="B605:D605"/>
    <mergeCell ref="B606:D606"/>
    <mergeCell ref="B607:D607"/>
    <mergeCell ref="B609:D609"/>
    <mergeCell ref="B610:D610"/>
    <mergeCell ref="B611:D611"/>
    <mergeCell ref="B586:D586"/>
    <mergeCell ref="B577:D577"/>
    <mergeCell ref="B551:C551"/>
    <mergeCell ref="B547:C547"/>
    <mergeCell ref="B558:C558"/>
    <mergeCell ref="B562:C562"/>
    <mergeCell ref="B563:D563"/>
    <mergeCell ref="B554:C554"/>
    <mergeCell ref="B555:C555"/>
    <mergeCell ref="B556:C556"/>
    <mergeCell ref="B538:C538"/>
    <mergeCell ref="B557:C557"/>
    <mergeCell ref="B520:C520"/>
    <mergeCell ref="B521:C521"/>
    <mergeCell ref="B548:C548"/>
    <mergeCell ref="B549:C549"/>
    <mergeCell ref="B550:C550"/>
    <mergeCell ref="B552:C552"/>
    <mergeCell ref="B524:C524"/>
    <mergeCell ref="B531:C531"/>
    <mergeCell ref="B537:C537"/>
    <mergeCell ref="B525:C525"/>
    <mergeCell ref="B522:C522"/>
    <mergeCell ref="B529:C529"/>
    <mergeCell ref="B534:C534"/>
    <mergeCell ref="B533:C533"/>
    <mergeCell ref="B530:C530"/>
    <mergeCell ref="B532:C532"/>
    <mergeCell ref="B580:D580"/>
    <mergeCell ref="B535:C535"/>
    <mergeCell ref="B541:C541"/>
    <mergeCell ref="B546:C546"/>
    <mergeCell ref="B542:C542"/>
    <mergeCell ref="B536:C536"/>
    <mergeCell ref="B553:C553"/>
    <mergeCell ref="B539:C539"/>
    <mergeCell ref="B545:C545"/>
    <mergeCell ref="B540:C540"/>
    <mergeCell ref="B592:D592"/>
    <mergeCell ref="B578:D578"/>
    <mergeCell ref="B579:D579"/>
    <mergeCell ref="B565:D565"/>
    <mergeCell ref="B569:D569"/>
    <mergeCell ref="B570:D570"/>
    <mergeCell ref="B581:D581"/>
    <mergeCell ref="B566:D566"/>
    <mergeCell ref="B568:D568"/>
    <mergeCell ref="B571:D571"/>
    <mergeCell ref="B600:D600"/>
    <mergeCell ref="B601:D601"/>
    <mergeCell ref="B596:D596"/>
    <mergeCell ref="B590:D590"/>
    <mergeCell ref="B594:D594"/>
    <mergeCell ref="B575:D575"/>
    <mergeCell ref="B576:D576"/>
    <mergeCell ref="B587:D587"/>
    <mergeCell ref="B584:D584"/>
    <mergeCell ref="B585:D585"/>
    <mergeCell ref="B582:D582"/>
    <mergeCell ref="B583:D583"/>
    <mergeCell ref="B588:D588"/>
    <mergeCell ref="B589:D589"/>
    <mergeCell ref="B602:D602"/>
    <mergeCell ref="B593:D593"/>
    <mergeCell ref="B595:D595"/>
    <mergeCell ref="B597:D597"/>
    <mergeCell ref="B598:D598"/>
    <mergeCell ref="B599:D599"/>
  </mergeCells>
  <phoneticPr fontId="22" type="noConversion"/>
  <printOptions headings="1"/>
  <pageMargins left="0.19685039370078741" right="0.19685039370078741" top="0.27559055118110237" bottom="0.19685039370078741" header="0.31496062992125984" footer="0.51181102362204722"/>
  <pageSetup paperSize="9" scale="45" orientation="portrait" r:id="rId1"/>
  <headerFooter alignWithMargins="0">
    <oddFooter xml:space="preserve">&amp;R&amp;8
</oddFooter>
  </headerFooter>
  <rowBreaks count="5" manualBreakCount="5">
    <brk id="156" max="8" man="1"/>
    <brk id="302" max="8" man="1"/>
    <brk id="420" max="8" man="1"/>
    <brk id="516" max="8" man="1"/>
    <brk id="626" max="8"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indexed="43"/>
  </sheetPr>
  <dimension ref="A1:H358"/>
  <sheetViews>
    <sheetView showRowColHeaders="0" showZeros="0" view="pageBreakPreview" topLeftCell="A168" zoomScale="115" zoomScaleNormal="100" zoomScaleSheetLayoutView="115" workbookViewId="0">
      <selection activeCell="G205" sqref="G205"/>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CUMUL_Tousrisques_mnt!C3</f>
        <v>PERIODE DU 1.1 AU 31.8.2024</v>
      </c>
      <c r="D3" s="11"/>
    </row>
    <row r="4" spans="1:8" ht="14.25" customHeight="1" x14ac:dyDescent="0.2">
      <c r="B4" s="12" t="s">
        <v>172</v>
      </c>
      <c r="C4" s="13"/>
      <c r="D4" s="13"/>
      <c r="E4" s="13"/>
      <c r="F4" s="13"/>
      <c r="G4" s="351"/>
      <c r="H4" s="15"/>
    </row>
    <row r="5" spans="1:8" ht="12" customHeight="1" x14ac:dyDescent="0.2">
      <c r="B5" s="16" t="s">
        <v>4</v>
      </c>
      <c r="C5" s="17" t="s">
        <v>1</v>
      </c>
      <c r="D5" s="17" t="s">
        <v>2</v>
      </c>
      <c r="E5" s="18" t="s">
        <v>6</v>
      </c>
      <c r="F5" s="219" t="s">
        <v>3</v>
      </c>
      <c r="G5" s="19" t="str">
        <f>CUMUL_Maladie_mnt!$H$5</f>
        <v>PCAP</v>
      </c>
      <c r="H5" s="20"/>
    </row>
    <row r="6" spans="1:8" ht="9.75" customHeight="1" x14ac:dyDescent="0.2">
      <c r="B6" s="21"/>
      <c r="C6" s="45" t="s">
        <v>5</v>
      </c>
      <c r="D6" s="44" t="s">
        <v>5</v>
      </c>
      <c r="E6" s="44"/>
      <c r="F6" s="220" t="s">
        <v>87</v>
      </c>
      <c r="G6" s="22" t="str">
        <f>CUMUL_Maladie_mnt!$H$6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98045744</v>
      </c>
      <c r="D10" s="30">
        <v>36352599</v>
      </c>
      <c r="E10" s="30">
        <v>134398343</v>
      </c>
      <c r="F10" s="222">
        <v>1673401</v>
      </c>
      <c r="G10" s="179">
        <v>9.6807414742039466E-3</v>
      </c>
      <c r="H10" s="20"/>
    </row>
    <row r="11" spans="1:8" ht="10.5" customHeight="1" x14ac:dyDescent="0.2">
      <c r="B11" s="16" t="s">
        <v>23</v>
      </c>
      <c r="C11" s="30">
        <v>1885994</v>
      </c>
      <c r="D11" s="30">
        <v>5984395</v>
      </c>
      <c r="E11" s="30">
        <v>7870389</v>
      </c>
      <c r="F11" s="222">
        <v>3447</v>
      </c>
      <c r="G11" s="179">
        <v>-9.6367680954335566E-2</v>
      </c>
      <c r="H11" s="20"/>
    </row>
    <row r="12" spans="1:8" ht="10.5" customHeight="1" x14ac:dyDescent="0.2">
      <c r="B12" s="33" t="s">
        <v>193</v>
      </c>
      <c r="C12" s="30">
        <v>406852.20999999758</v>
      </c>
      <c r="D12" s="30">
        <v>1595149.39</v>
      </c>
      <c r="E12" s="30">
        <v>2002001.5999999975</v>
      </c>
      <c r="F12" s="222">
        <v>1546649.4</v>
      </c>
      <c r="G12" s="179">
        <v>-0.10553089524870529</v>
      </c>
      <c r="H12" s="20"/>
    </row>
    <row r="13" spans="1:8" ht="10.5" customHeight="1" x14ac:dyDescent="0.2">
      <c r="B13" s="33" t="s">
        <v>194</v>
      </c>
      <c r="C13" s="30">
        <v>5182742</v>
      </c>
      <c r="D13" s="30">
        <v>2256452.5</v>
      </c>
      <c r="E13" s="30">
        <v>7439194.5</v>
      </c>
      <c r="F13" s="222">
        <v>392789.5</v>
      </c>
      <c r="G13" s="179">
        <v>1.9571100581711853E-2</v>
      </c>
      <c r="H13" s="20"/>
    </row>
    <row r="14" spans="1:8" x14ac:dyDescent="0.2">
      <c r="B14" s="33" t="s">
        <v>322</v>
      </c>
      <c r="C14" s="30">
        <v>265434</v>
      </c>
      <c r="D14" s="30">
        <v>68361</v>
      </c>
      <c r="E14" s="30">
        <v>333795</v>
      </c>
      <c r="F14" s="222">
        <v>18697</v>
      </c>
      <c r="G14" s="179">
        <v>6.1054458529886668E-2</v>
      </c>
      <c r="H14" s="20"/>
    </row>
    <row r="15" spans="1:8" x14ac:dyDescent="0.2">
      <c r="B15" s="33" t="s">
        <v>324</v>
      </c>
      <c r="C15" s="30">
        <v>34</v>
      </c>
      <c r="D15" s="30">
        <v>3</v>
      </c>
      <c r="E15" s="30">
        <v>37</v>
      </c>
      <c r="F15" s="222">
        <v>3</v>
      </c>
      <c r="G15" s="179">
        <v>0.1212121212121211</v>
      </c>
      <c r="H15" s="20"/>
    </row>
    <row r="16" spans="1:8" x14ac:dyDescent="0.2">
      <c r="B16" s="33" t="s">
        <v>325</v>
      </c>
      <c r="C16" s="30">
        <v>122</v>
      </c>
      <c r="D16" s="30">
        <v>2237</v>
      </c>
      <c r="E16" s="30">
        <v>2359</v>
      </c>
      <c r="F16" s="222">
        <v>2120</v>
      </c>
      <c r="G16" s="179">
        <v>5.112910097997414E-3</v>
      </c>
      <c r="H16" s="20"/>
    </row>
    <row r="17" spans="1:8" x14ac:dyDescent="0.2">
      <c r="B17" s="33" t="s">
        <v>320</v>
      </c>
      <c r="C17" s="30">
        <v>1218028</v>
      </c>
      <c r="D17" s="30">
        <v>585578</v>
      </c>
      <c r="E17" s="30">
        <v>1803606</v>
      </c>
      <c r="F17" s="222">
        <v>42245</v>
      </c>
      <c r="G17" s="179">
        <v>-8.0702773785131021E-2</v>
      </c>
      <c r="H17" s="20"/>
    </row>
    <row r="18" spans="1:8" x14ac:dyDescent="0.2">
      <c r="B18" s="33" t="s">
        <v>321</v>
      </c>
      <c r="C18" s="30">
        <v>148698</v>
      </c>
      <c r="D18" s="30">
        <v>7390</v>
      </c>
      <c r="E18" s="30">
        <v>156088</v>
      </c>
      <c r="F18" s="222">
        <v>417</v>
      </c>
      <c r="G18" s="179">
        <v>0.25267246637347118</v>
      </c>
      <c r="H18" s="20"/>
    </row>
    <row r="19" spans="1:8" x14ac:dyDescent="0.2">
      <c r="B19" s="33" t="s">
        <v>323</v>
      </c>
      <c r="C19" s="30">
        <v>3550426</v>
      </c>
      <c r="D19" s="30">
        <v>1592883.5</v>
      </c>
      <c r="E19" s="30">
        <v>5143309.5</v>
      </c>
      <c r="F19" s="222">
        <v>329307.5</v>
      </c>
      <c r="G19" s="179">
        <v>5.1181573076328757E-2</v>
      </c>
      <c r="H19" s="20"/>
    </row>
    <row r="20" spans="1:8" x14ac:dyDescent="0.2">
      <c r="B20" s="16" t="s">
        <v>195</v>
      </c>
      <c r="C20" s="30">
        <v>5589594.2099999981</v>
      </c>
      <c r="D20" s="30">
        <v>3851601.89</v>
      </c>
      <c r="E20" s="30">
        <v>9441196.0999999978</v>
      </c>
      <c r="F20" s="222">
        <v>1939438.9</v>
      </c>
      <c r="G20" s="179">
        <v>-9.7959935265015119E-3</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37200187</v>
      </c>
      <c r="D23" s="30">
        <v>14208794</v>
      </c>
      <c r="E23" s="30">
        <v>51408981</v>
      </c>
      <c r="F23" s="222">
        <v>3860393</v>
      </c>
      <c r="G23" s="179">
        <v>8.3155416671170101E-3</v>
      </c>
      <c r="H23" s="20"/>
    </row>
    <row r="24" spans="1:8" ht="10.5" customHeight="1" x14ac:dyDescent="0.2">
      <c r="B24" s="16" t="s">
        <v>23</v>
      </c>
      <c r="C24" s="30">
        <v>14967</v>
      </c>
      <c r="D24" s="30">
        <v>25766</v>
      </c>
      <c r="E24" s="30">
        <v>40733</v>
      </c>
      <c r="F24" s="222">
        <v>82</v>
      </c>
      <c r="G24" s="179">
        <v>-0.13961937350822717</v>
      </c>
      <c r="H24" s="34"/>
    </row>
    <row r="25" spans="1:8" ht="10.5" customHeight="1" x14ac:dyDescent="0.2">
      <c r="B25" s="33" t="s">
        <v>193</v>
      </c>
      <c r="C25" s="30">
        <v>1863181.7799999998</v>
      </c>
      <c r="D25" s="30">
        <v>14083483.33</v>
      </c>
      <c r="E25" s="30">
        <v>15946665.109999999</v>
      </c>
      <c r="F25" s="222">
        <v>13617417.1</v>
      </c>
      <c r="G25" s="179">
        <v>1.1980436577434528E-3</v>
      </c>
      <c r="H25" s="34"/>
    </row>
    <row r="26" spans="1:8" ht="10.5" customHeight="1" x14ac:dyDescent="0.2">
      <c r="B26" s="33" t="s">
        <v>194</v>
      </c>
      <c r="C26" s="30">
        <v>79449258.5</v>
      </c>
      <c r="D26" s="30">
        <v>41959951.5</v>
      </c>
      <c r="E26" s="30">
        <v>121409210</v>
      </c>
      <c r="F26" s="222">
        <v>19796833.5</v>
      </c>
      <c r="G26" s="179">
        <v>4.0660795876429567E-2</v>
      </c>
      <c r="H26" s="34"/>
    </row>
    <row r="27" spans="1:8" ht="10.5" customHeight="1" x14ac:dyDescent="0.2">
      <c r="B27" s="33" t="s">
        <v>322</v>
      </c>
      <c r="C27" s="30">
        <v>1345837.5</v>
      </c>
      <c r="D27" s="30">
        <v>4297549</v>
      </c>
      <c r="E27" s="30">
        <v>5643386.5</v>
      </c>
      <c r="F27" s="222">
        <v>3670116</v>
      </c>
      <c r="G27" s="179">
        <v>3.3426768150294661E-2</v>
      </c>
      <c r="H27" s="34"/>
    </row>
    <row r="28" spans="1:8" ht="10.5" customHeight="1" x14ac:dyDescent="0.2">
      <c r="B28" s="33" t="s">
        <v>324</v>
      </c>
      <c r="C28" s="30">
        <v>4734</v>
      </c>
      <c r="D28" s="30">
        <v>2703</v>
      </c>
      <c r="E28" s="30">
        <v>7437</v>
      </c>
      <c r="F28" s="222">
        <v>6262</v>
      </c>
      <c r="G28" s="179">
        <v>-0.12237432145385885</v>
      </c>
      <c r="H28" s="34"/>
    </row>
    <row r="29" spans="1:8" ht="10.5" customHeight="1" x14ac:dyDescent="0.2">
      <c r="B29" s="33" t="s">
        <v>325</v>
      </c>
      <c r="C29" s="30">
        <v>59821</v>
      </c>
      <c r="D29" s="30">
        <v>5441679</v>
      </c>
      <c r="E29" s="30">
        <v>5501500</v>
      </c>
      <c r="F29" s="222">
        <v>5428490</v>
      </c>
      <c r="G29" s="179">
        <v>2.9965027244039932E-2</v>
      </c>
      <c r="H29" s="34"/>
    </row>
    <row r="30" spans="1:8" ht="10.5" customHeight="1" x14ac:dyDescent="0.2">
      <c r="B30" s="33" t="s">
        <v>320</v>
      </c>
      <c r="C30" s="30">
        <v>12976905</v>
      </c>
      <c r="D30" s="30">
        <v>4784650</v>
      </c>
      <c r="E30" s="30">
        <v>17761555</v>
      </c>
      <c r="F30" s="222">
        <v>545888</v>
      </c>
      <c r="G30" s="179">
        <v>3.641029408426677E-2</v>
      </c>
      <c r="H30" s="34"/>
    </row>
    <row r="31" spans="1:8" ht="10.5" customHeight="1" x14ac:dyDescent="0.2">
      <c r="B31" s="33" t="s">
        <v>321</v>
      </c>
      <c r="C31" s="30">
        <v>31857594</v>
      </c>
      <c r="D31" s="30">
        <v>9731238</v>
      </c>
      <c r="E31" s="30">
        <v>41588832</v>
      </c>
      <c r="F31" s="222">
        <v>2679960</v>
      </c>
      <c r="G31" s="179">
        <v>5.2857233903841117E-2</v>
      </c>
      <c r="H31" s="34"/>
    </row>
    <row r="32" spans="1:8" ht="10.5" customHeight="1" x14ac:dyDescent="0.2">
      <c r="B32" s="33" t="s">
        <v>323</v>
      </c>
      <c r="C32" s="30">
        <v>33204367</v>
      </c>
      <c r="D32" s="30">
        <v>17702132.5</v>
      </c>
      <c r="E32" s="30">
        <v>50906499.5</v>
      </c>
      <c r="F32" s="222">
        <v>7466117.5</v>
      </c>
      <c r="G32" s="179">
        <v>3.4343552744857231E-2</v>
      </c>
      <c r="H32" s="34"/>
    </row>
    <row r="33" spans="1:8" ht="10.5" customHeight="1" x14ac:dyDescent="0.2">
      <c r="B33" s="269" t="s">
        <v>195</v>
      </c>
      <c r="C33" s="30">
        <v>81312440.280000001</v>
      </c>
      <c r="D33" s="30">
        <v>56043434.829999998</v>
      </c>
      <c r="E33" s="30">
        <v>137355875.11000001</v>
      </c>
      <c r="F33" s="222">
        <v>33414250.600000001</v>
      </c>
      <c r="G33" s="179">
        <v>3.5920380595828805E-2</v>
      </c>
      <c r="H33" s="34"/>
    </row>
    <row r="34" spans="1:8" ht="10.5" customHeight="1" x14ac:dyDescent="0.2">
      <c r="B34" s="16" t="s">
        <v>196</v>
      </c>
      <c r="C34" s="30">
        <v>34993</v>
      </c>
      <c r="D34" s="30">
        <v>2627</v>
      </c>
      <c r="E34" s="30">
        <v>37620</v>
      </c>
      <c r="F34" s="222">
        <v>151</v>
      </c>
      <c r="G34" s="179">
        <v>-0.24859185874645473</v>
      </c>
      <c r="H34" s="34"/>
    </row>
    <row r="35" spans="1:8" ht="10.5" customHeight="1" x14ac:dyDescent="0.2">
      <c r="B35" s="16" t="s">
        <v>197</v>
      </c>
      <c r="C35" s="30">
        <v>24742</v>
      </c>
      <c r="D35" s="30">
        <v>1805</v>
      </c>
      <c r="E35" s="30">
        <v>26547</v>
      </c>
      <c r="F35" s="222">
        <v>48</v>
      </c>
      <c r="G35" s="179">
        <v>-0.15838696382715656</v>
      </c>
      <c r="H35" s="34"/>
    </row>
    <row r="36" spans="1:8" ht="10.5" customHeight="1" x14ac:dyDescent="0.2">
      <c r="B36" s="16" t="s">
        <v>198</v>
      </c>
      <c r="C36" s="30">
        <v>159562.82</v>
      </c>
      <c r="D36" s="30">
        <v>2186558.25</v>
      </c>
      <c r="E36" s="30">
        <v>2346121.0699999998</v>
      </c>
      <c r="F36" s="222"/>
      <c r="G36" s="179">
        <v>-5.1552863984058339E-2</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135245931</v>
      </c>
      <c r="D39" s="30">
        <v>50561393</v>
      </c>
      <c r="E39" s="30">
        <v>185807324</v>
      </c>
      <c r="F39" s="222">
        <v>5533794</v>
      </c>
      <c r="G39" s="179">
        <v>9.3026496056338726E-3</v>
      </c>
      <c r="H39" s="34"/>
    </row>
    <row r="40" spans="1:8" ht="10.5" customHeight="1" x14ac:dyDescent="0.2">
      <c r="B40" s="16" t="s">
        <v>23</v>
      </c>
      <c r="C40" s="30">
        <v>1900961</v>
      </c>
      <c r="D40" s="30">
        <v>6010161</v>
      </c>
      <c r="E40" s="30">
        <v>7911122</v>
      </c>
      <c r="F40" s="222">
        <v>3529</v>
      </c>
      <c r="G40" s="179">
        <v>-9.6601510916667577E-2</v>
      </c>
      <c r="H40" s="34"/>
    </row>
    <row r="41" spans="1:8" s="28" customFormat="1" ht="10.5" customHeight="1" x14ac:dyDescent="0.2">
      <c r="A41" s="24"/>
      <c r="B41" s="33" t="s">
        <v>193</v>
      </c>
      <c r="C41" s="30">
        <v>2270033.9899999974</v>
      </c>
      <c r="D41" s="30">
        <v>15678632.720000001</v>
      </c>
      <c r="E41" s="30">
        <v>17948666.709999997</v>
      </c>
      <c r="F41" s="222">
        <v>15164066.5</v>
      </c>
      <c r="G41" s="179">
        <v>-1.1951997698847472E-2</v>
      </c>
      <c r="H41" s="27"/>
    </row>
    <row r="42" spans="1:8" ht="10.5" customHeight="1" x14ac:dyDescent="0.2">
      <c r="B42" s="33" t="s">
        <v>194</v>
      </c>
      <c r="C42" s="30">
        <v>84632000.5</v>
      </c>
      <c r="D42" s="30">
        <v>44216404</v>
      </c>
      <c r="E42" s="30">
        <v>128848404.5</v>
      </c>
      <c r="F42" s="222">
        <v>20189623</v>
      </c>
      <c r="G42" s="179">
        <v>3.9419456595266356E-2</v>
      </c>
      <c r="H42" s="34"/>
    </row>
    <row r="43" spans="1:8" ht="10.5" customHeight="1" x14ac:dyDescent="0.2">
      <c r="B43" s="33" t="s">
        <v>322</v>
      </c>
      <c r="C43" s="30">
        <v>1611271.5</v>
      </c>
      <c r="D43" s="30">
        <v>4365910</v>
      </c>
      <c r="E43" s="30">
        <v>5977181.5</v>
      </c>
      <c r="F43" s="222">
        <v>3688813</v>
      </c>
      <c r="G43" s="179">
        <v>3.4931648450437391E-2</v>
      </c>
      <c r="H43" s="34"/>
    </row>
    <row r="44" spans="1:8" ht="10.5" customHeight="1" x14ac:dyDescent="0.2">
      <c r="B44" s="33" t="s">
        <v>324</v>
      </c>
      <c r="C44" s="30">
        <v>4768</v>
      </c>
      <c r="D44" s="30">
        <v>2706</v>
      </c>
      <c r="E44" s="343">
        <v>7474</v>
      </c>
      <c r="F44" s="222">
        <v>6265</v>
      </c>
      <c r="G44" s="344">
        <v>-0.1214294110732338</v>
      </c>
      <c r="H44" s="34"/>
    </row>
    <row r="45" spans="1:8" ht="10.5" customHeight="1" x14ac:dyDescent="0.2">
      <c r="B45" s="33" t="s">
        <v>325</v>
      </c>
      <c r="C45" s="30">
        <v>59943</v>
      </c>
      <c r="D45" s="30">
        <v>5443916</v>
      </c>
      <c r="E45" s="343">
        <v>5503859</v>
      </c>
      <c r="F45" s="222">
        <v>5430610</v>
      </c>
      <c r="G45" s="344">
        <v>2.9954112160647028E-2</v>
      </c>
      <c r="H45" s="34"/>
    </row>
    <row r="46" spans="1:8" ht="10.5" customHeight="1" x14ac:dyDescent="0.2">
      <c r="B46" s="33" t="s">
        <v>320</v>
      </c>
      <c r="C46" s="30">
        <v>14194933</v>
      </c>
      <c r="D46" s="30">
        <v>5370228</v>
      </c>
      <c r="E46" s="343">
        <v>19565161</v>
      </c>
      <c r="F46" s="222">
        <v>588133</v>
      </c>
      <c r="G46" s="344">
        <v>2.4380205336147043E-2</v>
      </c>
      <c r="H46" s="34"/>
    </row>
    <row r="47" spans="1:8" ht="10.5" customHeight="1" x14ac:dyDescent="0.2">
      <c r="B47" s="33" t="s">
        <v>321</v>
      </c>
      <c r="C47" s="30">
        <v>32006292</v>
      </c>
      <c r="D47" s="30">
        <v>9738628</v>
      </c>
      <c r="E47" s="343">
        <v>41744920</v>
      </c>
      <c r="F47" s="222">
        <v>2680377</v>
      </c>
      <c r="G47" s="344">
        <v>5.3485560627188233E-2</v>
      </c>
      <c r="H47" s="34"/>
    </row>
    <row r="48" spans="1:8" ht="10.5" customHeight="1" x14ac:dyDescent="0.2">
      <c r="B48" s="33" t="s">
        <v>323</v>
      </c>
      <c r="C48" s="30">
        <v>36754793</v>
      </c>
      <c r="D48" s="30">
        <v>19295016</v>
      </c>
      <c r="E48" s="343">
        <v>56049809</v>
      </c>
      <c r="F48" s="222">
        <v>7795425</v>
      </c>
      <c r="G48" s="344">
        <v>3.5866151443630034E-2</v>
      </c>
      <c r="H48" s="34"/>
    </row>
    <row r="49" spans="1:8" ht="10.5" customHeight="1" x14ac:dyDescent="0.2">
      <c r="B49" s="269" t="s">
        <v>195</v>
      </c>
      <c r="C49" s="30">
        <v>86902034.489999995</v>
      </c>
      <c r="D49" s="30">
        <v>59895036.719999999</v>
      </c>
      <c r="E49" s="343">
        <v>146797071.21000001</v>
      </c>
      <c r="F49" s="222">
        <v>35353689.5</v>
      </c>
      <c r="G49" s="344">
        <v>3.2853509969096972E-2</v>
      </c>
      <c r="H49" s="34"/>
    </row>
    <row r="50" spans="1:8" ht="10.5" customHeight="1" x14ac:dyDescent="0.2">
      <c r="B50" s="16" t="s">
        <v>196</v>
      </c>
      <c r="C50" s="30">
        <v>34993</v>
      </c>
      <c r="D50" s="30">
        <v>2627</v>
      </c>
      <c r="E50" s="343">
        <v>37620</v>
      </c>
      <c r="F50" s="222">
        <v>151</v>
      </c>
      <c r="G50" s="344">
        <v>-0.24859185874645473</v>
      </c>
      <c r="H50" s="34"/>
    </row>
    <row r="51" spans="1:8" s="28" customFormat="1" ht="10.5" customHeight="1" x14ac:dyDescent="0.2">
      <c r="A51" s="24"/>
      <c r="B51" s="16" t="s">
        <v>197</v>
      </c>
      <c r="C51" s="30">
        <v>24742</v>
      </c>
      <c r="D51" s="30">
        <v>1805</v>
      </c>
      <c r="E51" s="343">
        <v>26547</v>
      </c>
      <c r="F51" s="222">
        <v>48</v>
      </c>
      <c r="G51" s="344">
        <v>-0.15838696382715656</v>
      </c>
      <c r="H51" s="27"/>
    </row>
    <row r="52" spans="1:8" ht="10.5" customHeight="1" x14ac:dyDescent="0.2">
      <c r="B52" s="16" t="s">
        <v>198</v>
      </c>
      <c r="C52" s="30">
        <v>159562.82</v>
      </c>
      <c r="D52" s="30">
        <v>2186558.25</v>
      </c>
      <c r="E52" s="343">
        <v>2346121.0699999998</v>
      </c>
      <c r="F52" s="222"/>
      <c r="G52" s="344">
        <v>-5.1552863984058339E-2</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2489535</v>
      </c>
      <c r="D55" s="30">
        <v>268891</v>
      </c>
      <c r="E55" s="30">
        <v>2758426</v>
      </c>
      <c r="F55" s="222">
        <v>150</v>
      </c>
      <c r="G55" s="179">
        <v>0.10262811075583911</v>
      </c>
      <c r="H55" s="34"/>
    </row>
    <row r="56" spans="1:8" ht="10.5" customHeight="1" x14ac:dyDescent="0.2">
      <c r="B56" s="16" t="s">
        <v>23</v>
      </c>
      <c r="C56" s="30">
        <v>20955</v>
      </c>
      <c r="D56" s="30">
        <v>1068</v>
      </c>
      <c r="E56" s="30">
        <v>22023</v>
      </c>
      <c r="F56" s="222"/>
      <c r="G56" s="179">
        <v>-3.4925503943908809E-2</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6759817</v>
      </c>
      <c r="D59" s="30">
        <v>457105</v>
      </c>
      <c r="E59" s="30">
        <v>7216922</v>
      </c>
      <c r="F59" s="222">
        <v>166</v>
      </c>
      <c r="G59" s="179">
        <v>1.4316678795872173E-2</v>
      </c>
      <c r="H59" s="36"/>
    </row>
    <row r="60" spans="1:8" s="28" customFormat="1" ht="10.5" customHeight="1" x14ac:dyDescent="0.2">
      <c r="A60" s="24"/>
      <c r="B60" s="16" t="s">
        <v>169</v>
      </c>
      <c r="C60" s="30">
        <v>1888</v>
      </c>
      <c r="D60" s="30">
        <v>542</v>
      </c>
      <c r="E60" s="30">
        <v>2430</v>
      </c>
      <c r="F60" s="222"/>
      <c r="G60" s="179">
        <v>0.61033797216699792</v>
      </c>
      <c r="H60" s="36"/>
    </row>
    <row r="61" spans="1:8" s="28" customFormat="1" ht="10.5" customHeight="1" x14ac:dyDescent="0.2">
      <c r="A61" s="24"/>
      <c r="B61" s="16" t="s">
        <v>199</v>
      </c>
      <c r="C61" s="30">
        <v>30401414.719999999</v>
      </c>
      <c r="D61" s="30">
        <v>795029.04</v>
      </c>
      <c r="E61" s="30">
        <v>31196443.759999998</v>
      </c>
      <c r="F61" s="222">
        <v>795</v>
      </c>
      <c r="G61" s="179">
        <v>3.5187364983529257E-2</v>
      </c>
      <c r="H61" s="36"/>
    </row>
    <row r="62" spans="1:8" s="28" customFormat="1" ht="10.5" customHeight="1" x14ac:dyDescent="0.2">
      <c r="A62" s="24"/>
      <c r="B62" s="16" t="s">
        <v>200</v>
      </c>
      <c r="C62" s="30">
        <v>43996</v>
      </c>
      <c r="D62" s="30">
        <v>305409</v>
      </c>
      <c r="E62" s="30">
        <v>349405</v>
      </c>
      <c r="F62" s="222">
        <v>137</v>
      </c>
      <c r="G62" s="179">
        <v>9.8170789200741737E-2</v>
      </c>
      <c r="H62" s="36"/>
    </row>
    <row r="63" spans="1:8" s="28" customFormat="1" ht="10.5" customHeight="1" x14ac:dyDescent="0.2">
      <c r="A63" s="24"/>
      <c r="B63" s="16" t="s">
        <v>201</v>
      </c>
      <c r="C63" s="30">
        <v>3034456</v>
      </c>
      <c r="D63" s="30">
        <v>810383</v>
      </c>
      <c r="E63" s="30">
        <v>3844839</v>
      </c>
      <c r="F63" s="222">
        <v>62347</v>
      </c>
      <c r="G63" s="179">
        <v>3.2540208987370089E-2</v>
      </c>
      <c r="H63" s="36"/>
    </row>
    <row r="64" spans="1:8" s="28" customFormat="1" ht="10.5" customHeight="1" x14ac:dyDescent="0.2">
      <c r="A64" s="24"/>
      <c r="B64" s="16" t="s">
        <v>202</v>
      </c>
      <c r="C64" s="30">
        <v>34689389</v>
      </c>
      <c r="D64" s="30">
        <v>2073250</v>
      </c>
      <c r="E64" s="30">
        <v>36762639</v>
      </c>
      <c r="F64" s="222">
        <v>26907</v>
      </c>
      <c r="G64" s="179">
        <v>3.8598012544097671E-2</v>
      </c>
      <c r="H64" s="36"/>
    </row>
    <row r="65" spans="1:8" s="28" customFormat="1" ht="10.5" customHeight="1" x14ac:dyDescent="0.2">
      <c r="A65" s="24"/>
      <c r="B65" s="16" t="s">
        <v>203</v>
      </c>
      <c r="C65" s="30">
        <v>9005237</v>
      </c>
      <c r="D65" s="30">
        <v>678601</v>
      </c>
      <c r="E65" s="30">
        <v>9683838</v>
      </c>
      <c r="F65" s="222">
        <v>45</v>
      </c>
      <c r="G65" s="179">
        <v>-6.0548798957238414E-4</v>
      </c>
      <c r="H65" s="36"/>
    </row>
    <row r="66" spans="1:8" s="28" customFormat="1" ht="10.5" customHeight="1" x14ac:dyDescent="0.2">
      <c r="A66" s="24"/>
      <c r="B66" s="16" t="s">
        <v>204</v>
      </c>
      <c r="C66" s="30">
        <v>10437892.24</v>
      </c>
      <c r="D66" s="30">
        <v>139356099.17000002</v>
      </c>
      <c r="E66" s="30">
        <v>149793991.41000003</v>
      </c>
      <c r="F66" s="222"/>
      <c r="G66" s="179">
        <v>4.4621245075004978E-2</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7877469</v>
      </c>
      <c r="D69" s="30">
        <v>3192911</v>
      </c>
      <c r="E69" s="30">
        <v>11070380</v>
      </c>
      <c r="F69" s="222"/>
      <c r="G69" s="179">
        <v>0.11405812587438491</v>
      </c>
      <c r="H69" s="36"/>
    </row>
    <row r="70" spans="1:8" s="28" customFormat="1" ht="10.5" customHeight="1" x14ac:dyDescent="0.2">
      <c r="A70" s="24"/>
      <c r="B70" s="16" t="s">
        <v>23</v>
      </c>
      <c r="C70" s="30">
        <v>18229</v>
      </c>
      <c r="D70" s="30">
        <v>70623</v>
      </c>
      <c r="E70" s="30">
        <v>88852</v>
      </c>
      <c r="F70" s="222"/>
      <c r="G70" s="179">
        <v>5.7988616608320775E-2</v>
      </c>
      <c r="H70" s="36"/>
    </row>
    <row r="71" spans="1:8" s="28" customFormat="1" ht="10.5" customHeight="1" x14ac:dyDescent="0.2">
      <c r="A71" s="24"/>
      <c r="B71" s="33" t="s">
        <v>193</v>
      </c>
      <c r="C71" s="30">
        <v>3226217.93</v>
      </c>
      <c r="D71" s="30">
        <v>1840685.26</v>
      </c>
      <c r="E71" s="30">
        <v>5066903.1900000004</v>
      </c>
      <c r="F71" s="222"/>
      <c r="G71" s="179">
        <v>4.9308790505807165E-2</v>
      </c>
      <c r="H71" s="36"/>
    </row>
    <row r="72" spans="1:8" ht="10.5" customHeight="1" x14ac:dyDescent="0.2">
      <c r="B72" s="33" t="s">
        <v>194</v>
      </c>
      <c r="C72" s="30">
        <v>5798901.5</v>
      </c>
      <c r="D72" s="30">
        <v>1564568</v>
      </c>
      <c r="E72" s="30">
        <v>7363469.5</v>
      </c>
      <c r="F72" s="222"/>
      <c r="G72" s="179">
        <v>4.9094506659964843E-2</v>
      </c>
      <c r="H72" s="34"/>
    </row>
    <row r="73" spans="1:8" ht="10.5" customHeight="1" x14ac:dyDescent="0.2">
      <c r="B73" s="33" t="s">
        <v>322</v>
      </c>
      <c r="C73" s="30">
        <v>87087</v>
      </c>
      <c r="D73" s="30">
        <v>61710.5</v>
      </c>
      <c r="E73" s="30">
        <v>148797.5</v>
      </c>
      <c r="F73" s="222"/>
      <c r="G73" s="179">
        <v>0.42211677227590294</v>
      </c>
      <c r="H73" s="34"/>
    </row>
    <row r="74" spans="1:8" ht="10.5" customHeight="1" x14ac:dyDescent="0.2">
      <c r="B74" s="33" t="s">
        <v>324</v>
      </c>
      <c r="C74" s="30">
        <v>106</v>
      </c>
      <c r="D74" s="30">
        <v>78</v>
      </c>
      <c r="E74" s="30">
        <v>184</v>
      </c>
      <c r="F74" s="222"/>
      <c r="G74" s="179">
        <v>0.17948717948717952</v>
      </c>
      <c r="H74" s="34"/>
    </row>
    <row r="75" spans="1:8" ht="10.5" customHeight="1" x14ac:dyDescent="0.2">
      <c r="B75" s="33" t="s">
        <v>325</v>
      </c>
      <c r="C75" s="30">
        <v>711</v>
      </c>
      <c r="D75" s="30">
        <v>25531</v>
      </c>
      <c r="E75" s="30">
        <v>26242</v>
      </c>
      <c r="F75" s="222"/>
      <c r="G75" s="179">
        <v>-0.32220988196399514</v>
      </c>
      <c r="H75" s="34"/>
    </row>
    <row r="76" spans="1:8" ht="10.5" customHeight="1" x14ac:dyDescent="0.2">
      <c r="B76" s="33" t="s">
        <v>320</v>
      </c>
      <c r="C76" s="30">
        <v>374231.5</v>
      </c>
      <c r="D76" s="30">
        <v>103975.5</v>
      </c>
      <c r="E76" s="30">
        <v>478207</v>
      </c>
      <c r="F76" s="222"/>
      <c r="G76" s="179">
        <v>4.1172750064500718E-2</v>
      </c>
      <c r="H76" s="34"/>
    </row>
    <row r="77" spans="1:8" ht="10.5" customHeight="1" x14ac:dyDescent="0.2">
      <c r="B77" s="33" t="s">
        <v>321</v>
      </c>
      <c r="C77" s="30">
        <v>1573854.5</v>
      </c>
      <c r="D77" s="30">
        <v>178532</v>
      </c>
      <c r="E77" s="30">
        <v>1752386.5</v>
      </c>
      <c r="F77" s="222"/>
      <c r="G77" s="179">
        <v>0.10336126702410953</v>
      </c>
      <c r="H77" s="34"/>
    </row>
    <row r="78" spans="1:8" ht="10.5" customHeight="1" x14ac:dyDescent="0.2">
      <c r="B78" s="33" t="s">
        <v>323</v>
      </c>
      <c r="C78" s="30">
        <v>3762911.5</v>
      </c>
      <c r="D78" s="30">
        <v>1194741</v>
      </c>
      <c r="E78" s="30">
        <v>4957652.5</v>
      </c>
      <c r="F78" s="222"/>
      <c r="G78" s="179">
        <v>2.6885128074476183E-2</v>
      </c>
      <c r="H78" s="34"/>
    </row>
    <row r="79" spans="1:8" ht="10.5" customHeight="1" x14ac:dyDescent="0.2">
      <c r="B79" s="16" t="s">
        <v>195</v>
      </c>
      <c r="C79" s="30">
        <v>9025119.4299999997</v>
      </c>
      <c r="D79" s="30">
        <v>3405253.26</v>
      </c>
      <c r="E79" s="30">
        <v>12430372.689999999</v>
      </c>
      <c r="F79" s="222"/>
      <c r="G79" s="179">
        <v>4.9181843071535614E-2</v>
      </c>
      <c r="H79" s="34"/>
    </row>
    <row r="80" spans="1:8" ht="10.5" customHeight="1" x14ac:dyDescent="0.2">
      <c r="B80" s="16" t="s">
        <v>196</v>
      </c>
      <c r="C80" s="30">
        <v>7748</v>
      </c>
      <c r="D80" s="30">
        <v>726</v>
      </c>
      <c r="E80" s="30">
        <v>8474</v>
      </c>
      <c r="F80" s="222"/>
      <c r="G80" s="179">
        <v>-5.2823101302970077E-3</v>
      </c>
      <c r="H80" s="34"/>
    </row>
    <row r="81" spans="1:8" ht="10.5" customHeight="1" x14ac:dyDescent="0.2">
      <c r="B81" s="16" t="s">
        <v>197</v>
      </c>
      <c r="C81" s="30">
        <v>3265</v>
      </c>
      <c r="D81" s="30">
        <v>270</v>
      </c>
      <c r="E81" s="30">
        <v>3535</v>
      </c>
      <c r="F81" s="222"/>
      <c r="G81" s="179">
        <v>3.4533216271583234E-2</v>
      </c>
      <c r="H81" s="34"/>
    </row>
    <row r="82" spans="1:8" s="28" customFormat="1" ht="10.5" customHeight="1" x14ac:dyDescent="0.2">
      <c r="A82" s="24"/>
      <c r="B82" s="16" t="s">
        <v>198</v>
      </c>
      <c r="C82" s="30">
        <v>4170</v>
      </c>
      <c r="D82" s="30">
        <v>75365</v>
      </c>
      <c r="E82" s="30">
        <v>79535</v>
      </c>
      <c r="F82" s="222"/>
      <c r="G82" s="179">
        <v>-0.3288355569057323</v>
      </c>
      <c r="H82" s="36"/>
    </row>
    <row r="83" spans="1:8" s="28" customFormat="1" ht="10.5" customHeight="1" x14ac:dyDescent="0.2">
      <c r="A83" s="24"/>
      <c r="B83" s="16" t="s">
        <v>200</v>
      </c>
      <c r="C83" s="46">
        <v>7092</v>
      </c>
      <c r="D83" s="46">
        <v>91361</v>
      </c>
      <c r="E83" s="46">
        <v>98453</v>
      </c>
      <c r="F83" s="222"/>
      <c r="G83" s="190">
        <v>-0.10941754335181686</v>
      </c>
      <c r="H83" s="47"/>
    </row>
    <row r="84" spans="1:8" s="28" customFormat="1" ht="10.5" customHeight="1" x14ac:dyDescent="0.2">
      <c r="A84" s="24"/>
      <c r="B84" s="16" t="s">
        <v>201</v>
      </c>
      <c r="C84" s="46">
        <v>538813</v>
      </c>
      <c r="D84" s="46">
        <v>235053</v>
      </c>
      <c r="E84" s="345">
        <v>773866</v>
      </c>
      <c r="F84" s="222"/>
      <c r="G84" s="346">
        <v>-1.885543742028406E-2</v>
      </c>
      <c r="H84" s="47"/>
    </row>
    <row r="85" spans="1:8" s="28" customFormat="1" ht="10.5" customHeight="1" x14ac:dyDescent="0.2">
      <c r="A85" s="24"/>
      <c r="B85" s="16" t="s">
        <v>202</v>
      </c>
      <c r="C85" s="46">
        <v>6243683</v>
      </c>
      <c r="D85" s="46">
        <v>464126</v>
      </c>
      <c r="E85" s="345">
        <v>6707809</v>
      </c>
      <c r="F85" s="222"/>
      <c r="G85" s="346">
        <v>3.5815882653604802E-2</v>
      </c>
      <c r="H85" s="47"/>
    </row>
    <row r="86" spans="1:8" s="28" customFormat="1" ht="10.5" customHeight="1" x14ac:dyDescent="0.2">
      <c r="A86" s="24"/>
      <c r="B86" s="16" t="s">
        <v>203</v>
      </c>
      <c r="C86" s="46">
        <v>1914791</v>
      </c>
      <c r="D86" s="46">
        <v>193501</v>
      </c>
      <c r="E86" s="345">
        <v>2108292</v>
      </c>
      <c r="F86" s="222"/>
      <c r="G86" s="346">
        <v>1.657295528614644E-2</v>
      </c>
      <c r="H86" s="47"/>
    </row>
    <row r="87" spans="1:8" s="28" customFormat="1" ht="10.5" customHeight="1" x14ac:dyDescent="0.2">
      <c r="A87" s="24"/>
      <c r="B87" s="16" t="s">
        <v>204</v>
      </c>
      <c r="C87" s="46">
        <v>1227605.42</v>
      </c>
      <c r="D87" s="46">
        <v>15720035.75</v>
      </c>
      <c r="E87" s="345">
        <v>16947641.170000002</v>
      </c>
      <c r="F87" s="222"/>
      <c r="G87" s="346">
        <v>9.2885837406375016E-2</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152372752</v>
      </c>
      <c r="D90" s="46">
        <v>54480300</v>
      </c>
      <c r="E90" s="345">
        <v>206853052</v>
      </c>
      <c r="F90" s="222">
        <v>5534110</v>
      </c>
      <c r="G90" s="346">
        <v>1.5735791244444464E-2</v>
      </c>
      <c r="H90" s="47"/>
    </row>
    <row r="91" spans="1:8" ht="10.5" customHeight="1" x14ac:dyDescent="0.2">
      <c r="B91" s="16" t="s">
        <v>23</v>
      </c>
      <c r="C91" s="348">
        <v>1942033</v>
      </c>
      <c r="D91" s="46">
        <v>6082394</v>
      </c>
      <c r="E91" s="345">
        <v>8024427</v>
      </c>
      <c r="F91" s="222">
        <v>3529</v>
      </c>
      <c r="G91" s="346">
        <v>-9.4857986330872057E-2</v>
      </c>
      <c r="H91" s="47"/>
    </row>
    <row r="92" spans="1:8" ht="10.5" customHeight="1" x14ac:dyDescent="0.2">
      <c r="B92" s="33" t="s">
        <v>193</v>
      </c>
      <c r="C92" s="348">
        <v>36552170.640000001</v>
      </c>
      <c r="D92" s="46">
        <v>18331257.019999996</v>
      </c>
      <c r="E92" s="46">
        <v>54883427.659999996</v>
      </c>
      <c r="F92" s="222">
        <v>15165074.5</v>
      </c>
      <c r="G92" s="190">
        <v>2.2004566911641321E-2</v>
      </c>
      <c r="H92" s="47"/>
    </row>
    <row r="93" spans="1:8" ht="10.5" customHeight="1" x14ac:dyDescent="0.2">
      <c r="B93" s="33" t="s">
        <v>194</v>
      </c>
      <c r="C93" s="348">
        <v>90430902</v>
      </c>
      <c r="D93" s="46">
        <v>45780972</v>
      </c>
      <c r="E93" s="46">
        <v>136211874</v>
      </c>
      <c r="F93" s="222">
        <v>20189623</v>
      </c>
      <c r="G93" s="190">
        <v>3.9937914552727216E-2</v>
      </c>
      <c r="H93" s="47"/>
    </row>
    <row r="94" spans="1:8" ht="10.5" customHeight="1" x14ac:dyDescent="0.2">
      <c r="B94" s="33" t="s">
        <v>322</v>
      </c>
      <c r="C94" s="348">
        <v>1698358.5</v>
      </c>
      <c r="D94" s="46">
        <v>4427620.5</v>
      </c>
      <c r="E94" s="46">
        <v>6125979</v>
      </c>
      <c r="F94" s="222">
        <v>3688813</v>
      </c>
      <c r="G94" s="190">
        <v>4.1821292172351088E-2</v>
      </c>
      <c r="H94" s="47"/>
    </row>
    <row r="95" spans="1:8" ht="10.5" customHeight="1" x14ac:dyDescent="0.2">
      <c r="B95" s="33" t="s">
        <v>324</v>
      </c>
      <c r="C95" s="348">
        <v>4874</v>
      </c>
      <c r="D95" s="46">
        <v>2784</v>
      </c>
      <c r="E95" s="46">
        <v>7658</v>
      </c>
      <c r="F95" s="222">
        <v>6265</v>
      </c>
      <c r="G95" s="190">
        <v>-0.1160106198776405</v>
      </c>
      <c r="H95" s="47"/>
    </row>
    <row r="96" spans="1:8" ht="10.5" customHeight="1" x14ac:dyDescent="0.2">
      <c r="B96" s="33" t="s">
        <v>325</v>
      </c>
      <c r="C96" s="348">
        <v>60654</v>
      </c>
      <c r="D96" s="46">
        <v>5469447</v>
      </c>
      <c r="E96" s="46">
        <v>5530101</v>
      </c>
      <c r="F96" s="222">
        <v>5430610</v>
      </c>
      <c r="G96" s="190">
        <v>2.7420955753429066E-2</v>
      </c>
      <c r="H96" s="47"/>
    </row>
    <row r="97" spans="2:8" ht="10.5" customHeight="1" x14ac:dyDescent="0.2">
      <c r="B97" s="33" t="s">
        <v>320</v>
      </c>
      <c r="C97" s="348">
        <v>14569164.5</v>
      </c>
      <c r="D97" s="46">
        <v>5474203.5</v>
      </c>
      <c r="E97" s="46">
        <v>20043368</v>
      </c>
      <c r="F97" s="222">
        <v>588133</v>
      </c>
      <c r="G97" s="190">
        <v>2.4774542108459308E-2</v>
      </c>
      <c r="H97" s="47"/>
    </row>
    <row r="98" spans="2:8" ht="10.5" customHeight="1" x14ac:dyDescent="0.2">
      <c r="B98" s="33" t="s">
        <v>321</v>
      </c>
      <c r="C98" s="348">
        <v>33580146.5</v>
      </c>
      <c r="D98" s="46">
        <v>9917160</v>
      </c>
      <c r="E98" s="46">
        <v>43497306.5</v>
      </c>
      <c r="F98" s="222">
        <v>2680377</v>
      </c>
      <c r="G98" s="190">
        <v>5.540758579806071E-2</v>
      </c>
      <c r="H98" s="47"/>
    </row>
    <row r="99" spans="2:8" ht="10.5" customHeight="1" x14ac:dyDescent="0.2">
      <c r="B99" s="33" t="s">
        <v>323</v>
      </c>
      <c r="C99" s="348">
        <v>40517704.5</v>
      </c>
      <c r="D99" s="46">
        <v>20489757</v>
      </c>
      <c r="E99" s="46">
        <v>61007461.5</v>
      </c>
      <c r="F99" s="222">
        <v>7795425</v>
      </c>
      <c r="G99" s="190">
        <v>3.5130465969938296E-2</v>
      </c>
      <c r="H99" s="47"/>
    </row>
    <row r="100" spans="2:8" ht="10.5" customHeight="1" x14ac:dyDescent="0.2">
      <c r="B100" s="16" t="s">
        <v>195</v>
      </c>
      <c r="C100" s="348">
        <v>126983072.64</v>
      </c>
      <c r="D100" s="46">
        <v>64112229.019999996</v>
      </c>
      <c r="E100" s="46">
        <v>191095301.66</v>
      </c>
      <c r="F100" s="222">
        <v>35354697.5</v>
      </c>
      <c r="G100" s="190">
        <v>3.4723278918516121E-2</v>
      </c>
      <c r="H100" s="47"/>
    </row>
    <row r="101" spans="2:8" ht="10.5" customHeight="1" x14ac:dyDescent="0.2">
      <c r="B101" s="16" t="s">
        <v>196</v>
      </c>
      <c r="C101" s="348">
        <v>42741</v>
      </c>
      <c r="D101" s="46">
        <v>3353</v>
      </c>
      <c r="E101" s="46">
        <v>46094</v>
      </c>
      <c r="F101" s="222">
        <v>151</v>
      </c>
      <c r="G101" s="190">
        <v>-0.2132115729282239</v>
      </c>
      <c r="H101" s="47"/>
    </row>
    <row r="102" spans="2:8" ht="10.5" customHeight="1" x14ac:dyDescent="0.2">
      <c r="B102" s="16" t="s">
        <v>197</v>
      </c>
      <c r="C102" s="348">
        <v>28007</v>
      </c>
      <c r="D102" s="46">
        <v>2075</v>
      </c>
      <c r="E102" s="46">
        <v>30082</v>
      </c>
      <c r="F102" s="222">
        <v>48</v>
      </c>
      <c r="G102" s="190">
        <v>-0.13953089244851258</v>
      </c>
      <c r="H102" s="47"/>
    </row>
    <row r="103" spans="2:8" ht="10.5" customHeight="1" x14ac:dyDescent="0.2">
      <c r="B103" s="16" t="s">
        <v>198</v>
      </c>
      <c r="C103" s="348">
        <v>163732.82</v>
      </c>
      <c r="D103" s="46">
        <v>2261923.25</v>
      </c>
      <c r="E103" s="46">
        <v>2425656.0699999998</v>
      </c>
      <c r="F103" s="222"/>
      <c r="G103" s="190">
        <v>-6.4229160598741064E-2</v>
      </c>
      <c r="H103" s="47"/>
    </row>
    <row r="104" spans="2:8" ht="10.5" customHeight="1" x14ac:dyDescent="0.2">
      <c r="B104" s="16" t="s">
        <v>200</v>
      </c>
      <c r="C104" s="348">
        <v>51088</v>
      </c>
      <c r="D104" s="46">
        <v>396770</v>
      </c>
      <c r="E104" s="46">
        <v>447858</v>
      </c>
      <c r="F104" s="222">
        <v>137</v>
      </c>
      <c r="G104" s="190">
        <v>4.4642294836477969E-2</v>
      </c>
      <c r="H104" s="47"/>
    </row>
    <row r="105" spans="2:8" ht="10.5" customHeight="1" x14ac:dyDescent="0.2">
      <c r="B105" s="16" t="s">
        <v>201</v>
      </c>
      <c r="C105" s="348">
        <v>3573269</v>
      </c>
      <c r="D105" s="46">
        <v>1045436</v>
      </c>
      <c r="E105" s="46">
        <v>4618705</v>
      </c>
      <c r="F105" s="222">
        <v>62347</v>
      </c>
      <c r="G105" s="190">
        <v>2.3556602151223904E-2</v>
      </c>
      <c r="H105" s="47"/>
    </row>
    <row r="106" spans="2:8" ht="10.5" customHeight="1" x14ac:dyDescent="0.2">
      <c r="B106" s="16" t="s">
        <v>202</v>
      </c>
      <c r="C106" s="348">
        <v>40933072</v>
      </c>
      <c r="D106" s="46">
        <v>2537376</v>
      </c>
      <c r="E106" s="46">
        <v>43470448</v>
      </c>
      <c r="F106" s="222">
        <v>26907</v>
      </c>
      <c r="G106" s="190">
        <v>3.8167734748035365E-2</v>
      </c>
      <c r="H106" s="47"/>
    </row>
    <row r="107" spans="2:8" ht="10.5" customHeight="1" x14ac:dyDescent="0.2">
      <c r="B107" s="16" t="s">
        <v>203</v>
      </c>
      <c r="C107" s="348">
        <v>10920028</v>
      </c>
      <c r="D107" s="46">
        <v>872102</v>
      </c>
      <c r="E107" s="46">
        <v>11792130</v>
      </c>
      <c r="F107" s="222">
        <v>45</v>
      </c>
      <c r="G107" s="190">
        <v>2.4230624128989131E-3</v>
      </c>
      <c r="H107" s="47"/>
    </row>
    <row r="108" spans="2:8" ht="10.5" customHeight="1" x14ac:dyDescent="0.2">
      <c r="B108" s="16" t="s">
        <v>204</v>
      </c>
      <c r="C108" s="348">
        <v>11665497.66</v>
      </c>
      <c r="D108" s="46">
        <v>155076134.92000002</v>
      </c>
      <c r="E108" s="46">
        <v>166741632.58000004</v>
      </c>
      <c r="F108" s="222"/>
      <c r="G108" s="190">
        <v>4.9331362215785601E-2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PERIODE DU 1.1 AU 31.8.2024</v>
      </c>
      <c r="D112" s="262"/>
      <c r="F112" s="350"/>
      <c r="G112" s="350"/>
    </row>
    <row r="113" spans="1:8" ht="14.25" customHeight="1" x14ac:dyDescent="0.2">
      <c r="B113" s="12" t="s">
        <v>172</v>
      </c>
      <c r="C113" s="13"/>
      <c r="D113" s="13"/>
      <c r="E113" s="13"/>
      <c r="F113" s="353"/>
      <c r="G113" s="351"/>
      <c r="H113" s="15"/>
    </row>
    <row r="114" spans="1:8" ht="12" customHeight="1" x14ac:dyDescent="0.2">
      <c r="B114" s="16" t="s">
        <v>4</v>
      </c>
      <c r="C114" s="17" t="s">
        <v>1</v>
      </c>
      <c r="D114" s="17" t="s">
        <v>2</v>
      </c>
      <c r="E114" s="18" t="s">
        <v>6</v>
      </c>
      <c r="F114" s="219" t="s">
        <v>3</v>
      </c>
      <c r="G114" s="19" t="str">
        <f>CUMUL_Maladie_mnt!$H$5</f>
        <v>PCAP</v>
      </c>
      <c r="H114" s="20"/>
    </row>
    <row r="115" spans="1:8" ht="9.75" customHeight="1" x14ac:dyDescent="0.2">
      <c r="B115" s="21"/>
      <c r="C115" s="45" t="s">
        <v>5</v>
      </c>
      <c r="D115" s="44" t="s">
        <v>5</v>
      </c>
      <c r="E115" s="44"/>
      <c r="F115" s="220" t="s">
        <v>87</v>
      </c>
      <c r="G115" s="22" t="str">
        <f>CUMUL_Maladie_mnt!$H$6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148280013.63000801</v>
      </c>
      <c r="D119" s="238">
        <v>511226586.83998734</v>
      </c>
      <c r="E119" s="238">
        <v>659506600.46999526</v>
      </c>
      <c r="F119" s="222">
        <v>1785257.5299999916</v>
      </c>
      <c r="G119" s="239">
        <v>-2.6339663082204368E-3</v>
      </c>
      <c r="H119" s="20"/>
    </row>
    <row r="120" spans="1:8" ht="10.5" customHeight="1" x14ac:dyDescent="0.2">
      <c r="A120" s="2"/>
      <c r="B120" s="37" t="s">
        <v>206</v>
      </c>
      <c r="C120" s="238">
        <v>2140967.830000001</v>
      </c>
      <c r="D120" s="238">
        <v>21789930.499999993</v>
      </c>
      <c r="E120" s="238">
        <v>23930898.329999994</v>
      </c>
      <c r="F120" s="222"/>
      <c r="G120" s="239"/>
      <c r="H120" s="20"/>
    </row>
    <row r="121" spans="1:8" ht="10.5" customHeight="1" x14ac:dyDescent="0.2">
      <c r="A121" s="2"/>
      <c r="B121" s="37" t="s">
        <v>226</v>
      </c>
      <c r="C121" s="238">
        <v>11123712.279999999</v>
      </c>
      <c r="D121" s="238">
        <v>81188925.549999937</v>
      </c>
      <c r="E121" s="238">
        <v>92312637.829999939</v>
      </c>
      <c r="F121" s="222"/>
      <c r="G121" s="239"/>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161558074.740008</v>
      </c>
      <c r="D126" s="238">
        <v>614226886.88998723</v>
      </c>
      <c r="E126" s="238">
        <v>775784961.62999523</v>
      </c>
      <c r="F126" s="222">
        <v>1785257.5299999916</v>
      </c>
      <c r="G126" s="239">
        <v>-0.21105430324563113</v>
      </c>
      <c r="H126" s="27"/>
    </row>
    <row r="127" spans="1:8" ht="7.5" customHeight="1" x14ac:dyDescent="0.2">
      <c r="A127" s="2"/>
      <c r="B127" s="35"/>
      <c r="C127" s="238"/>
      <c r="D127" s="238"/>
      <c r="E127" s="238"/>
      <c r="F127" s="222"/>
      <c r="G127" s="239"/>
      <c r="H127" s="20"/>
    </row>
    <row r="128" spans="1:8" s="28" customFormat="1" ht="15.75" customHeight="1" x14ac:dyDescent="0.2">
      <c r="A128" s="54"/>
      <c r="B128" s="31"/>
      <c r="C128" s="238"/>
      <c r="D128" s="238"/>
      <c r="E128" s="238"/>
      <c r="F128" s="222"/>
      <c r="G128" s="239"/>
      <c r="H128" s="27"/>
    </row>
    <row r="129" spans="1:8" ht="10.5" customHeight="1" x14ac:dyDescent="0.2">
      <c r="A129" s="2"/>
      <c r="B129" s="37" t="s">
        <v>132</v>
      </c>
      <c r="C129" s="238">
        <v>151386252.43010956</v>
      </c>
      <c r="D129" s="238">
        <v>338539261.95991021</v>
      </c>
      <c r="E129" s="238">
        <v>489925514.39001977</v>
      </c>
      <c r="F129" s="222">
        <v>8392117.3999999948</v>
      </c>
      <c r="G129" s="239">
        <v>0.15088229848496382</v>
      </c>
      <c r="H129" s="20"/>
    </row>
    <row r="130" spans="1:8" ht="10.5" customHeight="1" x14ac:dyDescent="0.2">
      <c r="A130" s="2"/>
      <c r="B130" s="37" t="s">
        <v>207</v>
      </c>
      <c r="C130" s="238">
        <v>4257785.1200003214</v>
      </c>
      <c r="D130" s="238">
        <v>26708433.709997252</v>
      </c>
      <c r="E130" s="238">
        <v>30966218.829997569</v>
      </c>
      <c r="F130" s="222">
        <v>17182003.319997881</v>
      </c>
      <c r="G130" s="239">
        <v>-0.37694721459757163</v>
      </c>
      <c r="H130" s="20"/>
    </row>
    <row r="131" spans="1:8" ht="10.5" customHeight="1" x14ac:dyDescent="0.2">
      <c r="A131" s="2"/>
      <c r="B131" s="37" t="s">
        <v>208</v>
      </c>
      <c r="C131" s="238">
        <v>838055478.88969243</v>
      </c>
      <c r="D131" s="238">
        <v>297425207.45995635</v>
      </c>
      <c r="E131" s="238">
        <v>1135480686.3496487</v>
      </c>
      <c r="F131" s="222">
        <v>12660756.620000217</v>
      </c>
      <c r="G131" s="239">
        <v>2.4806537484994173E-2</v>
      </c>
      <c r="H131" s="20"/>
    </row>
    <row r="132" spans="1:8" ht="10.5" hidden="1" customHeight="1" x14ac:dyDescent="0.2">
      <c r="A132" s="2"/>
      <c r="B132" s="37" t="s">
        <v>209</v>
      </c>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228</v>
      </c>
      <c r="C135" s="238">
        <v>993699592.43980229</v>
      </c>
      <c r="D135" s="238">
        <v>662678342.12986398</v>
      </c>
      <c r="E135" s="238">
        <v>1656377934.5696661</v>
      </c>
      <c r="F135" s="222">
        <v>38234877.339998096</v>
      </c>
      <c r="G135" s="239">
        <v>4.6090645149078791E-2</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192360877.48000249</v>
      </c>
      <c r="D138" s="238">
        <v>90779430.520000145</v>
      </c>
      <c r="E138" s="238">
        <v>283140308.00000262</v>
      </c>
      <c r="F138" s="222">
        <v>635122.58000000066</v>
      </c>
      <c r="G138" s="239">
        <v>3.7100277497583711E-2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192360877.48000249</v>
      </c>
      <c r="D141" s="238">
        <v>90780788.520000145</v>
      </c>
      <c r="E141" s="238">
        <v>283141666.00000262</v>
      </c>
      <c r="F141" s="222">
        <v>635122.58000000066</v>
      </c>
      <c r="G141" s="239">
        <v>3.7097699766560632E-2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59935640.630000405</v>
      </c>
      <c r="D144" s="238">
        <v>10030731.300000178</v>
      </c>
      <c r="E144" s="238">
        <v>69966371.930000573</v>
      </c>
      <c r="F144" s="222">
        <v>14345.05</v>
      </c>
      <c r="G144" s="239">
        <v>0.13447270781734444</v>
      </c>
      <c r="H144" s="20"/>
    </row>
    <row r="145" spans="1:8" ht="10.5" hidden="1" customHeight="1" x14ac:dyDescent="0.2">
      <c r="A145" s="2"/>
      <c r="B145" s="37"/>
      <c r="C145" s="53"/>
      <c r="D145" s="53"/>
      <c r="E145" s="53"/>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59935640.630000405</v>
      </c>
      <c r="D147" s="55">
        <v>10030731.300000178</v>
      </c>
      <c r="E147" s="55">
        <v>69966371.930000573</v>
      </c>
      <c r="F147" s="222">
        <v>14345.05</v>
      </c>
      <c r="G147" s="182">
        <v>0.13447270781734444</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4855121.5700000646</v>
      </c>
      <c r="D150" s="55">
        <v>411274.30000000325</v>
      </c>
      <c r="E150" s="55">
        <v>5266395.8700000672</v>
      </c>
      <c r="F150" s="222">
        <v>185.70999999999998</v>
      </c>
      <c r="G150" s="182"/>
      <c r="H150" s="56"/>
    </row>
    <row r="151" spans="1:8" s="57" customFormat="1" ht="10.5" hidden="1" customHeight="1" x14ac:dyDescent="0.2">
      <c r="A151" s="6"/>
      <c r="B151" s="37"/>
      <c r="C151" s="55"/>
      <c r="D151" s="55"/>
      <c r="E151" s="55"/>
      <c r="F151" s="222"/>
      <c r="G151" s="182"/>
      <c r="H151" s="56"/>
    </row>
    <row r="152" spans="1:8" s="60" customFormat="1" ht="10.5" hidden="1" customHeight="1" x14ac:dyDescent="0.2">
      <c r="A152" s="24"/>
      <c r="B152" s="35" t="s">
        <v>231</v>
      </c>
      <c r="C152" s="55">
        <v>4855121.5700000646</v>
      </c>
      <c r="D152" s="55">
        <v>411628.30000000325</v>
      </c>
      <c r="E152" s="55">
        <v>5266749.8700000672</v>
      </c>
      <c r="F152" s="222">
        <v>185.70999999999998</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8730.58</v>
      </c>
      <c r="D155" s="55">
        <v>64769.85</v>
      </c>
      <c r="E155" s="55">
        <v>73500.429999999993</v>
      </c>
      <c r="F155" s="222"/>
      <c r="G155" s="182">
        <v>-7.6389899408767281E-2</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8730.58</v>
      </c>
      <c r="D157" s="55">
        <v>64769.85</v>
      </c>
      <c r="E157" s="55">
        <v>73500.429999999993</v>
      </c>
      <c r="F157" s="222"/>
      <c r="G157" s="182">
        <v>-7.6389899408767281E-2</v>
      </c>
      <c r="H157" s="56"/>
    </row>
    <row r="158" spans="1:8" s="57" customFormat="1" x14ac:dyDescent="0.2">
      <c r="A158" s="6"/>
      <c r="B158" s="35"/>
      <c r="C158" s="55"/>
      <c r="D158" s="55"/>
      <c r="E158" s="55"/>
      <c r="F158" s="222"/>
      <c r="G158" s="182"/>
      <c r="H158" s="56"/>
    </row>
    <row r="159" spans="1:8" s="63" customFormat="1" ht="12" x14ac:dyDescent="0.2">
      <c r="A159" s="61"/>
      <c r="B159" s="31" t="s">
        <v>244</v>
      </c>
      <c r="C159" s="191"/>
      <c r="D159" s="191"/>
      <c r="E159" s="191"/>
      <c r="F159" s="222"/>
      <c r="G159" s="182"/>
      <c r="H159" s="62"/>
    </row>
    <row r="160" spans="1:8" s="60" customFormat="1" ht="13.5" customHeight="1" x14ac:dyDescent="0.2">
      <c r="A160" s="24"/>
      <c r="B160" s="37" t="s">
        <v>213</v>
      </c>
      <c r="C160" s="55">
        <v>95.1</v>
      </c>
      <c r="D160" s="55"/>
      <c r="E160" s="55">
        <v>95.1</v>
      </c>
      <c r="F160" s="222"/>
      <c r="G160" s="182">
        <v>0.30273972602739718</v>
      </c>
      <c r="H160" s="59"/>
    </row>
    <row r="161" spans="1:8" s="60" customFormat="1" ht="15" customHeight="1" x14ac:dyDescent="0.2">
      <c r="A161" s="24"/>
      <c r="B161" s="37" t="s">
        <v>205</v>
      </c>
      <c r="C161" s="55">
        <v>2824188.9699999699</v>
      </c>
      <c r="D161" s="55">
        <v>8330919.2400000384</v>
      </c>
      <c r="E161" s="55">
        <v>11155108.210000008</v>
      </c>
      <c r="F161" s="222"/>
      <c r="G161" s="182">
        <v>-4.0360002128000949E-2</v>
      </c>
      <c r="H161" s="59"/>
    </row>
    <row r="162" spans="1:8" s="57" customFormat="1" ht="10.5" customHeight="1" x14ac:dyDescent="0.2">
      <c r="A162" s="6"/>
      <c r="B162" s="37" t="s">
        <v>206</v>
      </c>
      <c r="C162" s="55">
        <v>18866.740000000002</v>
      </c>
      <c r="D162" s="55">
        <v>141609.69</v>
      </c>
      <c r="E162" s="55">
        <v>160476.43</v>
      </c>
      <c r="F162" s="222"/>
      <c r="G162" s="182"/>
      <c r="H162" s="56"/>
    </row>
    <row r="163" spans="1:8" s="57" customFormat="1" ht="10.5" customHeight="1" x14ac:dyDescent="0.2">
      <c r="A163" s="6"/>
      <c r="B163" s="37" t="s">
        <v>127</v>
      </c>
      <c r="C163" s="55">
        <v>238238.1</v>
      </c>
      <c r="D163" s="55">
        <v>1426367.4</v>
      </c>
      <c r="E163" s="55">
        <v>1664605.5</v>
      </c>
      <c r="F163" s="222"/>
      <c r="G163" s="182"/>
      <c r="H163" s="56"/>
    </row>
    <row r="164" spans="1:8" s="57" customFormat="1" ht="10.5" customHeight="1" x14ac:dyDescent="0.2">
      <c r="A164" s="6"/>
      <c r="B164" s="37" t="s">
        <v>207</v>
      </c>
      <c r="C164" s="55">
        <v>349092.55999999779</v>
      </c>
      <c r="D164" s="55">
        <v>590505.15</v>
      </c>
      <c r="E164" s="55">
        <v>939597.70999999787</v>
      </c>
      <c r="F164" s="222"/>
      <c r="G164" s="182">
        <v>0.22464096498397979</v>
      </c>
      <c r="H164" s="56"/>
    </row>
    <row r="165" spans="1:8" s="57" customFormat="1" ht="10.5" customHeight="1" x14ac:dyDescent="0.2">
      <c r="A165" s="6"/>
      <c r="B165" s="37" t="s">
        <v>208</v>
      </c>
      <c r="C165" s="55">
        <v>41110.31</v>
      </c>
      <c r="D165" s="55">
        <v>212917.78999999969</v>
      </c>
      <c r="E165" s="55">
        <v>254028.09999999969</v>
      </c>
      <c r="F165" s="222"/>
      <c r="G165" s="182">
        <v>-0.2289906187643177</v>
      </c>
      <c r="H165" s="56"/>
    </row>
    <row r="166" spans="1:8" s="57" customFormat="1" ht="10.5" customHeight="1" x14ac:dyDescent="0.2">
      <c r="A166" s="6"/>
      <c r="B166" s="37" t="s">
        <v>209</v>
      </c>
      <c r="C166" s="55">
        <v>1705538.0500000042</v>
      </c>
      <c r="D166" s="55">
        <v>845351.92999999959</v>
      </c>
      <c r="E166" s="55">
        <v>2550889.9800000037</v>
      </c>
      <c r="F166" s="222"/>
      <c r="G166" s="182">
        <v>0.18257788759810123</v>
      </c>
      <c r="H166" s="56"/>
    </row>
    <row r="167" spans="1:8" s="57" customFormat="1" ht="10.5" customHeight="1" x14ac:dyDescent="0.2">
      <c r="A167" s="6"/>
      <c r="B167" s="37" t="s">
        <v>210</v>
      </c>
      <c r="C167" s="55">
        <v>320533.20000000036</v>
      </c>
      <c r="D167" s="55">
        <v>119518.19999999997</v>
      </c>
      <c r="E167" s="55">
        <v>440051.40000000037</v>
      </c>
      <c r="F167" s="222"/>
      <c r="G167" s="182">
        <v>-4.7418822775329827E-2</v>
      </c>
      <c r="H167" s="56"/>
    </row>
    <row r="168" spans="1:8" s="57" customFormat="1" ht="10.5" customHeight="1" x14ac:dyDescent="0.2">
      <c r="A168" s="6"/>
      <c r="B168" s="37" t="s">
        <v>211</v>
      </c>
      <c r="C168" s="55">
        <v>17490097.920000065</v>
      </c>
      <c r="D168" s="55">
        <v>2031081.1200000148</v>
      </c>
      <c r="E168" s="55">
        <v>19521179.040000081</v>
      </c>
      <c r="F168" s="222"/>
      <c r="G168" s="182">
        <v>-6.2754134147081531E-2</v>
      </c>
      <c r="H168" s="56"/>
    </row>
    <row r="169" spans="1:8" s="57" customFormat="1" ht="10.5" customHeight="1" x14ac:dyDescent="0.2">
      <c r="A169" s="6"/>
      <c r="B169" s="37" t="s">
        <v>212</v>
      </c>
      <c r="C169" s="55">
        <v>14663.289999999995</v>
      </c>
      <c r="D169" s="55">
        <v>1357.3</v>
      </c>
      <c r="E169" s="55">
        <v>16020.589999999995</v>
      </c>
      <c r="F169" s="222"/>
      <c r="G169" s="182"/>
      <c r="H169" s="56"/>
    </row>
    <row r="170" spans="1:8" s="57" customFormat="1" ht="10.5" customHeight="1" x14ac:dyDescent="0.2">
      <c r="A170" s="6"/>
      <c r="B170" s="35" t="s">
        <v>234</v>
      </c>
      <c r="C170" s="55">
        <v>23008738.240000036</v>
      </c>
      <c r="D170" s="55">
        <v>13703977.820000054</v>
      </c>
      <c r="E170" s="55">
        <v>36712716.060000092</v>
      </c>
      <c r="F170" s="222"/>
      <c r="G170" s="182">
        <v>-0.10343704863114467</v>
      </c>
      <c r="H170" s="56"/>
    </row>
    <row r="171" spans="1:8" s="57" customFormat="1" ht="9" x14ac:dyDescent="0.15">
      <c r="A171" s="6"/>
      <c r="B171" s="264"/>
      <c r="C171" s="55"/>
      <c r="D171" s="55"/>
      <c r="E171" s="55"/>
      <c r="F171" s="222"/>
      <c r="G171" s="182"/>
      <c r="H171" s="56"/>
    </row>
    <row r="172" spans="1:8" s="57" customFormat="1" x14ac:dyDescent="0.2">
      <c r="A172" s="6"/>
      <c r="B172" s="35" t="s">
        <v>233</v>
      </c>
      <c r="C172" s="55">
        <v>1436149170.6798131</v>
      </c>
      <c r="D172" s="55">
        <v>1391956016.8098514</v>
      </c>
      <c r="E172" s="55">
        <v>2828105187.4896646</v>
      </c>
      <c r="F172" s="222">
        <v>40669788.209998086</v>
      </c>
      <c r="G172" s="182">
        <v>-3.9101881158106755E-2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2778110.4499999247</v>
      </c>
      <c r="D176" s="55">
        <v>1874667.0999999819</v>
      </c>
      <c r="E176" s="55">
        <v>4652777.5499999058</v>
      </c>
      <c r="F176" s="222">
        <v>379109.56999999908</v>
      </c>
      <c r="G176" s="182">
        <v>1.6460293733995712E-2</v>
      </c>
      <c r="H176" s="59"/>
    </row>
    <row r="177" spans="1:8" s="60" customFormat="1" ht="10.5" customHeight="1" x14ac:dyDescent="0.2">
      <c r="A177" s="24"/>
      <c r="B177" s="37" t="s">
        <v>214</v>
      </c>
      <c r="C177" s="55">
        <v>6943266849.4700003</v>
      </c>
      <c r="D177" s="55">
        <v>4605566200.1599998</v>
      </c>
      <c r="E177" s="55">
        <v>11548833049.630001</v>
      </c>
      <c r="F177" s="222">
        <v>717487304.67999995</v>
      </c>
      <c r="G177" s="182">
        <v>1.3294741630412998E-2</v>
      </c>
      <c r="H177" s="59"/>
    </row>
    <row r="178" spans="1:8" s="60" customFormat="1" ht="10.5" customHeight="1" x14ac:dyDescent="0.2">
      <c r="A178" s="24"/>
      <c r="B178" s="37" t="s">
        <v>215</v>
      </c>
      <c r="C178" s="55">
        <v>1482644.6600000008</v>
      </c>
      <c r="D178" s="55">
        <v>399325.30000000005</v>
      </c>
      <c r="E178" s="55">
        <v>1881969.9600000007</v>
      </c>
      <c r="F178" s="222">
        <v>63273.649999999994</v>
      </c>
      <c r="G178" s="182">
        <v>-0.54299665605655612</v>
      </c>
      <c r="H178" s="59"/>
    </row>
    <row r="179" spans="1:8" s="60" customFormat="1" ht="10.5" customHeight="1" x14ac:dyDescent="0.2">
      <c r="A179" s="24"/>
      <c r="B179" s="37" t="s">
        <v>216</v>
      </c>
      <c r="C179" s="55">
        <v>2131816.39</v>
      </c>
      <c r="D179" s="55">
        <v>1325756.4000000001</v>
      </c>
      <c r="E179" s="55">
        <v>3457572.7900000005</v>
      </c>
      <c r="F179" s="222">
        <v>137916.54000000004</v>
      </c>
      <c r="G179" s="182">
        <v>-6.2236530966483739E-2</v>
      </c>
      <c r="H179" s="59"/>
    </row>
    <row r="180" spans="1:8" s="60" customFormat="1" ht="10.5" customHeight="1" x14ac:dyDescent="0.2">
      <c r="A180" s="24"/>
      <c r="B180" s="37" t="s">
        <v>217</v>
      </c>
      <c r="C180" s="55">
        <v>12343013.76000051</v>
      </c>
      <c r="D180" s="55">
        <v>8450379.4799994975</v>
      </c>
      <c r="E180" s="55">
        <v>20793393.24000001</v>
      </c>
      <c r="F180" s="222">
        <v>1041915.2900000045</v>
      </c>
      <c r="G180" s="182">
        <v>-5.2061399432788646E-2</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6962002434.7300005</v>
      </c>
      <c r="D186" s="166">
        <v>4617616328.4399986</v>
      </c>
      <c r="E186" s="166">
        <v>11579618763.17</v>
      </c>
      <c r="F186" s="342">
        <v>719109519.7299999</v>
      </c>
      <c r="G186" s="194">
        <v>1.2945845235912801E-2</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v>113048849.2813459</v>
      </c>
      <c r="E189" s="55">
        <v>113048849.2813459</v>
      </c>
      <c r="F189" s="222"/>
      <c r="G189" s="185">
        <v>-3.9573968403556758E-3</v>
      </c>
      <c r="H189" s="69"/>
    </row>
    <row r="190" spans="1:8" ht="10.5" hidden="1" customHeight="1" x14ac:dyDescent="0.2">
      <c r="A190" s="2"/>
      <c r="B190" s="82" t="s">
        <v>81</v>
      </c>
      <c r="C190" s="55"/>
      <c r="D190" s="55">
        <v>81969282.580780536</v>
      </c>
      <c r="E190" s="55">
        <v>81969282.580780536</v>
      </c>
      <c r="F190" s="222"/>
      <c r="G190" s="185">
        <v>4.6270666479626632E-2</v>
      </c>
      <c r="H190" s="69"/>
    </row>
    <row r="191" spans="1:8" ht="10.5" hidden="1" customHeight="1" x14ac:dyDescent="0.2">
      <c r="A191" s="2"/>
      <c r="B191" s="82"/>
      <c r="C191" s="55"/>
      <c r="D191" s="55"/>
      <c r="E191" s="55"/>
      <c r="F191" s="222"/>
      <c r="G191" s="185"/>
      <c r="H191" s="69"/>
    </row>
    <row r="192" spans="1:8" s="28" customFormat="1" ht="27.75" customHeight="1" x14ac:dyDescent="0.2">
      <c r="A192" s="54"/>
      <c r="B192" s="391" t="s">
        <v>165</v>
      </c>
      <c r="C192" s="392"/>
      <c r="D192" s="377">
        <v>211315632.02999789</v>
      </c>
      <c r="E192" s="377">
        <v>211315632.02999789</v>
      </c>
      <c r="F192" s="393"/>
      <c r="G192" s="394">
        <v>2.5006399427257575E-2</v>
      </c>
      <c r="H192" s="70"/>
    </row>
    <row r="193" spans="1:8" ht="10.5" customHeight="1" x14ac:dyDescent="0.2">
      <c r="A193" s="2"/>
      <c r="B193" s="84"/>
      <c r="C193" s="72"/>
      <c r="D193" s="72"/>
      <c r="E193" s="72"/>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honeticPr fontId="22" type="noConversion"/>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tabColor indexed="26"/>
  </sheetPr>
  <dimension ref="A1:J257"/>
  <sheetViews>
    <sheetView showRowColHeaders="0" showZeros="0" view="pageBreakPreview" topLeftCell="A172" zoomScale="115" zoomScaleNormal="100" workbookViewId="0">
      <selection activeCell="C186" sqref="C186:E186"/>
    </sheetView>
  </sheetViews>
  <sheetFormatPr baseColWidth="10" defaultRowHeight="11.25" x14ac:dyDescent="0.2"/>
  <cols>
    <col min="1" max="1" width="4" style="6" customWidth="1"/>
    <col min="2" max="2" width="62.28515625" style="5" customWidth="1"/>
    <col min="3" max="3" width="13" style="3" customWidth="1"/>
    <col min="4" max="4" width="14.7109375" style="3" customWidth="1"/>
    <col min="5" max="5" width="9.140625" style="3" customWidth="1"/>
    <col min="6" max="6" width="2.5703125" style="3" customWidth="1"/>
    <col min="7" max="16384" width="11.42578125" style="5"/>
  </cols>
  <sheetData>
    <row r="1" spans="1:6" ht="9" customHeight="1" x14ac:dyDescent="0.2">
      <c r="A1" s="1"/>
      <c r="D1" s="4"/>
      <c r="E1" s="4"/>
      <c r="F1" s="4"/>
    </row>
    <row r="2" spans="1:6" ht="17.25" customHeight="1" x14ac:dyDescent="0.25">
      <c r="B2" s="7" t="s">
        <v>288</v>
      </c>
      <c r="C2" s="8"/>
      <c r="D2" s="8"/>
      <c r="E2" s="8"/>
      <c r="F2" s="8"/>
    </row>
    <row r="3" spans="1:6" ht="12" customHeight="1" x14ac:dyDescent="0.2">
      <c r="B3" s="9" t="str">
        <f>CUMUL_Maladie_nbre!C3</f>
        <v>PERIODE DU 1.1 AU 31.8.2024</v>
      </c>
    </row>
    <row r="4" spans="1:6" ht="14.25" customHeight="1" x14ac:dyDescent="0.2">
      <c r="B4" s="12" t="s">
        <v>174</v>
      </c>
      <c r="C4" s="13"/>
      <c r="D4" s="13"/>
      <c r="E4" s="14"/>
      <c r="F4" s="15"/>
    </row>
    <row r="5" spans="1:6" ht="12" customHeight="1" x14ac:dyDescent="0.2">
      <c r="B5" s="16" t="s">
        <v>4</v>
      </c>
      <c r="C5" s="18" t="s">
        <v>6</v>
      </c>
      <c r="D5" s="219" t="s">
        <v>3</v>
      </c>
      <c r="E5" s="19" t="str">
        <f>CUMUL_Maladie_mnt!$H$5</f>
        <v>PCAP</v>
      </c>
      <c r="F5" s="20"/>
    </row>
    <row r="6" spans="1:6" ht="9.75" customHeight="1" x14ac:dyDescent="0.2">
      <c r="B6" s="21"/>
      <c r="C6" s="17"/>
      <c r="D6" s="220" t="s">
        <v>87</v>
      </c>
      <c r="E6" s="22" t="str">
        <f>CUMUL_Maladie_mnt!$H$6</f>
        <v>en %</v>
      </c>
      <c r="F6" s="23"/>
    </row>
    <row r="7" spans="1:6" s="28" customFormat="1" ht="14.25" customHeight="1" x14ac:dyDescent="0.2">
      <c r="A7" s="24"/>
      <c r="B7" s="25" t="s">
        <v>170</v>
      </c>
      <c r="C7" s="192"/>
      <c r="D7" s="228"/>
      <c r="E7" s="193"/>
      <c r="F7" s="27"/>
    </row>
    <row r="8" spans="1:6" ht="6.75" customHeight="1" x14ac:dyDescent="0.2">
      <c r="B8" s="29"/>
      <c r="C8" s="30"/>
      <c r="D8" s="222"/>
      <c r="E8" s="179"/>
      <c r="F8" s="20"/>
    </row>
    <row r="9" spans="1:6" s="28" customFormat="1" ht="10.5" customHeight="1" x14ac:dyDescent="0.2">
      <c r="A9" s="24"/>
      <c r="B9" s="31" t="s">
        <v>88</v>
      </c>
      <c r="C9" s="30"/>
      <c r="D9" s="222"/>
      <c r="E9" s="179"/>
      <c r="F9" s="27"/>
    </row>
    <row r="10" spans="1:6" ht="10.5" customHeight="1" x14ac:dyDescent="0.2">
      <c r="B10" s="16" t="s">
        <v>22</v>
      </c>
      <c r="C10" s="30">
        <v>610999</v>
      </c>
      <c r="D10" s="222">
        <v>4025</v>
      </c>
      <c r="E10" s="179">
        <v>-9.5167505353477622E-2</v>
      </c>
      <c r="F10" s="20"/>
    </row>
    <row r="11" spans="1:6" ht="10.5" customHeight="1" x14ac:dyDescent="0.2">
      <c r="B11" s="16" t="s">
        <v>23</v>
      </c>
      <c r="C11" s="30">
        <v>5925</v>
      </c>
      <c r="D11" s="222"/>
      <c r="E11" s="179">
        <v>-0.20255720053835802</v>
      </c>
      <c r="F11" s="20"/>
    </row>
    <row r="12" spans="1:6" ht="10.5" customHeight="1" x14ac:dyDescent="0.2">
      <c r="B12" s="16" t="s">
        <v>218</v>
      </c>
      <c r="C12" s="30">
        <v>1281.5999999999999</v>
      </c>
      <c r="D12" s="222">
        <v>30</v>
      </c>
      <c r="E12" s="179">
        <v>-0.34033353922174192</v>
      </c>
      <c r="F12" s="20"/>
    </row>
    <row r="13" spans="1:6" ht="10.5" customHeight="1" x14ac:dyDescent="0.2">
      <c r="B13" s="33" t="s">
        <v>193</v>
      </c>
      <c r="C13" s="30">
        <v>45647</v>
      </c>
      <c r="D13" s="222">
        <v>554</v>
      </c>
      <c r="E13" s="179">
        <v>-0.10634507331780185</v>
      </c>
      <c r="F13" s="20"/>
    </row>
    <row r="14" spans="1:6" x14ac:dyDescent="0.2">
      <c r="B14" s="33" t="s">
        <v>194</v>
      </c>
      <c r="C14" s="30">
        <v>680</v>
      </c>
      <c r="D14" s="222">
        <v>22</v>
      </c>
      <c r="E14" s="179">
        <v>-3.9548022598870025E-2</v>
      </c>
      <c r="F14" s="20"/>
    </row>
    <row r="15" spans="1:6" x14ac:dyDescent="0.2">
      <c r="B15" s="33" t="s">
        <v>322</v>
      </c>
      <c r="C15" s="30">
        <v>14</v>
      </c>
      <c r="D15" s="222">
        <v>10</v>
      </c>
      <c r="E15" s="179">
        <v>-0.33333333333333337</v>
      </c>
      <c r="F15" s="20"/>
    </row>
    <row r="16" spans="1:6" x14ac:dyDescent="0.2">
      <c r="B16" s="33" t="s">
        <v>324</v>
      </c>
      <c r="C16" s="30"/>
      <c r="D16" s="222"/>
      <c r="E16" s="179"/>
      <c r="F16" s="20"/>
    </row>
    <row r="17" spans="1:6" x14ac:dyDescent="0.2">
      <c r="B17" s="33" t="s">
        <v>325</v>
      </c>
      <c r="C17" s="30">
        <v>29511</v>
      </c>
      <c r="D17" s="222">
        <v>232</v>
      </c>
      <c r="E17" s="179">
        <v>-0.13823915900131412</v>
      </c>
      <c r="F17" s="20"/>
    </row>
    <row r="18" spans="1:6" x14ac:dyDescent="0.2">
      <c r="B18" s="33" t="s">
        <v>320</v>
      </c>
      <c r="C18" s="30">
        <v>36</v>
      </c>
      <c r="D18" s="222">
        <v>0</v>
      </c>
      <c r="E18" s="179">
        <v>5.8823529411764719E-2</v>
      </c>
      <c r="F18" s="20"/>
    </row>
    <row r="19" spans="1:6" x14ac:dyDescent="0.2">
      <c r="B19" s="33" t="s">
        <v>321</v>
      </c>
      <c r="C19" s="30">
        <v>15406</v>
      </c>
      <c r="D19" s="222">
        <v>290</v>
      </c>
      <c r="E19" s="179">
        <v>-4.1319228375855666E-2</v>
      </c>
      <c r="F19" s="20"/>
    </row>
    <row r="20" spans="1:6" x14ac:dyDescent="0.2">
      <c r="B20" s="33" t="s">
        <v>323</v>
      </c>
      <c r="C20" s="30">
        <v>46928.6</v>
      </c>
      <c r="D20" s="222">
        <v>584</v>
      </c>
      <c r="E20" s="179">
        <v>-0.11491876926094557</v>
      </c>
      <c r="F20" s="20"/>
    </row>
    <row r="21" spans="1:6" x14ac:dyDescent="0.2">
      <c r="B21" s="35"/>
      <c r="C21" s="30"/>
      <c r="D21" s="222"/>
      <c r="E21" s="179"/>
      <c r="F21" s="34"/>
    </row>
    <row r="22" spans="1:6" s="28" customFormat="1" ht="10.5" customHeight="1" x14ac:dyDescent="0.2">
      <c r="A22" s="24"/>
      <c r="B22" s="31" t="s">
        <v>102</v>
      </c>
      <c r="C22" s="30"/>
      <c r="D22" s="222"/>
      <c r="E22" s="179"/>
      <c r="F22" s="36"/>
    </row>
    <row r="23" spans="1:6" ht="10.5" customHeight="1" x14ac:dyDescent="0.2">
      <c r="B23" s="16" t="s">
        <v>22</v>
      </c>
      <c r="C23" s="30">
        <v>1346882</v>
      </c>
      <c r="D23" s="222">
        <v>217553</v>
      </c>
      <c r="E23" s="179">
        <v>-9.9861926638000531E-2</v>
      </c>
      <c r="F23" s="20"/>
    </row>
    <row r="24" spans="1:6" ht="10.5" customHeight="1" x14ac:dyDescent="0.2">
      <c r="B24" s="16" t="s">
        <v>23</v>
      </c>
      <c r="C24" s="30">
        <v>48</v>
      </c>
      <c r="D24" s="222">
        <v>1</v>
      </c>
      <c r="E24" s="179"/>
      <c r="F24" s="34"/>
    </row>
    <row r="25" spans="1:6" ht="10.5" customHeight="1" x14ac:dyDescent="0.2">
      <c r="B25" s="33" t="s">
        <v>193</v>
      </c>
      <c r="C25" s="30">
        <v>28066.5</v>
      </c>
      <c r="D25" s="222">
        <v>6780</v>
      </c>
      <c r="E25" s="179">
        <v>-4.0284360189573376E-2</v>
      </c>
      <c r="F25" s="34"/>
    </row>
    <row r="26" spans="1:6" ht="10.5" customHeight="1" x14ac:dyDescent="0.2">
      <c r="B26" s="33" t="s">
        <v>194</v>
      </c>
      <c r="C26" s="30">
        <v>806743</v>
      </c>
      <c r="D26" s="222">
        <v>200311</v>
      </c>
      <c r="E26" s="179">
        <v>-5.3171331410514111E-2</v>
      </c>
      <c r="F26" s="34"/>
    </row>
    <row r="27" spans="1:6" ht="10.5" customHeight="1" x14ac:dyDescent="0.2">
      <c r="B27" s="33" t="s">
        <v>322</v>
      </c>
      <c r="C27" s="30">
        <v>5251</v>
      </c>
      <c r="D27" s="222">
        <v>3474</v>
      </c>
      <c r="E27" s="179">
        <v>-5.3362177753740747E-2</v>
      </c>
      <c r="F27" s="34"/>
    </row>
    <row r="28" spans="1:6" ht="10.5" customHeight="1" x14ac:dyDescent="0.2">
      <c r="B28" s="33" t="s">
        <v>324</v>
      </c>
      <c r="C28" s="30">
        <v>70733</v>
      </c>
      <c r="D28" s="222">
        <v>68952</v>
      </c>
      <c r="E28" s="179">
        <v>-9.6017687805127427E-2</v>
      </c>
      <c r="F28" s="34"/>
    </row>
    <row r="29" spans="1:6" ht="10.5" customHeight="1" x14ac:dyDescent="0.2">
      <c r="B29" s="33" t="s">
        <v>325</v>
      </c>
      <c r="C29" s="30">
        <v>75558</v>
      </c>
      <c r="D29" s="222">
        <v>70290</v>
      </c>
      <c r="E29" s="179">
        <v>-6.4482579303172138E-2</v>
      </c>
      <c r="F29" s="34"/>
    </row>
    <row r="30" spans="1:6" ht="10.5" customHeight="1" x14ac:dyDescent="0.2">
      <c r="B30" s="33" t="s">
        <v>320</v>
      </c>
      <c r="C30" s="30">
        <v>483829</v>
      </c>
      <c r="D30" s="222">
        <v>10122</v>
      </c>
      <c r="E30" s="179">
        <v>-4.7693185844191577E-2</v>
      </c>
      <c r="F30" s="34"/>
    </row>
    <row r="31" spans="1:6" ht="10.5" customHeight="1" x14ac:dyDescent="0.2">
      <c r="B31" s="33" t="s">
        <v>321</v>
      </c>
      <c r="C31" s="30">
        <v>21938</v>
      </c>
      <c r="D31" s="222">
        <v>3194</v>
      </c>
      <c r="E31" s="179">
        <v>3.0824170660652239E-2</v>
      </c>
      <c r="F31" s="34"/>
    </row>
    <row r="32" spans="1:6" ht="10.5" customHeight="1" x14ac:dyDescent="0.2">
      <c r="B32" s="33" t="s">
        <v>323</v>
      </c>
      <c r="C32" s="30">
        <v>149434</v>
      </c>
      <c r="D32" s="222">
        <v>44279</v>
      </c>
      <c r="E32" s="179">
        <v>-5.5091323551264226E-2</v>
      </c>
      <c r="F32" s="34"/>
    </row>
    <row r="33" spans="1:6" ht="10.5" customHeight="1" x14ac:dyDescent="0.2">
      <c r="B33" s="16" t="s">
        <v>195</v>
      </c>
      <c r="C33" s="30">
        <v>834809.5</v>
      </c>
      <c r="D33" s="222">
        <v>207091</v>
      </c>
      <c r="E33" s="179">
        <v>-5.2743693038891371E-2</v>
      </c>
      <c r="F33" s="34"/>
    </row>
    <row r="34" spans="1:6" ht="10.5" customHeight="1" x14ac:dyDescent="0.2">
      <c r="B34" s="16" t="s">
        <v>196</v>
      </c>
      <c r="C34" s="30">
        <v>38</v>
      </c>
      <c r="D34" s="222"/>
      <c r="E34" s="179">
        <v>-0.3666666666666667</v>
      </c>
      <c r="F34" s="34"/>
    </row>
    <row r="35" spans="1:6" ht="10.5" customHeight="1" x14ac:dyDescent="0.2">
      <c r="B35" s="16" t="s">
        <v>197</v>
      </c>
      <c r="C35" s="30">
        <v>20</v>
      </c>
      <c r="D35" s="222"/>
      <c r="E35" s="179">
        <v>1</v>
      </c>
      <c r="F35" s="34"/>
    </row>
    <row r="36" spans="1:6" ht="10.5" customHeight="1" x14ac:dyDescent="0.2">
      <c r="B36" s="16" t="s">
        <v>198</v>
      </c>
      <c r="C36" s="30">
        <v>315</v>
      </c>
      <c r="D36" s="222"/>
      <c r="E36" s="179">
        <v>-0.37</v>
      </c>
      <c r="F36" s="34"/>
    </row>
    <row r="37" spans="1:6" ht="17.25"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0">
        <v>1957881</v>
      </c>
      <c r="D39" s="222">
        <v>221578</v>
      </c>
      <c r="E39" s="179">
        <v>-9.8402168387082489E-2</v>
      </c>
      <c r="F39" s="34"/>
    </row>
    <row r="40" spans="1:6" ht="10.5" customHeight="1" x14ac:dyDescent="0.2">
      <c r="B40" s="16" t="s">
        <v>23</v>
      </c>
      <c r="C40" s="30">
        <v>5973</v>
      </c>
      <c r="D40" s="222">
        <v>1</v>
      </c>
      <c r="E40" s="179">
        <v>-0.27042872847196775</v>
      </c>
      <c r="F40" s="34"/>
    </row>
    <row r="41" spans="1:6" s="28" customFormat="1" ht="10.5" customHeight="1" x14ac:dyDescent="0.2">
      <c r="A41" s="24"/>
      <c r="B41" s="33" t="s">
        <v>193</v>
      </c>
      <c r="C41" s="30">
        <v>29348.1</v>
      </c>
      <c r="D41" s="222">
        <v>6810</v>
      </c>
      <c r="E41" s="179">
        <v>-5.8975740202774185E-2</v>
      </c>
      <c r="F41" s="27"/>
    </row>
    <row r="42" spans="1:6" ht="10.5" customHeight="1" x14ac:dyDescent="0.2">
      <c r="B42" s="33" t="s">
        <v>194</v>
      </c>
      <c r="C42" s="343">
        <v>852390</v>
      </c>
      <c r="D42" s="222">
        <v>200865</v>
      </c>
      <c r="E42" s="344">
        <v>-5.617873022217823E-2</v>
      </c>
      <c r="F42" s="34"/>
    </row>
    <row r="43" spans="1:6" ht="10.5" customHeight="1" x14ac:dyDescent="0.2">
      <c r="B43" s="33" t="s">
        <v>322</v>
      </c>
      <c r="C43" s="343">
        <v>5931</v>
      </c>
      <c r="D43" s="222">
        <v>3496</v>
      </c>
      <c r="E43" s="344">
        <v>-5.179856115107917E-2</v>
      </c>
      <c r="F43" s="34"/>
    </row>
    <row r="44" spans="1:6" ht="10.5" customHeight="1" x14ac:dyDescent="0.2">
      <c r="B44" s="33" t="s">
        <v>324</v>
      </c>
      <c r="C44" s="343">
        <v>70747</v>
      </c>
      <c r="D44" s="222">
        <v>68962</v>
      </c>
      <c r="E44" s="344">
        <v>-9.6081362515491819E-2</v>
      </c>
      <c r="F44" s="34"/>
    </row>
    <row r="45" spans="1:6" ht="10.5" customHeight="1" x14ac:dyDescent="0.2">
      <c r="B45" s="33" t="s">
        <v>325</v>
      </c>
      <c r="C45" s="343">
        <v>75558</v>
      </c>
      <c r="D45" s="222">
        <v>70290</v>
      </c>
      <c r="E45" s="344">
        <v>-6.4494162219718487E-2</v>
      </c>
      <c r="F45" s="34"/>
    </row>
    <row r="46" spans="1:6" ht="10.5" customHeight="1" x14ac:dyDescent="0.2">
      <c r="B46" s="33" t="s">
        <v>320</v>
      </c>
      <c r="C46" s="343">
        <v>513340</v>
      </c>
      <c r="D46" s="222">
        <v>10354</v>
      </c>
      <c r="E46" s="344">
        <v>-5.341090345838595E-2</v>
      </c>
      <c r="F46" s="34"/>
    </row>
    <row r="47" spans="1:6" ht="10.5" customHeight="1" x14ac:dyDescent="0.2">
      <c r="B47" s="33" t="s">
        <v>321</v>
      </c>
      <c r="C47" s="343">
        <v>21974</v>
      </c>
      <c r="D47" s="222">
        <v>3194</v>
      </c>
      <c r="E47" s="344">
        <v>3.08688309251266E-2</v>
      </c>
      <c r="F47" s="34"/>
    </row>
    <row r="48" spans="1:6" ht="10.5" customHeight="1" x14ac:dyDescent="0.2">
      <c r="B48" s="33" t="s">
        <v>323</v>
      </c>
      <c r="C48" s="343">
        <v>164840</v>
      </c>
      <c r="D48" s="222">
        <v>44569</v>
      </c>
      <c r="E48" s="344">
        <v>-5.3820964145187111E-2</v>
      </c>
      <c r="F48" s="34"/>
    </row>
    <row r="49" spans="1:6" ht="10.5" customHeight="1" x14ac:dyDescent="0.2">
      <c r="B49" s="16" t="s">
        <v>196</v>
      </c>
      <c r="C49" s="343">
        <v>881738.1</v>
      </c>
      <c r="D49" s="222">
        <v>207675</v>
      </c>
      <c r="E49" s="344">
        <v>-5.627209442137171E-2</v>
      </c>
      <c r="F49" s="34"/>
    </row>
    <row r="50" spans="1:6" s="28" customFormat="1" ht="10.5" customHeight="1" x14ac:dyDescent="0.2">
      <c r="A50" s="24"/>
      <c r="B50" s="16" t="s">
        <v>197</v>
      </c>
      <c r="C50" s="343">
        <v>38</v>
      </c>
      <c r="D50" s="222"/>
      <c r="E50" s="344">
        <v>-0.3666666666666667</v>
      </c>
      <c r="F50" s="27"/>
    </row>
    <row r="51" spans="1:6" ht="10.5" customHeight="1" x14ac:dyDescent="0.2">
      <c r="B51" s="16" t="s">
        <v>198</v>
      </c>
      <c r="C51" s="343">
        <v>20</v>
      </c>
      <c r="D51" s="222"/>
      <c r="E51" s="344">
        <v>1</v>
      </c>
      <c r="F51" s="34"/>
    </row>
    <row r="52" spans="1:6" ht="11.25" customHeight="1" x14ac:dyDescent="0.2">
      <c r="B52" s="16" t="s">
        <v>303</v>
      </c>
      <c r="C52" s="343">
        <v>315</v>
      </c>
      <c r="D52" s="222"/>
      <c r="E52" s="344">
        <v>-0.37</v>
      </c>
      <c r="F52" s="34"/>
    </row>
    <row r="53" spans="1:6" ht="11.25" hidden="1" customHeight="1" x14ac:dyDescent="0.2">
      <c r="B53" s="16"/>
      <c r="C53" s="30"/>
      <c r="D53" s="222"/>
      <c r="E53" s="179"/>
      <c r="F53" s="34"/>
    </row>
    <row r="54" spans="1:6" ht="11.25" customHeight="1" x14ac:dyDescent="0.2">
      <c r="B54" s="31" t="s">
        <v>122</v>
      </c>
      <c r="C54" s="30"/>
      <c r="D54" s="222"/>
      <c r="E54" s="179"/>
      <c r="F54" s="34"/>
    </row>
    <row r="55" spans="1:6" ht="10.5" customHeight="1" x14ac:dyDescent="0.2">
      <c r="B55" s="16" t="s">
        <v>22</v>
      </c>
      <c r="C55" s="30">
        <v>876989</v>
      </c>
      <c r="D55" s="222">
        <v>1768</v>
      </c>
      <c r="E55" s="179">
        <v>5.1173745497695711E-2</v>
      </c>
      <c r="F55" s="34"/>
    </row>
    <row r="56" spans="1:6" ht="10.5" customHeight="1" x14ac:dyDescent="0.2">
      <c r="B56" s="16" t="s">
        <v>169</v>
      </c>
      <c r="C56" s="30">
        <v>36322</v>
      </c>
      <c r="D56" s="222"/>
      <c r="E56" s="179">
        <v>-0.16107723577235777</v>
      </c>
      <c r="F56" s="34"/>
    </row>
    <row r="57" spans="1:6" ht="6" customHeight="1" x14ac:dyDescent="0.2">
      <c r="B57" s="35"/>
      <c r="C57" s="30"/>
      <c r="D57" s="222"/>
      <c r="E57" s="179"/>
      <c r="F57" s="34"/>
    </row>
    <row r="58" spans="1:6" s="28" customFormat="1" ht="11.25" customHeight="1" x14ac:dyDescent="0.2">
      <c r="A58" s="24"/>
      <c r="B58" s="31" t="s">
        <v>121</v>
      </c>
      <c r="C58" s="30"/>
      <c r="D58" s="222"/>
      <c r="E58" s="179"/>
      <c r="F58" s="36"/>
    </row>
    <row r="59" spans="1:6" s="28" customFormat="1" ht="10.5" customHeight="1" x14ac:dyDescent="0.2">
      <c r="A59" s="24"/>
      <c r="B59" s="16" t="s">
        <v>22</v>
      </c>
      <c r="C59" s="30">
        <v>14879</v>
      </c>
      <c r="D59" s="222"/>
      <c r="E59" s="179">
        <v>-1.4896716101694962E-2</v>
      </c>
      <c r="F59" s="36"/>
    </row>
    <row r="60" spans="1:6" s="28" customFormat="1" ht="10.5" customHeight="1" x14ac:dyDescent="0.2">
      <c r="A60" s="24"/>
      <c r="B60" s="16" t="s">
        <v>23</v>
      </c>
      <c r="C60" s="30">
        <v>2</v>
      </c>
      <c r="D60" s="222"/>
      <c r="E60" s="179"/>
      <c r="F60" s="36"/>
    </row>
    <row r="61" spans="1:6" s="28" customFormat="1" ht="10.5" customHeight="1" x14ac:dyDescent="0.2">
      <c r="A61" s="24"/>
      <c r="B61" s="16" t="s">
        <v>199</v>
      </c>
      <c r="C61" s="30">
        <v>13935</v>
      </c>
      <c r="D61" s="222"/>
      <c r="E61" s="179">
        <v>-1.7347154643537088E-2</v>
      </c>
      <c r="F61" s="36"/>
    </row>
    <row r="62" spans="1:6" s="28" customFormat="1" ht="10.5" customHeight="1" x14ac:dyDescent="0.2">
      <c r="A62" s="24"/>
      <c r="B62" s="16" t="s">
        <v>200</v>
      </c>
      <c r="C62" s="30">
        <v>952</v>
      </c>
      <c r="D62" s="222"/>
      <c r="E62" s="179">
        <v>0.10955710955710951</v>
      </c>
      <c r="F62" s="36"/>
    </row>
    <row r="63" spans="1:6" s="28" customFormat="1" ht="10.5" customHeight="1" x14ac:dyDescent="0.2">
      <c r="A63" s="24"/>
      <c r="B63" s="16" t="s">
        <v>201</v>
      </c>
      <c r="C63" s="30">
        <v>3445</v>
      </c>
      <c r="D63" s="222">
        <v>8</v>
      </c>
      <c r="E63" s="179">
        <v>3.2364399160923041E-2</v>
      </c>
      <c r="F63" s="36"/>
    </row>
    <row r="64" spans="1:6" s="28" customFormat="1" ht="10.5" customHeight="1" x14ac:dyDescent="0.2">
      <c r="A64" s="24"/>
      <c r="B64" s="16" t="s">
        <v>202</v>
      </c>
      <c r="C64" s="30">
        <v>121867</v>
      </c>
      <c r="D64" s="222"/>
      <c r="E64" s="179">
        <v>4.6760519828556113E-2</v>
      </c>
      <c r="F64" s="36"/>
    </row>
    <row r="65" spans="1:6" s="28" customFormat="1" ht="10.5" customHeight="1" x14ac:dyDescent="0.2">
      <c r="A65" s="24"/>
      <c r="B65" s="16" t="s">
        <v>203</v>
      </c>
      <c r="C65" s="30">
        <v>7682</v>
      </c>
      <c r="D65" s="222"/>
      <c r="E65" s="179">
        <v>-4.8786527984150618E-2</v>
      </c>
      <c r="F65" s="36"/>
    </row>
    <row r="66" spans="1:6" s="28" customFormat="1" ht="10.5" customHeight="1" x14ac:dyDescent="0.2">
      <c r="A66" s="24"/>
      <c r="B66" s="16" t="s">
        <v>204</v>
      </c>
      <c r="C66" s="30">
        <v>6135.01</v>
      </c>
      <c r="D66" s="222"/>
      <c r="E66" s="179">
        <v>-0.12525700434875597</v>
      </c>
      <c r="F66" s="36"/>
    </row>
    <row r="67" spans="1:6" s="28" customFormat="1" ht="6.75" customHeight="1" x14ac:dyDescent="0.2">
      <c r="A67" s="24"/>
      <c r="B67" s="35"/>
      <c r="C67" s="30"/>
      <c r="D67" s="222"/>
      <c r="E67" s="179"/>
      <c r="F67" s="36"/>
    </row>
    <row r="68" spans="1:6" s="28" customFormat="1" ht="10.5" customHeight="1" x14ac:dyDescent="0.2">
      <c r="A68" s="24"/>
      <c r="B68" s="31" t="s">
        <v>243</v>
      </c>
      <c r="C68" s="30"/>
      <c r="D68" s="222"/>
      <c r="E68" s="179"/>
      <c r="F68" s="36"/>
    </row>
    <row r="69" spans="1:6" s="28" customFormat="1" ht="10.5" customHeight="1" x14ac:dyDescent="0.2">
      <c r="A69" s="24"/>
      <c r="B69" s="16" t="s">
        <v>22</v>
      </c>
      <c r="C69" s="30">
        <v>143600</v>
      </c>
      <c r="D69" s="222"/>
      <c r="E69" s="179">
        <v>-3.2990121145596962E-2</v>
      </c>
      <c r="F69" s="36"/>
    </row>
    <row r="70" spans="1:6" s="28" customFormat="1" ht="10.5" customHeight="1" x14ac:dyDescent="0.2">
      <c r="A70" s="24"/>
      <c r="B70" s="16" t="s">
        <v>23</v>
      </c>
      <c r="C70" s="30">
        <v>7753</v>
      </c>
      <c r="D70" s="222"/>
      <c r="E70" s="179">
        <v>1.0821382007822677E-2</v>
      </c>
      <c r="F70" s="36"/>
    </row>
    <row r="71" spans="1:6" s="28" customFormat="1" ht="10.5" customHeight="1" x14ac:dyDescent="0.2">
      <c r="A71" s="24"/>
      <c r="B71" s="33" t="s">
        <v>193</v>
      </c>
      <c r="C71" s="30">
        <v>16240.5</v>
      </c>
      <c r="D71" s="222"/>
      <c r="E71" s="179">
        <v>0.15469114384847282</v>
      </c>
      <c r="F71" s="36"/>
    </row>
    <row r="72" spans="1:6" s="28" customFormat="1" ht="10.5" customHeight="1" x14ac:dyDescent="0.2">
      <c r="A72" s="24"/>
      <c r="B72" s="33" t="s">
        <v>194</v>
      </c>
      <c r="C72" s="30">
        <v>28546</v>
      </c>
      <c r="D72" s="222"/>
      <c r="E72" s="179">
        <v>6.7360253923469671E-3</v>
      </c>
      <c r="F72" s="36"/>
    </row>
    <row r="73" spans="1:6" s="28" customFormat="1" ht="10.5" customHeight="1" x14ac:dyDescent="0.2">
      <c r="A73" s="24"/>
      <c r="B73" s="33" t="s">
        <v>322</v>
      </c>
      <c r="C73" s="30">
        <v>167</v>
      </c>
      <c r="D73" s="222"/>
      <c r="E73" s="179">
        <v>0.14383561643835607</v>
      </c>
      <c r="F73" s="36"/>
    </row>
    <row r="74" spans="1:6" s="28" customFormat="1" ht="10.5" customHeight="1" x14ac:dyDescent="0.2">
      <c r="A74" s="24"/>
      <c r="B74" s="33" t="s">
        <v>324</v>
      </c>
      <c r="C74" s="30">
        <v>1856</v>
      </c>
      <c r="D74" s="222"/>
      <c r="E74" s="179">
        <v>0.21465968586387429</v>
      </c>
      <c r="F74" s="36"/>
    </row>
    <row r="75" spans="1:6" s="28" customFormat="1" ht="10.5" customHeight="1" x14ac:dyDescent="0.2">
      <c r="A75" s="24"/>
      <c r="B75" s="33" t="s">
        <v>325</v>
      </c>
      <c r="C75" s="30">
        <v>896</v>
      </c>
      <c r="D75" s="222"/>
      <c r="E75" s="179">
        <v>-0.40146960587842351</v>
      </c>
      <c r="F75" s="36"/>
    </row>
    <row r="76" spans="1:6" s="28" customFormat="1" ht="10.5" customHeight="1" x14ac:dyDescent="0.2">
      <c r="A76" s="24"/>
      <c r="B76" s="33" t="s">
        <v>320</v>
      </c>
      <c r="C76" s="30">
        <v>5221</v>
      </c>
      <c r="D76" s="222"/>
      <c r="E76" s="179">
        <v>6.8126022913256978E-2</v>
      </c>
      <c r="F76" s="36"/>
    </row>
    <row r="77" spans="1:6" s="28" customFormat="1" ht="10.5" customHeight="1" x14ac:dyDescent="0.2">
      <c r="A77" s="24"/>
      <c r="B77" s="33" t="s">
        <v>321</v>
      </c>
      <c r="C77" s="30">
        <v>3572</v>
      </c>
      <c r="D77" s="222"/>
      <c r="E77" s="179">
        <v>0.17268548916611959</v>
      </c>
      <c r="F77" s="36"/>
    </row>
    <row r="78" spans="1:6" s="28" customFormat="1" ht="10.5" customHeight="1" x14ac:dyDescent="0.2">
      <c r="A78" s="24"/>
      <c r="B78" s="33" t="s">
        <v>323</v>
      </c>
      <c r="C78" s="30">
        <v>16834</v>
      </c>
      <c r="D78" s="222"/>
      <c r="E78" s="179">
        <v>-2.4115942028985482E-2</v>
      </c>
      <c r="F78" s="36"/>
    </row>
    <row r="79" spans="1:6" s="28" customFormat="1" ht="10.5" customHeight="1" x14ac:dyDescent="0.2">
      <c r="A79" s="24"/>
      <c r="B79" s="16" t="s">
        <v>195</v>
      </c>
      <c r="C79" s="30">
        <v>44786.5</v>
      </c>
      <c r="D79" s="222"/>
      <c r="E79" s="179">
        <v>5.5792342255267524E-2</v>
      </c>
      <c r="F79" s="36"/>
    </row>
    <row r="80" spans="1:6" s="28" customFormat="1" ht="10.5" customHeight="1" x14ac:dyDescent="0.2">
      <c r="A80" s="24"/>
      <c r="B80" s="16" t="s">
        <v>196</v>
      </c>
      <c r="C80" s="30">
        <v>37</v>
      </c>
      <c r="D80" s="222"/>
      <c r="E80" s="179">
        <v>-0.22916666666666663</v>
      </c>
      <c r="F80" s="36"/>
    </row>
    <row r="81" spans="1:6" s="28" customFormat="1" ht="10.5" customHeight="1" x14ac:dyDescent="0.2">
      <c r="A81" s="24"/>
      <c r="B81" s="16" t="s">
        <v>197</v>
      </c>
      <c r="C81" s="30">
        <v>3</v>
      </c>
      <c r="D81" s="222"/>
      <c r="E81" s="179">
        <v>-0.25</v>
      </c>
      <c r="F81" s="36"/>
    </row>
    <row r="82" spans="1:6" s="28" customFormat="1" ht="10.5" customHeight="1" x14ac:dyDescent="0.2">
      <c r="A82" s="24"/>
      <c r="B82" s="16" t="s">
        <v>198</v>
      </c>
      <c r="C82" s="343"/>
      <c r="D82" s="222"/>
      <c r="E82" s="344"/>
      <c r="F82" s="36"/>
    </row>
    <row r="83" spans="1:6" ht="10.5" customHeight="1" x14ac:dyDescent="0.2">
      <c r="B83" s="16" t="s">
        <v>200</v>
      </c>
      <c r="C83" s="343">
        <v>337</v>
      </c>
      <c r="D83" s="222"/>
      <c r="E83" s="344">
        <v>-7.1625344352617026E-2</v>
      </c>
      <c r="F83" s="34"/>
    </row>
    <row r="84" spans="1:6" ht="10.5" customHeight="1" x14ac:dyDescent="0.2">
      <c r="B84" s="16" t="s">
        <v>201</v>
      </c>
      <c r="C84" s="343">
        <v>987</v>
      </c>
      <c r="D84" s="222"/>
      <c r="E84" s="344">
        <v>4.5550847457627164E-2</v>
      </c>
      <c r="F84" s="20"/>
    </row>
    <row r="85" spans="1:6" ht="10.5" customHeight="1" x14ac:dyDescent="0.2">
      <c r="B85" s="16" t="s">
        <v>202</v>
      </c>
      <c r="C85" s="343">
        <v>25252</v>
      </c>
      <c r="D85" s="222"/>
      <c r="E85" s="344">
        <v>0.1042504810215148</v>
      </c>
      <c r="F85" s="34"/>
    </row>
    <row r="86" spans="1:6" ht="10.5" customHeight="1" x14ac:dyDescent="0.2">
      <c r="B86" s="16" t="s">
        <v>203</v>
      </c>
      <c r="C86" s="343">
        <v>2839</v>
      </c>
      <c r="D86" s="222"/>
      <c r="E86" s="344">
        <v>6.0911808669656287E-2</v>
      </c>
      <c r="F86" s="34"/>
    </row>
    <row r="87" spans="1:6" ht="10.5" customHeight="1" x14ac:dyDescent="0.2">
      <c r="B87" s="16" t="s">
        <v>204</v>
      </c>
      <c r="C87" s="343">
        <v>790</v>
      </c>
      <c r="D87" s="222"/>
      <c r="E87" s="344">
        <v>0.37391304347826093</v>
      </c>
      <c r="F87" s="34"/>
    </row>
    <row r="88" spans="1:6" s="28" customFormat="1" ht="14.25" customHeight="1" x14ac:dyDescent="0.2">
      <c r="A88" s="24"/>
      <c r="B88" s="16" t="s">
        <v>303</v>
      </c>
      <c r="C88" s="345"/>
      <c r="D88" s="222"/>
      <c r="E88" s="346"/>
      <c r="F88" s="47"/>
    </row>
    <row r="89" spans="1:6" s="28" customFormat="1" ht="12" customHeight="1" x14ac:dyDescent="0.2">
      <c r="A89" s="24"/>
      <c r="B89" s="31" t="s">
        <v>278</v>
      </c>
      <c r="C89" s="345"/>
      <c r="D89" s="222"/>
      <c r="E89" s="346"/>
      <c r="F89" s="47"/>
    </row>
    <row r="90" spans="1:6" ht="10.5" customHeight="1" x14ac:dyDescent="0.2">
      <c r="B90" s="16" t="s">
        <v>22</v>
      </c>
      <c r="C90" s="345">
        <v>2993349</v>
      </c>
      <c r="D90" s="222">
        <v>223346</v>
      </c>
      <c r="E90" s="346">
        <v>-5.556677370888341E-2</v>
      </c>
      <c r="F90" s="47"/>
    </row>
    <row r="91" spans="1:6" s="28" customFormat="1" ht="10.5" customHeight="1" x14ac:dyDescent="0.2">
      <c r="A91" s="24"/>
      <c r="B91" s="16" t="s">
        <v>169</v>
      </c>
      <c r="C91" s="345">
        <v>50050</v>
      </c>
      <c r="D91" s="222">
        <v>1</v>
      </c>
      <c r="E91" s="346">
        <v>-0.15388906733386298</v>
      </c>
      <c r="F91" s="47"/>
    </row>
    <row r="92" spans="1:6" ht="10.5" customHeight="1" x14ac:dyDescent="0.2">
      <c r="B92" s="33" t="s">
        <v>193</v>
      </c>
      <c r="C92" s="345">
        <v>285181.59999999998</v>
      </c>
      <c r="D92" s="222">
        <v>7043</v>
      </c>
      <c r="E92" s="346">
        <v>6.8631396557526037E-2</v>
      </c>
      <c r="F92" s="47"/>
    </row>
    <row r="93" spans="1:6" ht="10.5" customHeight="1" x14ac:dyDescent="0.2">
      <c r="B93" s="33" t="s">
        <v>194</v>
      </c>
      <c r="C93" s="46">
        <v>880936</v>
      </c>
      <c r="D93" s="222">
        <v>200865</v>
      </c>
      <c r="E93" s="190">
        <v>-5.4263557569313003E-2</v>
      </c>
      <c r="F93" s="47"/>
    </row>
    <row r="94" spans="1:6" ht="10.5" customHeight="1" x14ac:dyDescent="0.2">
      <c r="B94" s="33" t="s">
        <v>322</v>
      </c>
      <c r="C94" s="46">
        <v>6098</v>
      </c>
      <c r="D94" s="222">
        <v>3496</v>
      </c>
      <c r="E94" s="190">
        <v>-4.7336353694735211E-2</v>
      </c>
      <c r="F94" s="47"/>
    </row>
    <row r="95" spans="1:6" ht="10.5" customHeight="1" x14ac:dyDescent="0.2">
      <c r="B95" s="33" t="s">
        <v>324</v>
      </c>
      <c r="C95" s="46">
        <v>72603</v>
      </c>
      <c r="D95" s="222">
        <v>68962</v>
      </c>
      <c r="E95" s="190">
        <v>-9.013096058650294E-2</v>
      </c>
      <c r="F95" s="47"/>
    </row>
    <row r="96" spans="1:6" ht="10.5" customHeight="1" x14ac:dyDescent="0.2">
      <c r="B96" s="33" t="s">
        <v>325</v>
      </c>
      <c r="C96" s="46">
        <v>76454</v>
      </c>
      <c r="D96" s="222">
        <v>70290</v>
      </c>
      <c r="E96" s="190">
        <v>-7.0626276378488728E-2</v>
      </c>
      <c r="F96" s="47"/>
    </row>
    <row r="97" spans="2:6" ht="10.5" customHeight="1" x14ac:dyDescent="0.2">
      <c r="B97" s="33" t="s">
        <v>320</v>
      </c>
      <c r="C97" s="46">
        <v>518561</v>
      </c>
      <c r="D97" s="222">
        <v>10354</v>
      </c>
      <c r="E97" s="190">
        <v>-5.2325230768668463E-2</v>
      </c>
      <c r="F97" s="47"/>
    </row>
    <row r="98" spans="2:6" ht="10.5" customHeight="1" x14ac:dyDescent="0.2">
      <c r="B98" s="33" t="s">
        <v>321</v>
      </c>
      <c r="C98" s="46">
        <v>25546</v>
      </c>
      <c r="D98" s="222">
        <v>3194</v>
      </c>
      <c r="E98" s="190">
        <v>4.8600279123224732E-2</v>
      </c>
      <c r="F98" s="47"/>
    </row>
    <row r="99" spans="2:6" ht="10.5" customHeight="1" x14ac:dyDescent="0.2">
      <c r="B99" s="33" t="s">
        <v>323</v>
      </c>
      <c r="C99" s="46">
        <v>181674</v>
      </c>
      <c r="D99" s="222">
        <v>44569</v>
      </c>
      <c r="E99" s="190">
        <v>-5.1144717222072811E-2</v>
      </c>
      <c r="F99" s="47"/>
    </row>
    <row r="100" spans="2:6" ht="10.5" customHeight="1" x14ac:dyDescent="0.2">
      <c r="B100" s="16" t="s">
        <v>195</v>
      </c>
      <c r="C100" s="46">
        <v>1166117.6000000001</v>
      </c>
      <c r="D100" s="222">
        <v>207908</v>
      </c>
      <c r="E100" s="190">
        <v>-2.6895449459284682E-2</v>
      </c>
      <c r="F100" s="47"/>
    </row>
    <row r="101" spans="2:6" ht="10.5" customHeight="1" x14ac:dyDescent="0.2">
      <c r="B101" s="16" t="s">
        <v>196</v>
      </c>
      <c r="C101" s="46">
        <v>75</v>
      </c>
      <c r="D101" s="222"/>
      <c r="E101" s="190">
        <v>-0.30555555555555558</v>
      </c>
      <c r="F101" s="47"/>
    </row>
    <row r="102" spans="2:6" ht="10.5" customHeight="1" x14ac:dyDescent="0.2">
      <c r="B102" s="16" t="s">
        <v>197</v>
      </c>
      <c r="C102" s="46">
        <v>23</v>
      </c>
      <c r="D102" s="222"/>
      <c r="E102" s="190">
        <v>0.64285714285714279</v>
      </c>
      <c r="F102" s="47"/>
    </row>
    <row r="103" spans="2:6" ht="10.5" customHeight="1" x14ac:dyDescent="0.2">
      <c r="B103" s="16" t="s">
        <v>198</v>
      </c>
      <c r="C103" s="46">
        <v>315</v>
      </c>
      <c r="D103" s="222"/>
      <c r="E103" s="190">
        <v>-0.37</v>
      </c>
      <c r="F103" s="47"/>
    </row>
    <row r="104" spans="2:6" ht="10.5" customHeight="1" x14ac:dyDescent="0.2">
      <c r="B104" s="16" t="s">
        <v>200</v>
      </c>
      <c r="C104" s="46">
        <v>1289</v>
      </c>
      <c r="D104" s="222"/>
      <c r="E104" s="190">
        <v>5.5692055692055709E-2</v>
      </c>
      <c r="F104" s="47"/>
    </row>
    <row r="105" spans="2:6" ht="10.5" customHeight="1" x14ac:dyDescent="0.2">
      <c r="B105" s="16" t="s">
        <v>201</v>
      </c>
      <c r="C105" s="46">
        <v>4432</v>
      </c>
      <c r="D105" s="222">
        <v>8</v>
      </c>
      <c r="E105" s="190">
        <v>3.5272132679280643E-2</v>
      </c>
      <c r="F105" s="47"/>
    </row>
    <row r="106" spans="2:6" ht="10.5" customHeight="1" x14ac:dyDescent="0.2">
      <c r="B106" s="16" t="s">
        <v>202</v>
      </c>
      <c r="C106" s="46">
        <v>147119</v>
      </c>
      <c r="D106" s="222"/>
      <c r="E106" s="190">
        <v>5.6198892965087399E-2</v>
      </c>
      <c r="F106" s="47"/>
    </row>
    <row r="107" spans="2:6" ht="10.5" customHeight="1" x14ac:dyDescent="0.2">
      <c r="B107" s="16" t="s">
        <v>203</v>
      </c>
      <c r="C107" s="46">
        <v>10521</v>
      </c>
      <c r="D107" s="222"/>
      <c r="E107" s="190">
        <v>-2.1484375E-2</v>
      </c>
      <c r="F107" s="47"/>
    </row>
    <row r="108" spans="2:6" ht="10.5" customHeight="1" x14ac:dyDescent="0.2">
      <c r="B108" s="16" t="s">
        <v>204</v>
      </c>
      <c r="C108" s="46">
        <v>6925.01</v>
      </c>
      <c r="D108" s="222"/>
      <c r="E108" s="190">
        <v>-8.7433616656783286E-2</v>
      </c>
      <c r="F108" s="47"/>
    </row>
    <row r="109" spans="2:6" ht="10.5" customHeight="1" x14ac:dyDescent="0.2">
      <c r="B109" s="21" t="s">
        <v>303</v>
      </c>
      <c r="C109" s="399"/>
      <c r="D109" s="342"/>
      <c r="E109" s="347"/>
      <c r="F109" s="47"/>
    </row>
    <row r="110" spans="2:6" ht="13.5" customHeight="1" x14ac:dyDescent="0.2">
      <c r="B110" s="43"/>
      <c r="D110" s="350"/>
      <c r="E110" s="350"/>
      <c r="F110" s="51"/>
    </row>
    <row r="111" spans="2:6" ht="15" customHeight="1" x14ac:dyDescent="0.25">
      <c r="B111" s="7" t="s">
        <v>288</v>
      </c>
      <c r="C111" s="8"/>
      <c r="D111" s="349"/>
      <c r="E111" s="349"/>
      <c r="F111" s="8"/>
    </row>
    <row r="112" spans="2:6" ht="9.75" customHeight="1" x14ac:dyDescent="0.2">
      <c r="B112" s="9" t="str">
        <f>B3</f>
        <v>PERIODE DU 1.1 AU 31.8.2024</v>
      </c>
      <c r="D112" s="350"/>
      <c r="E112" s="350"/>
    </row>
    <row r="113" spans="1:6" ht="14.25" customHeight="1" x14ac:dyDescent="0.2">
      <c r="B113" s="12" t="s">
        <v>174</v>
      </c>
      <c r="C113" s="13"/>
      <c r="D113" s="353"/>
      <c r="E113" s="351"/>
      <c r="F113" s="15"/>
    </row>
    <row r="114" spans="1:6" ht="12" customHeight="1" x14ac:dyDescent="0.2">
      <c r="B114" s="16" t="s">
        <v>4</v>
      </c>
      <c r="C114" s="18" t="s">
        <v>6</v>
      </c>
      <c r="D114" s="219" t="s">
        <v>3</v>
      </c>
      <c r="E114" s="19" t="str">
        <f>CUMUL_Maladie_mnt!$H$5</f>
        <v>PCAP</v>
      </c>
      <c r="F114" s="20"/>
    </row>
    <row r="115" spans="1:6" ht="9.75" customHeight="1" x14ac:dyDescent="0.2">
      <c r="B115" s="21"/>
      <c r="C115" s="45"/>
      <c r="D115" s="220" t="s">
        <v>87</v>
      </c>
      <c r="E115" s="22" t="str">
        <f>CUMUL_Maladie_mnt!$H$6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3047266.579999967</v>
      </c>
      <c r="D119" s="222">
        <v>77152.850000000049</v>
      </c>
      <c r="E119" s="239">
        <v>-2.475415518823465E-3</v>
      </c>
      <c r="F119" s="20"/>
    </row>
    <row r="120" spans="1:6" ht="10.5" customHeight="1" x14ac:dyDescent="0.2">
      <c r="A120" s="2"/>
      <c r="B120" s="37" t="s">
        <v>206</v>
      </c>
      <c r="C120" s="238">
        <v>3826.9</v>
      </c>
      <c r="D120" s="222"/>
      <c r="E120" s="239"/>
      <c r="F120" s="20"/>
    </row>
    <row r="121" spans="1:6" ht="10.5" customHeight="1" x14ac:dyDescent="0.2">
      <c r="A121" s="2"/>
      <c r="B121" s="37" t="s">
        <v>226</v>
      </c>
      <c r="C121" s="238">
        <v>4184.7</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3055331.1799999671</v>
      </c>
      <c r="D126" s="222">
        <v>77152.850000000049</v>
      </c>
      <c r="E126" s="239">
        <v>-7.2279391625478251E-3</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3983317.5599998403</v>
      </c>
      <c r="D129" s="222">
        <v>23156.989999999998</v>
      </c>
      <c r="E129" s="239">
        <v>7.5117481971161748E-2</v>
      </c>
      <c r="F129" s="20"/>
    </row>
    <row r="130" spans="1:6" ht="10.5" customHeight="1" x14ac:dyDescent="0.2">
      <c r="A130" s="2"/>
      <c r="B130" s="37" t="s">
        <v>208</v>
      </c>
      <c r="C130" s="238">
        <v>111853.09999999982</v>
      </c>
      <c r="D130" s="222">
        <v>90784.699999999604</v>
      </c>
      <c r="E130" s="239">
        <v>-0.33973997042046322</v>
      </c>
      <c r="F130" s="20"/>
    </row>
    <row r="131" spans="1:6" ht="10.5" customHeight="1" x14ac:dyDescent="0.2">
      <c r="A131" s="2"/>
      <c r="B131" s="37" t="s">
        <v>209</v>
      </c>
      <c r="C131" s="238">
        <v>2855860.169999945</v>
      </c>
      <c r="D131" s="222">
        <v>79453.010000000038</v>
      </c>
      <c r="E131" s="239">
        <v>-4.7848581548021962E-2</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6951037.8299997859</v>
      </c>
      <c r="D135" s="222">
        <v>193394.69999999966</v>
      </c>
      <c r="E135" s="239">
        <v>1.1237953806124246E-2</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30633.199999999997</v>
      </c>
      <c r="D138" s="222">
        <v>2326</v>
      </c>
      <c r="E138" s="239">
        <v>5.3197948219791957E-3</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30633.199999999997</v>
      </c>
      <c r="D141" s="222">
        <v>2326</v>
      </c>
      <c r="E141" s="239">
        <v>5.3197948219791957E-3</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63902.000000000015</v>
      </c>
      <c r="D144" s="222">
        <v>15</v>
      </c>
      <c r="E144" s="239">
        <v>6.6597320537682858E-2</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63902.000000000015</v>
      </c>
      <c r="D147" s="222">
        <v>15</v>
      </c>
      <c r="E147" s="182">
        <v>6.6597320537682858E-2</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17826.360000000011</v>
      </c>
      <c r="D150" s="222"/>
      <c r="E150" s="182"/>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17827.360000000011</v>
      </c>
      <c r="D152" s="222"/>
      <c r="E152" s="182"/>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2415.9500000000003</v>
      </c>
      <c r="D155" s="222"/>
      <c r="E155" s="182">
        <v>6.4248271001277724E-2</v>
      </c>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2415.9500000000003</v>
      </c>
      <c r="D157" s="222"/>
      <c r="E157" s="182">
        <v>6.4248271001277724E-2</v>
      </c>
      <c r="F157" s="56"/>
    </row>
    <row r="158" spans="1:6" s="57" customFormat="1" x14ac:dyDescent="0.2">
      <c r="A158" s="6"/>
      <c r="B158" s="35"/>
      <c r="C158" s="55"/>
      <c r="D158" s="222"/>
      <c r="E158" s="182"/>
      <c r="F158" s="56"/>
    </row>
    <row r="159" spans="1:6" s="60" customFormat="1" ht="12" x14ac:dyDescent="0.2">
      <c r="A159" s="24"/>
      <c r="B159" s="31" t="s">
        <v>244</v>
      </c>
      <c r="C159" s="55"/>
      <c r="D159" s="222"/>
      <c r="E159" s="182"/>
      <c r="F159" s="59"/>
    </row>
    <row r="160" spans="1:6" s="60" customFormat="1" ht="15" customHeight="1" x14ac:dyDescent="0.2">
      <c r="A160" s="24"/>
      <c r="B160" s="37" t="s">
        <v>213</v>
      </c>
      <c r="C160" s="55">
        <v>74.599999999999994</v>
      </c>
      <c r="D160" s="222"/>
      <c r="E160" s="182">
        <v>-7.9012345679012386E-2</v>
      </c>
      <c r="F160" s="59"/>
    </row>
    <row r="161" spans="1:6" s="57" customFormat="1" ht="10.5" customHeight="1" x14ac:dyDescent="0.2">
      <c r="A161" s="6"/>
      <c r="B161" s="37" t="s">
        <v>205</v>
      </c>
      <c r="C161" s="55">
        <v>38988.100000000049</v>
      </c>
      <c r="D161" s="222"/>
      <c r="E161" s="182">
        <v>9.5160581286420243E-2</v>
      </c>
      <c r="F161" s="56"/>
    </row>
    <row r="162" spans="1:6" s="57" customFormat="1" ht="10.5" customHeight="1" x14ac:dyDescent="0.2">
      <c r="A162" s="6"/>
      <c r="B162" s="37" t="s">
        <v>206</v>
      </c>
      <c r="C162" s="55">
        <v>51.7</v>
      </c>
      <c r="D162" s="222"/>
      <c r="E162" s="182">
        <v>-0.62805755395683449</v>
      </c>
      <c r="F162" s="56"/>
    </row>
    <row r="163" spans="1:6" s="57" customFormat="1" ht="10.5" customHeight="1" x14ac:dyDescent="0.2">
      <c r="A163" s="6"/>
      <c r="B163" s="37" t="s">
        <v>226</v>
      </c>
      <c r="C163" s="55">
        <v>155.5</v>
      </c>
      <c r="D163" s="222"/>
      <c r="E163" s="182"/>
      <c r="F163" s="56"/>
    </row>
    <row r="164" spans="1:6" s="57" customFormat="1" ht="10.5" customHeight="1" x14ac:dyDescent="0.2">
      <c r="A164" s="6"/>
      <c r="B164" s="37" t="s">
        <v>207</v>
      </c>
      <c r="C164" s="55">
        <v>13196.790000000003</v>
      </c>
      <c r="D164" s="222"/>
      <c r="E164" s="182">
        <v>-0.1135300163230758</v>
      </c>
      <c r="F164" s="56"/>
    </row>
    <row r="165" spans="1:6" s="57" customFormat="1" ht="10.5" customHeight="1" x14ac:dyDescent="0.2">
      <c r="A165" s="6"/>
      <c r="B165" s="37" t="s">
        <v>208</v>
      </c>
      <c r="C165" s="55">
        <v>94.6</v>
      </c>
      <c r="D165" s="222"/>
      <c r="E165" s="182">
        <v>-0.45506912442396319</v>
      </c>
      <c r="F165" s="56"/>
    </row>
    <row r="166" spans="1:6" s="57" customFormat="1" ht="10.5" customHeight="1" x14ac:dyDescent="0.2">
      <c r="A166" s="6"/>
      <c r="B166" s="37" t="s">
        <v>209</v>
      </c>
      <c r="C166" s="55">
        <v>4001.5</v>
      </c>
      <c r="D166" s="222"/>
      <c r="E166" s="182">
        <v>-0.10169491525423724</v>
      </c>
      <c r="F166" s="56"/>
    </row>
    <row r="167" spans="1:6" s="57" customFormat="1" ht="10.5" customHeight="1" x14ac:dyDescent="0.2">
      <c r="A167" s="6"/>
      <c r="B167" s="37" t="s">
        <v>210</v>
      </c>
      <c r="C167" s="55">
        <v>130.5</v>
      </c>
      <c r="D167" s="222"/>
      <c r="E167" s="182"/>
      <c r="F167" s="56"/>
    </row>
    <row r="168" spans="1:6" s="57" customFormat="1" ht="10.5" customHeight="1" x14ac:dyDescent="0.2">
      <c r="A168" s="6"/>
      <c r="B168" s="37" t="s">
        <v>211</v>
      </c>
      <c r="C168" s="55">
        <v>50655.049999999967</v>
      </c>
      <c r="D168" s="222"/>
      <c r="E168" s="182">
        <v>-7.036958530504589E-2</v>
      </c>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107373.34000000001</v>
      </c>
      <c r="D170" s="222"/>
      <c r="E170" s="182">
        <v>-2.3465919684230285E-2</v>
      </c>
      <c r="F170" s="56"/>
    </row>
    <row r="171" spans="1:6" s="60" customFormat="1" ht="10.5" customHeight="1" x14ac:dyDescent="0.15">
      <c r="A171" s="24"/>
      <c r="B171" s="264"/>
      <c r="C171" s="55"/>
      <c r="D171" s="222"/>
      <c r="E171" s="182"/>
      <c r="F171" s="59"/>
    </row>
    <row r="172" spans="1:6" s="57" customFormat="1" ht="11.25" customHeight="1" x14ac:dyDescent="0.2">
      <c r="A172" s="6"/>
      <c r="B172" s="35" t="s">
        <v>233</v>
      </c>
      <c r="C172" s="55">
        <v>10230392.859999748</v>
      </c>
      <c r="D172" s="222">
        <v>272888.5499999997</v>
      </c>
      <c r="E172" s="182">
        <v>7.34639855614172E-3</v>
      </c>
      <c r="F172" s="56"/>
    </row>
    <row r="173" spans="1:6" s="57" customFormat="1" ht="11.25" hidden="1" customHeight="1" x14ac:dyDescent="0.2">
      <c r="A173" s="6"/>
      <c r="B173" s="35"/>
      <c r="C173" s="55"/>
      <c r="D173" s="222"/>
      <c r="E173" s="182"/>
      <c r="F173" s="56"/>
    </row>
    <row r="174" spans="1:6" s="57" customFormat="1" ht="11.2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180825.79999999976</v>
      </c>
      <c r="D176" s="222">
        <v>9401.75</v>
      </c>
      <c r="E176" s="182">
        <v>1.532768843769694E-2</v>
      </c>
      <c r="F176" s="59"/>
    </row>
    <row r="177" spans="1:10" s="60" customFormat="1" ht="10.5" customHeight="1" x14ac:dyDescent="0.2">
      <c r="A177" s="24"/>
      <c r="B177" s="37" t="s">
        <v>214</v>
      </c>
      <c r="C177" s="55">
        <v>272255947</v>
      </c>
      <c r="D177" s="222">
        <v>32916896</v>
      </c>
      <c r="E177" s="182">
        <v>7.250178249790018E-3</v>
      </c>
      <c r="F177" s="59"/>
    </row>
    <row r="178" spans="1:10" s="60" customFormat="1" ht="10.5" customHeight="1" x14ac:dyDescent="0.2">
      <c r="A178" s="24"/>
      <c r="B178" s="37" t="s">
        <v>215</v>
      </c>
      <c r="C178" s="55">
        <v>69165.75</v>
      </c>
      <c r="D178" s="222">
        <v>4476.75</v>
      </c>
      <c r="E178" s="182">
        <v>-0.2499597412814798</v>
      </c>
      <c r="F178" s="59"/>
    </row>
    <row r="179" spans="1:10" s="60" customFormat="1" ht="10.5" customHeight="1" x14ac:dyDescent="0.2">
      <c r="A179" s="24"/>
      <c r="B179" s="37" t="s">
        <v>216</v>
      </c>
      <c r="C179" s="55">
        <v>127323</v>
      </c>
      <c r="D179" s="222">
        <v>12683</v>
      </c>
      <c r="E179" s="182">
        <v>-6.0516733136812939E-2</v>
      </c>
      <c r="F179" s="59"/>
    </row>
    <row r="180" spans="1:10" s="60" customFormat="1" ht="10.5" customHeight="1" x14ac:dyDescent="0.2">
      <c r="A180" s="24"/>
      <c r="B180" s="37" t="s">
        <v>217</v>
      </c>
      <c r="C180" s="55">
        <v>731567.48000000091</v>
      </c>
      <c r="D180" s="222">
        <v>38156.979999999989</v>
      </c>
      <c r="E180" s="182">
        <v>-1.7578446141805815E-2</v>
      </c>
      <c r="F180" s="59"/>
    </row>
    <row r="181" spans="1:10" s="60" customFormat="1" ht="10.5" hidden="1" customHeight="1" x14ac:dyDescent="0.2">
      <c r="A181" s="24"/>
      <c r="B181" s="37"/>
      <c r="C181" s="55"/>
      <c r="D181" s="222"/>
      <c r="E181" s="182"/>
    </row>
    <row r="182" spans="1:10" s="60" customFormat="1" ht="10.5" hidden="1" customHeight="1" x14ac:dyDescent="0.2">
      <c r="A182" s="24"/>
      <c r="B182" s="37"/>
      <c r="C182" s="55"/>
      <c r="D182" s="222"/>
      <c r="E182" s="182"/>
    </row>
    <row r="183" spans="1:10" s="60" customFormat="1" ht="10.5" hidden="1" customHeight="1" x14ac:dyDescent="0.2">
      <c r="A183" s="24"/>
      <c r="B183" s="37"/>
      <c r="C183" s="55"/>
      <c r="D183" s="222"/>
      <c r="E183" s="182"/>
    </row>
    <row r="184" spans="1:10" s="60" customFormat="1" ht="10.5" hidden="1" customHeight="1" x14ac:dyDescent="0.2">
      <c r="A184" s="24"/>
      <c r="B184" s="37"/>
      <c r="C184" s="55"/>
      <c r="D184" s="222"/>
      <c r="E184" s="182"/>
    </row>
    <row r="185" spans="1:10" s="60" customFormat="1" ht="10.5" hidden="1" customHeight="1" x14ac:dyDescent="0.2">
      <c r="A185" s="24"/>
      <c r="B185" s="37"/>
      <c r="C185" s="55"/>
      <c r="D185" s="222"/>
      <c r="E185" s="182"/>
    </row>
    <row r="186" spans="1:10" x14ac:dyDescent="0.2">
      <c r="B186" s="41" t="s">
        <v>235</v>
      </c>
      <c r="C186" s="166">
        <v>273364829.03000003</v>
      </c>
      <c r="D186" s="342">
        <v>32981614.48</v>
      </c>
      <c r="E186" s="194">
        <v>7.0661524431001599E-3</v>
      </c>
      <c r="F186" s="59"/>
      <c r="G186" s="160"/>
      <c r="H186" s="160"/>
      <c r="I186" s="160"/>
      <c r="J186" s="160"/>
    </row>
    <row r="187" spans="1:10" ht="12" hidden="1" x14ac:dyDescent="0.2">
      <c r="B187" s="367" t="s">
        <v>164</v>
      </c>
      <c r="C187" s="370"/>
      <c r="D187" s="372"/>
      <c r="E187" s="372"/>
      <c r="G187" s="160"/>
      <c r="H187" s="160"/>
      <c r="I187" s="160"/>
      <c r="J187" s="160"/>
    </row>
    <row r="188" spans="1:10" hidden="1" x14ac:dyDescent="0.2">
      <c r="B188" s="16"/>
      <c r="C188" s="371"/>
      <c r="D188" s="373"/>
      <c r="E188" s="373"/>
      <c r="G188" s="160"/>
      <c r="H188" s="160"/>
      <c r="I188" s="160"/>
      <c r="J188" s="160"/>
    </row>
    <row r="189" spans="1:10" hidden="1" x14ac:dyDescent="0.2">
      <c r="B189" s="37" t="s">
        <v>347</v>
      </c>
      <c r="C189" s="371">
        <v>0</v>
      </c>
      <c r="D189" s="373"/>
      <c r="E189" s="373"/>
      <c r="G189" s="160"/>
      <c r="H189" s="160"/>
      <c r="I189" s="160"/>
      <c r="J189" s="160"/>
    </row>
    <row r="190" spans="1:10" hidden="1" x14ac:dyDescent="0.2">
      <c r="B190" s="37" t="s">
        <v>348</v>
      </c>
      <c r="C190" s="371">
        <v>0</v>
      </c>
      <c r="D190" s="373"/>
      <c r="E190" s="373"/>
      <c r="G190" s="160"/>
      <c r="H190" s="160"/>
      <c r="I190" s="160"/>
      <c r="J190" s="160"/>
    </row>
    <row r="191" spans="1:10" hidden="1" x14ac:dyDescent="0.2">
      <c r="B191" s="16"/>
      <c r="C191" s="371"/>
      <c r="D191" s="373"/>
      <c r="E191" s="373"/>
      <c r="G191" s="160"/>
      <c r="H191" s="160"/>
      <c r="I191" s="160"/>
      <c r="J191" s="160"/>
    </row>
    <row r="192" spans="1:10" s="28" customFormat="1" ht="3" hidden="1" customHeight="1" x14ac:dyDescent="0.2">
      <c r="A192" s="54"/>
      <c r="B192" s="367" t="s">
        <v>165</v>
      </c>
      <c r="C192" s="354"/>
      <c r="D192" s="354"/>
      <c r="E192" s="377"/>
      <c r="F192" s="374"/>
      <c r="G192" s="368"/>
      <c r="H192" s="70"/>
      <c r="I192" s="375"/>
      <c r="J192" s="375"/>
    </row>
    <row r="193" spans="1:10" ht="10.5" hidden="1" customHeight="1" x14ac:dyDescent="0.2">
      <c r="A193" s="2"/>
      <c r="B193" s="84"/>
      <c r="C193" s="72"/>
      <c r="D193" s="72"/>
      <c r="E193" s="72"/>
      <c r="F193" s="376"/>
      <c r="G193" s="369"/>
      <c r="H193" s="69"/>
      <c r="I193" s="160"/>
      <c r="J193" s="160"/>
    </row>
    <row r="194" spans="1:10" x14ac:dyDescent="0.2">
      <c r="D194" s="350"/>
      <c r="E194" s="350"/>
      <c r="F194" s="20"/>
      <c r="G194" s="160"/>
      <c r="H194" s="160"/>
      <c r="I194" s="160"/>
      <c r="J194" s="160"/>
    </row>
    <row r="195" spans="1:10" x14ac:dyDescent="0.2">
      <c r="D195" s="350"/>
      <c r="E195" s="350"/>
      <c r="G195" s="160"/>
      <c r="H195" s="160"/>
      <c r="I195" s="160"/>
      <c r="J195" s="160"/>
    </row>
    <row r="196" spans="1:10" x14ac:dyDescent="0.2">
      <c r="D196" s="350"/>
      <c r="E196" s="350"/>
      <c r="G196" s="160"/>
      <c r="H196" s="160"/>
      <c r="I196" s="160"/>
      <c r="J196" s="160"/>
    </row>
    <row r="197" spans="1:10" x14ac:dyDescent="0.2">
      <c r="D197" s="350"/>
      <c r="E197" s="350"/>
      <c r="G197" s="160"/>
      <c r="H197" s="160"/>
      <c r="I197" s="160"/>
      <c r="J197" s="160"/>
    </row>
    <row r="198" spans="1:10" x14ac:dyDescent="0.2">
      <c r="D198" s="350"/>
      <c r="E198" s="350"/>
      <c r="G198" s="160"/>
      <c r="H198" s="160"/>
      <c r="I198" s="160"/>
      <c r="J198" s="160"/>
    </row>
    <row r="199" spans="1:10" x14ac:dyDescent="0.2">
      <c r="D199" s="350"/>
      <c r="E199" s="350"/>
    </row>
    <row r="200" spans="1:10" x14ac:dyDescent="0.2">
      <c r="D200" s="350"/>
      <c r="E200" s="350"/>
    </row>
    <row r="201" spans="1:10" x14ac:dyDescent="0.2">
      <c r="D201" s="350"/>
      <c r="E201" s="350"/>
    </row>
    <row r="202" spans="1:10" x14ac:dyDescent="0.2">
      <c r="D202" s="350"/>
      <c r="E202" s="350"/>
    </row>
    <row r="203" spans="1:10" x14ac:dyDescent="0.2">
      <c r="D203" s="350"/>
      <c r="E203" s="350"/>
    </row>
    <row r="204" spans="1:10" x14ac:dyDescent="0.2">
      <c r="D204" s="350"/>
      <c r="E204" s="350"/>
    </row>
    <row r="205" spans="1:10" x14ac:dyDescent="0.2">
      <c r="D205" s="350"/>
      <c r="E205" s="350"/>
    </row>
    <row r="206" spans="1:10" x14ac:dyDescent="0.2">
      <c r="D206" s="350"/>
      <c r="E206" s="350"/>
    </row>
    <row r="207" spans="1:10" x14ac:dyDescent="0.2">
      <c r="D207" s="350"/>
      <c r="E207" s="350"/>
    </row>
    <row r="208" spans="1:10" x14ac:dyDescent="0.2">
      <c r="D208" s="350"/>
      <c r="E208" s="350"/>
    </row>
    <row r="209" spans="4:5" x14ac:dyDescent="0.2">
      <c r="D209" s="350"/>
      <c r="E209" s="350"/>
    </row>
    <row r="210" spans="4:5" x14ac:dyDescent="0.2">
      <c r="D210" s="350"/>
      <c r="E210" s="350"/>
    </row>
    <row r="211" spans="4:5" x14ac:dyDescent="0.2">
      <c r="D211" s="350"/>
      <c r="E211" s="350"/>
    </row>
    <row r="212" spans="4:5" x14ac:dyDescent="0.2">
      <c r="D212" s="350"/>
      <c r="E212" s="350"/>
    </row>
    <row r="213" spans="4:5" x14ac:dyDescent="0.2">
      <c r="D213" s="350"/>
      <c r="E213" s="350"/>
    </row>
    <row r="214" spans="4:5" x14ac:dyDescent="0.2">
      <c r="D214" s="350"/>
      <c r="E214" s="350"/>
    </row>
    <row r="215" spans="4:5" x14ac:dyDescent="0.2">
      <c r="D215" s="350"/>
      <c r="E215" s="350"/>
    </row>
    <row r="216" spans="4:5" x14ac:dyDescent="0.2">
      <c r="D216" s="350"/>
      <c r="E216" s="350"/>
    </row>
    <row r="217" spans="4:5" x14ac:dyDescent="0.2">
      <c r="D217" s="350"/>
      <c r="E217" s="350"/>
    </row>
    <row r="218" spans="4:5" x14ac:dyDescent="0.2">
      <c r="D218" s="350"/>
      <c r="E218" s="350"/>
    </row>
    <row r="219" spans="4:5" x14ac:dyDescent="0.2">
      <c r="D219" s="350"/>
      <c r="E219" s="350"/>
    </row>
    <row r="220" spans="4:5" x14ac:dyDescent="0.2">
      <c r="D220" s="350"/>
      <c r="E220" s="350"/>
    </row>
    <row r="221" spans="4:5" x14ac:dyDescent="0.2">
      <c r="D221" s="350"/>
      <c r="E221" s="350"/>
    </row>
    <row r="222" spans="4:5" x14ac:dyDescent="0.2">
      <c r="D222" s="350"/>
      <c r="E222" s="350"/>
    </row>
    <row r="223" spans="4:5" x14ac:dyDescent="0.2">
      <c r="D223" s="350"/>
      <c r="E223" s="350"/>
    </row>
    <row r="224" spans="4:5" x14ac:dyDescent="0.2">
      <c r="D224" s="350"/>
      <c r="E224" s="350"/>
    </row>
    <row r="225" spans="4:5" x14ac:dyDescent="0.2">
      <c r="D225" s="350"/>
      <c r="E225" s="350"/>
    </row>
    <row r="226" spans="4:5" x14ac:dyDescent="0.2">
      <c r="D226" s="350"/>
      <c r="E226" s="350"/>
    </row>
    <row r="227" spans="4:5" x14ac:dyDescent="0.2">
      <c r="D227" s="350"/>
      <c r="E227" s="350"/>
    </row>
    <row r="228" spans="4:5" x14ac:dyDescent="0.2">
      <c r="D228" s="350"/>
      <c r="E228" s="350"/>
    </row>
    <row r="229" spans="4:5" x14ac:dyDescent="0.2">
      <c r="D229" s="350"/>
      <c r="E229" s="350"/>
    </row>
    <row r="230" spans="4:5" x14ac:dyDescent="0.2">
      <c r="D230" s="350"/>
      <c r="E230" s="350"/>
    </row>
    <row r="231" spans="4:5" x14ac:dyDescent="0.2">
      <c r="D231" s="350"/>
      <c r="E231" s="350"/>
    </row>
    <row r="232" spans="4:5" x14ac:dyDescent="0.2">
      <c r="D232" s="350"/>
      <c r="E232" s="350"/>
    </row>
    <row r="233" spans="4:5" x14ac:dyDescent="0.2">
      <c r="D233" s="350"/>
      <c r="E233" s="350"/>
    </row>
    <row r="234" spans="4:5" x14ac:dyDescent="0.2">
      <c r="D234" s="350"/>
      <c r="E234" s="350"/>
    </row>
    <row r="235" spans="4:5" x14ac:dyDescent="0.2">
      <c r="D235" s="350"/>
      <c r="E235" s="350"/>
    </row>
    <row r="236" spans="4:5" x14ac:dyDescent="0.2">
      <c r="D236" s="350"/>
      <c r="E236" s="350"/>
    </row>
    <row r="237" spans="4:5" x14ac:dyDescent="0.2">
      <c r="D237" s="350"/>
      <c r="E237" s="350"/>
    </row>
    <row r="238" spans="4:5" x14ac:dyDescent="0.2">
      <c r="D238" s="350"/>
      <c r="E238" s="350"/>
    </row>
    <row r="239" spans="4:5" x14ac:dyDescent="0.2">
      <c r="D239" s="350"/>
      <c r="E239" s="350"/>
    </row>
    <row r="240" spans="4:5" x14ac:dyDescent="0.2">
      <c r="D240" s="350"/>
      <c r="E240" s="350"/>
    </row>
    <row r="241" spans="4:5" x14ac:dyDescent="0.2">
      <c r="D241" s="350"/>
      <c r="E241" s="350"/>
    </row>
    <row r="242" spans="4:5" x14ac:dyDescent="0.2">
      <c r="D242" s="350"/>
      <c r="E242" s="350"/>
    </row>
    <row r="243" spans="4:5" x14ac:dyDescent="0.2">
      <c r="D243" s="350"/>
      <c r="E243" s="350"/>
    </row>
    <row r="244" spans="4:5" x14ac:dyDescent="0.2">
      <c r="D244" s="350"/>
      <c r="E244" s="350"/>
    </row>
    <row r="245" spans="4:5" x14ac:dyDescent="0.2">
      <c r="D245" s="350"/>
    </row>
    <row r="246" spans="4:5" x14ac:dyDescent="0.2">
      <c r="D246" s="350"/>
    </row>
    <row r="247" spans="4:5" x14ac:dyDescent="0.2">
      <c r="D247" s="350"/>
    </row>
    <row r="248" spans="4:5" x14ac:dyDescent="0.2">
      <c r="D248" s="350"/>
    </row>
    <row r="249" spans="4:5" x14ac:dyDescent="0.2">
      <c r="D249" s="350"/>
    </row>
    <row r="250" spans="4:5" x14ac:dyDescent="0.2">
      <c r="D250" s="350"/>
    </row>
    <row r="251" spans="4:5" x14ac:dyDescent="0.2">
      <c r="D251" s="350"/>
    </row>
    <row r="252" spans="4:5" x14ac:dyDescent="0.2">
      <c r="D252" s="350"/>
    </row>
    <row r="253" spans="4:5" x14ac:dyDescent="0.2">
      <c r="D253" s="350"/>
    </row>
    <row r="254" spans="4:5" x14ac:dyDescent="0.2">
      <c r="D254" s="350"/>
    </row>
    <row r="255" spans="4:5" x14ac:dyDescent="0.2">
      <c r="D255" s="350"/>
    </row>
    <row r="256" spans="4:5" x14ac:dyDescent="0.2">
      <c r="D256" s="350"/>
    </row>
    <row r="257" spans="4:4" x14ac:dyDescent="0.2">
      <c r="D257" s="350"/>
    </row>
  </sheetData>
  <dataConsolidate/>
  <phoneticPr fontId="22" type="noConversion"/>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tabColor indexed="26"/>
  </sheetPr>
  <dimension ref="A1:F364"/>
  <sheetViews>
    <sheetView showRowColHeaders="0" showZeros="0" topLeftCell="A163" zoomScaleNormal="100" zoomScaleSheetLayoutView="115" workbookViewId="0">
      <selection activeCell="C192" sqref="C192:E192"/>
    </sheetView>
  </sheetViews>
  <sheetFormatPr baseColWidth="10" defaultRowHeight="11.25" x14ac:dyDescent="0.2"/>
  <cols>
    <col min="1" max="1" width="4" style="6" customWidth="1"/>
    <col min="2" max="2" width="56.140625" style="5" customWidth="1"/>
    <col min="3" max="3" width="13" style="3" customWidth="1"/>
    <col min="4" max="4" width="13.7109375" style="3" customWidth="1"/>
    <col min="5" max="5" width="9" style="3" customWidth="1"/>
    <col min="6" max="6" width="2.5703125" style="3" customWidth="1"/>
    <col min="7" max="16384" width="11.42578125" style="5"/>
  </cols>
  <sheetData>
    <row r="1" spans="1:6" ht="9" customHeight="1" x14ac:dyDescent="0.2">
      <c r="A1" s="1"/>
      <c r="B1" s="2"/>
      <c r="D1" s="4"/>
      <c r="E1" s="4"/>
      <c r="F1" s="4"/>
    </row>
    <row r="2" spans="1:6" ht="16.5" customHeight="1" x14ac:dyDescent="0.25">
      <c r="B2" s="7" t="s">
        <v>288</v>
      </c>
      <c r="C2" s="8"/>
      <c r="D2" s="8"/>
      <c r="E2" s="8"/>
      <c r="F2" s="8"/>
    </row>
    <row r="3" spans="1:6" ht="12" customHeight="1" x14ac:dyDescent="0.2">
      <c r="B3" s="9" t="str">
        <f>CUMUL_Maternité_nbre!B3</f>
        <v>PERIODE DU 1.1 AU 31.8.2024</v>
      </c>
    </row>
    <row r="4" spans="1:6" ht="14.25" customHeight="1" x14ac:dyDescent="0.2">
      <c r="B4" s="12" t="s">
        <v>175</v>
      </c>
      <c r="C4" s="13"/>
      <c r="D4" s="13"/>
      <c r="E4" s="351"/>
      <c r="F4" s="15"/>
    </row>
    <row r="5" spans="1:6" ht="12" customHeight="1" x14ac:dyDescent="0.2">
      <c r="B5" s="16" t="s">
        <v>4</v>
      </c>
      <c r="C5" s="18" t="s">
        <v>6</v>
      </c>
      <c r="D5" s="219" t="s">
        <v>3</v>
      </c>
      <c r="E5" s="19" t="str">
        <f>CUMUL_Maladie_mnt!$H$5</f>
        <v>PCAP</v>
      </c>
      <c r="F5" s="20"/>
    </row>
    <row r="6" spans="1:6" ht="9.75" customHeight="1" x14ac:dyDescent="0.2">
      <c r="B6" s="21"/>
      <c r="C6" s="17"/>
      <c r="D6" s="220" t="s">
        <v>87</v>
      </c>
      <c r="E6" s="22" t="str">
        <f>CUMUL_Maladie_mnt!$H$6</f>
        <v>en %</v>
      </c>
      <c r="F6" s="23"/>
    </row>
    <row r="7" spans="1:6" s="28" customFormat="1" ht="16.5" customHeight="1" x14ac:dyDescent="0.2">
      <c r="A7" s="24"/>
      <c r="B7" s="25" t="s">
        <v>171</v>
      </c>
      <c r="C7" s="192"/>
      <c r="D7" s="228"/>
      <c r="E7" s="193"/>
      <c r="F7" s="27"/>
    </row>
    <row r="8" spans="1:6" ht="6.75" customHeight="1" x14ac:dyDescent="0.2">
      <c r="B8" s="29"/>
      <c r="C8" s="30"/>
      <c r="D8" s="222"/>
      <c r="E8" s="179"/>
      <c r="F8" s="20"/>
    </row>
    <row r="9" spans="1:6" s="28" customFormat="1" ht="12" customHeight="1" x14ac:dyDescent="0.2">
      <c r="A9" s="24"/>
      <c r="B9" s="31" t="s">
        <v>88</v>
      </c>
      <c r="C9" s="30"/>
      <c r="D9" s="222"/>
      <c r="E9" s="179"/>
      <c r="F9" s="27"/>
    </row>
    <row r="10" spans="1:6" ht="10.5" customHeight="1" x14ac:dyDescent="0.2">
      <c r="B10" s="16" t="s">
        <v>22</v>
      </c>
      <c r="C10" s="30">
        <v>1564375</v>
      </c>
      <c r="D10" s="222">
        <v>37308</v>
      </c>
      <c r="E10" s="179">
        <v>-2.8803597780193479E-2</v>
      </c>
      <c r="F10" s="20"/>
    </row>
    <row r="11" spans="1:6" ht="10.5" customHeight="1" x14ac:dyDescent="0.2">
      <c r="B11" s="16" t="s">
        <v>23</v>
      </c>
      <c r="C11" s="30">
        <v>9089</v>
      </c>
      <c r="D11" s="222">
        <v>1</v>
      </c>
      <c r="E11" s="179">
        <v>-0.14625211346984779</v>
      </c>
      <c r="F11" s="20"/>
    </row>
    <row r="12" spans="1:6" ht="10.5" customHeight="1" x14ac:dyDescent="0.2">
      <c r="B12" s="16" t="s">
        <v>218</v>
      </c>
      <c r="C12" s="30">
        <v>15404.639999999987</v>
      </c>
      <c r="D12" s="222">
        <v>1399.1700000000005</v>
      </c>
      <c r="E12" s="179">
        <v>7.0057336278501747E-3</v>
      </c>
      <c r="F12" s="20"/>
    </row>
    <row r="13" spans="1:6" ht="10.5" customHeight="1" x14ac:dyDescent="0.2">
      <c r="B13" s="33" t="s">
        <v>193</v>
      </c>
      <c r="C13" s="30">
        <v>51953</v>
      </c>
      <c r="D13" s="222">
        <v>3500</v>
      </c>
      <c r="E13" s="179">
        <v>0.10205337066734543</v>
      </c>
      <c r="F13" s="20"/>
    </row>
    <row r="14" spans="1:6" x14ac:dyDescent="0.2">
      <c r="B14" s="33" t="s">
        <v>194</v>
      </c>
      <c r="C14" s="30">
        <v>7736</v>
      </c>
      <c r="D14" s="222">
        <v>775</v>
      </c>
      <c r="E14" s="179">
        <v>5.9290702451047617E-2</v>
      </c>
      <c r="F14" s="20"/>
    </row>
    <row r="15" spans="1:6" x14ac:dyDescent="0.2">
      <c r="B15" s="33" t="s">
        <v>322</v>
      </c>
      <c r="C15" s="30"/>
      <c r="D15" s="222"/>
      <c r="E15" s="179"/>
      <c r="F15" s="20"/>
    </row>
    <row r="16" spans="1:6" x14ac:dyDescent="0.2">
      <c r="B16" s="33" t="s">
        <v>324</v>
      </c>
      <c r="C16" s="30">
        <v>10</v>
      </c>
      <c r="D16" s="222">
        <v>7</v>
      </c>
      <c r="E16" s="179">
        <v>0.66666666666666674</v>
      </c>
      <c r="F16" s="20"/>
    </row>
    <row r="17" spans="1:6" x14ac:dyDescent="0.2">
      <c r="B17" s="33" t="s">
        <v>325</v>
      </c>
      <c r="C17" s="30">
        <v>7871</v>
      </c>
      <c r="D17" s="222">
        <v>158</v>
      </c>
      <c r="E17" s="179">
        <v>2.861996863565075E-2</v>
      </c>
      <c r="F17" s="20"/>
    </row>
    <row r="18" spans="1:6" x14ac:dyDescent="0.2">
      <c r="B18" s="33" t="s">
        <v>320</v>
      </c>
      <c r="C18" s="30">
        <v>2735</v>
      </c>
      <c r="D18" s="222">
        <v>3</v>
      </c>
      <c r="E18" s="179">
        <v>0.28524436090225569</v>
      </c>
      <c r="F18" s="20"/>
    </row>
    <row r="19" spans="1:6" x14ac:dyDescent="0.2">
      <c r="B19" s="33" t="s">
        <v>321</v>
      </c>
      <c r="C19" s="30">
        <v>33601</v>
      </c>
      <c r="D19" s="222">
        <v>2557</v>
      </c>
      <c r="E19" s="179">
        <v>0.11805809736132833</v>
      </c>
      <c r="F19" s="20"/>
    </row>
    <row r="20" spans="1:6" x14ac:dyDescent="0.2">
      <c r="B20" s="33" t="s">
        <v>323</v>
      </c>
      <c r="C20" s="30">
        <v>67357.639999999985</v>
      </c>
      <c r="D20" s="222">
        <v>4899.17</v>
      </c>
      <c r="E20" s="179">
        <v>7.8767004268294416E-2</v>
      </c>
      <c r="F20" s="20"/>
    </row>
    <row r="21" spans="1:6" x14ac:dyDescent="0.2">
      <c r="B21" s="35"/>
      <c r="C21" s="30"/>
      <c r="D21" s="222"/>
      <c r="E21" s="179"/>
      <c r="F21" s="34"/>
    </row>
    <row r="22" spans="1:6" s="28" customFormat="1" ht="11.25" customHeight="1" x14ac:dyDescent="0.2">
      <c r="A22" s="24"/>
      <c r="B22" s="31" t="s">
        <v>102</v>
      </c>
      <c r="C22" s="30"/>
      <c r="D22" s="222"/>
      <c r="E22" s="179"/>
      <c r="F22" s="36"/>
    </row>
    <row r="23" spans="1:6" ht="10.5" customHeight="1" x14ac:dyDescent="0.2">
      <c r="B23" s="16" t="s">
        <v>22</v>
      </c>
      <c r="C23" s="30">
        <v>362449</v>
      </c>
      <c r="D23" s="222">
        <v>39071</v>
      </c>
      <c r="E23" s="179">
        <v>3.1020299023735376E-2</v>
      </c>
      <c r="F23" s="20"/>
    </row>
    <row r="24" spans="1:6" ht="10.5" customHeight="1" x14ac:dyDescent="0.2">
      <c r="B24" s="16" t="s">
        <v>23</v>
      </c>
      <c r="C24" s="30">
        <v>80</v>
      </c>
      <c r="D24" s="222"/>
      <c r="E24" s="179">
        <v>-0.45578231292517002</v>
      </c>
      <c r="F24" s="34"/>
    </row>
    <row r="25" spans="1:6" ht="10.5" customHeight="1" x14ac:dyDescent="0.2">
      <c r="B25" s="33" t="s">
        <v>193</v>
      </c>
      <c r="C25" s="30">
        <v>35844.199999999997</v>
      </c>
      <c r="D25" s="222">
        <v>3549</v>
      </c>
      <c r="E25" s="179">
        <v>-0.19305859567675077</v>
      </c>
      <c r="F25" s="34"/>
    </row>
    <row r="26" spans="1:6" ht="10.5" customHeight="1" x14ac:dyDescent="0.2">
      <c r="B26" s="33" t="s">
        <v>194</v>
      </c>
      <c r="C26" s="30">
        <v>865145</v>
      </c>
      <c r="D26" s="222">
        <v>180219</v>
      </c>
      <c r="E26" s="179">
        <v>4.4318141352835294E-2</v>
      </c>
      <c r="F26" s="34"/>
    </row>
    <row r="27" spans="1:6" ht="10.5" customHeight="1" x14ac:dyDescent="0.2">
      <c r="B27" s="33" t="s">
        <v>322</v>
      </c>
      <c r="C27" s="30">
        <v>60310</v>
      </c>
      <c r="D27" s="222">
        <v>56944</v>
      </c>
      <c r="E27" s="179">
        <v>3.1901515086704801E-2</v>
      </c>
      <c r="F27" s="34"/>
    </row>
    <row r="28" spans="1:6" ht="10.5" customHeight="1" x14ac:dyDescent="0.2">
      <c r="B28" s="33" t="s">
        <v>324</v>
      </c>
      <c r="C28" s="30">
        <v>2</v>
      </c>
      <c r="D28" s="222">
        <v>1</v>
      </c>
      <c r="E28" s="179"/>
      <c r="F28" s="34"/>
    </row>
    <row r="29" spans="1:6" ht="10.5" customHeight="1" x14ac:dyDescent="0.2">
      <c r="B29" s="33" t="s">
        <v>325</v>
      </c>
      <c r="C29" s="30">
        <v>83550</v>
      </c>
      <c r="D29" s="222">
        <v>83272</v>
      </c>
      <c r="E29" s="179">
        <v>4.4205316636046543E-2</v>
      </c>
      <c r="F29" s="34"/>
    </row>
    <row r="30" spans="1:6" ht="10.5" customHeight="1" x14ac:dyDescent="0.2">
      <c r="B30" s="33" t="s">
        <v>320</v>
      </c>
      <c r="C30" s="30">
        <v>79435</v>
      </c>
      <c r="D30" s="222">
        <v>1127</v>
      </c>
      <c r="E30" s="179">
        <v>1.0932091223783358E-2</v>
      </c>
      <c r="F30" s="34"/>
    </row>
    <row r="31" spans="1:6" ht="10.5" customHeight="1" x14ac:dyDescent="0.2">
      <c r="B31" s="33" t="s">
        <v>321</v>
      </c>
      <c r="C31" s="30">
        <v>553852</v>
      </c>
      <c r="D31" s="222">
        <v>29725</v>
      </c>
      <c r="E31" s="179">
        <v>4.7189039769783836E-2</v>
      </c>
      <c r="F31" s="34"/>
    </row>
    <row r="32" spans="1:6" ht="10.5" customHeight="1" x14ac:dyDescent="0.2">
      <c r="B32" s="33" t="s">
        <v>323</v>
      </c>
      <c r="C32" s="30">
        <v>87996</v>
      </c>
      <c r="D32" s="222">
        <v>9150</v>
      </c>
      <c r="E32" s="179">
        <v>6.6708690434339912E-2</v>
      </c>
      <c r="F32" s="34"/>
    </row>
    <row r="33" spans="1:6" ht="10.5" customHeight="1" x14ac:dyDescent="0.2">
      <c r="B33" s="16" t="s">
        <v>195</v>
      </c>
      <c r="C33" s="30">
        <v>900989.2</v>
      </c>
      <c r="D33" s="222">
        <v>183768</v>
      </c>
      <c r="E33" s="179">
        <v>3.2237909562341516E-2</v>
      </c>
      <c r="F33" s="34"/>
    </row>
    <row r="34" spans="1:6" ht="10.5" customHeight="1" x14ac:dyDescent="0.2">
      <c r="B34" s="16" t="s">
        <v>196</v>
      </c>
      <c r="C34" s="30"/>
      <c r="D34" s="222"/>
      <c r="E34" s="179"/>
      <c r="F34" s="34"/>
    </row>
    <row r="35" spans="1:6" ht="10.5" customHeight="1" x14ac:dyDescent="0.2">
      <c r="B35" s="16" t="s">
        <v>197</v>
      </c>
      <c r="C35" s="30">
        <v>2</v>
      </c>
      <c r="D35" s="222"/>
      <c r="E35" s="179"/>
      <c r="F35" s="34"/>
    </row>
    <row r="36" spans="1:6" ht="10.5" customHeight="1" x14ac:dyDescent="0.2">
      <c r="B36" s="16" t="s">
        <v>198</v>
      </c>
      <c r="C36" s="30">
        <v>90</v>
      </c>
      <c r="D36" s="222"/>
      <c r="E36" s="179"/>
      <c r="F36" s="34"/>
    </row>
    <row r="37" spans="1:6" ht="9"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43">
        <v>1926824</v>
      </c>
      <c r="D39" s="222">
        <v>76379</v>
      </c>
      <c r="E39" s="344">
        <v>-1.8086290936979998E-2</v>
      </c>
      <c r="F39" s="34"/>
    </row>
    <row r="40" spans="1:6" ht="10.5" customHeight="1" x14ac:dyDescent="0.2">
      <c r="B40" s="16" t="s">
        <v>23</v>
      </c>
      <c r="C40" s="343">
        <v>9169</v>
      </c>
      <c r="D40" s="222">
        <v>1</v>
      </c>
      <c r="E40" s="344">
        <v>-0.15046789585842679</v>
      </c>
      <c r="F40" s="34"/>
    </row>
    <row r="41" spans="1:6" s="28" customFormat="1" ht="10.5" customHeight="1" x14ac:dyDescent="0.2">
      <c r="A41" s="24"/>
      <c r="B41" s="33" t="s">
        <v>193</v>
      </c>
      <c r="C41" s="343">
        <v>51248.839999999982</v>
      </c>
      <c r="D41" s="222">
        <v>4948.17</v>
      </c>
      <c r="E41" s="344">
        <v>-0.14180915748032785</v>
      </c>
      <c r="F41" s="27"/>
    </row>
    <row r="42" spans="1:6" ht="10.5" customHeight="1" x14ac:dyDescent="0.2">
      <c r="B42" s="33" t="s">
        <v>194</v>
      </c>
      <c r="C42" s="343">
        <v>917098</v>
      </c>
      <c r="D42" s="222">
        <v>183719</v>
      </c>
      <c r="E42" s="344">
        <v>4.7426683684103743E-2</v>
      </c>
      <c r="F42" s="34"/>
    </row>
    <row r="43" spans="1:6" ht="10.5" customHeight="1" x14ac:dyDescent="0.2">
      <c r="B43" s="33" t="s">
        <v>322</v>
      </c>
      <c r="C43" s="343">
        <v>68046</v>
      </c>
      <c r="D43" s="222">
        <v>57719</v>
      </c>
      <c r="E43" s="344">
        <v>3.4943762975581105E-2</v>
      </c>
      <c r="F43" s="34"/>
    </row>
    <row r="44" spans="1:6" ht="10.5" customHeight="1" x14ac:dyDescent="0.2">
      <c r="B44" s="33" t="s">
        <v>324</v>
      </c>
      <c r="C44" s="343">
        <v>2</v>
      </c>
      <c r="D44" s="222">
        <v>1</v>
      </c>
      <c r="E44" s="344"/>
      <c r="F44" s="34"/>
    </row>
    <row r="45" spans="1:6" ht="10.5" customHeight="1" x14ac:dyDescent="0.2">
      <c r="B45" s="33" t="s">
        <v>325</v>
      </c>
      <c r="C45" s="343">
        <v>83560</v>
      </c>
      <c r="D45" s="222">
        <v>83279</v>
      </c>
      <c r="E45" s="344">
        <v>4.4251990152338827E-2</v>
      </c>
      <c r="F45" s="34"/>
    </row>
    <row r="46" spans="1:6" ht="10.5" customHeight="1" x14ac:dyDescent="0.2">
      <c r="B46" s="33" t="s">
        <v>320</v>
      </c>
      <c r="C46" s="343">
        <v>87306</v>
      </c>
      <c r="D46" s="222">
        <v>1285</v>
      </c>
      <c r="E46" s="344">
        <v>1.2501739574152237E-2</v>
      </c>
      <c r="F46" s="34"/>
    </row>
    <row r="47" spans="1:6" ht="10.5" customHeight="1" x14ac:dyDescent="0.2">
      <c r="B47" s="33" t="s">
        <v>321</v>
      </c>
      <c r="C47" s="30">
        <v>556587</v>
      </c>
      <c r="D47" s="222">
        <v>29728</v>
      </c>
      <c r="E47" s="179">
        <v>4.814301479034766E-2</v>
      </c>
      <c r="F47" s="34"/>
    </row>
    <row r="48" spans="1:6" ht="10.5" customHeight="1" x14ac:dyDescent="0.2">
      <c r="B48" s="33" t="s">
        <v>323</v>
      </c>
      <c r="C48" s="30">
        <v>121597</v>
      </c>
      <c r="D48" s="222">
        <v>11707</v>
      </c>
      <c r="E48" s="179">
        <v>8.0420450304764302E-2</v>
      </c>
      <c r="F48" s="34"/>
    </row>
    <row r="49" spans="1:6" ht="10.5" customHeight="1" x14ac:dyDescent="0.2">
      <c r="B49" s="16" t="s">
        <v>195</v>
      </c>
      <c r="C49" s="30">
        <v>968346.84</v>
      </c>
      <c r="D49" s="222">
        <v>188667.17</v>
      </c>
      <c r="E49" s="179">
        <v>3.5344168192575243E-2</v>
      </c>
      <c r="F49" s="34"/>
    </row>
    <row r="50" spans="1:6" ht="10.5" customHeight="1" x14ac:dyDescent="0.2">
      <c r="B50" s="16" t="s">
        <v>196</v>
      </c>
      <c r="C50" s="30"/>
      <c r="D50" s="222"/>
      <c r="E50" s="179"/>
      <c r="F50" s="34"/>
    </row>
    <row r="51" spans="1:6" s="28" customFormat="1" ht="10.5" customHeight="1" x14ac:dyDescent="0.2">
      <c r="A51" s="24"/>
      <c r="B51" s="16" t="s">
        <v>197</v>
      </c>
      <c r="C51" s="30">
        <v>2</v>
      </c>
      <c r="D51" s="222"/>
      <c r="E51" s="179"/>
      <c r="F51" s="27"/>
    </row>
    <row r="52" spans="1:6" ht="10.5" customHeight="1" x14ac:dyDescent="0.2">
      <c r="B52" s="16" t="s">
        <v>198</v>
      </c>
      <c r="C52" s="30">
        <v>90</v>
      </c>
      <c r="D52" s="222"/>
      <c r="E52" s="179"/>
      <c r="F52" s="34"/>
    </row>
    <row r="53" spans="1:6" ht="9" customHeight="1" x14ac:dyDescent="0.2">
      <c r="B53" s="16" t="s">
        <v>303</v>
      </c>
      <c r="C53" s="30"/>
      <c r="D53" s="222"/>
      <c r="E53" s="179"/>
      <c r="F53" s="34"/>
    </row>
    <row r="54" spans="1:6" ht="10.5" customHeight="1" x14ac:dyDescent="0.2">
      <c r="B54" s="31" t="s">
        <v>122</v>
      </c>
      <c r="C54" s="30"/>
      <c r="D54" s="222"/>
      <c r="E54" s="179"/>
      <c r="F54" s="34"/>
    </row>
    <row r="55" spans="1:6" ht="10.5" customHeight="1" x14ac:dyDescent="0.2">
      <c r="B55" s="16" t="s">
        <v>22</v>
      </c>
      <c r="C55" s="30">
        <v>1</v>
      </c>
      <c r="D55" s="222"/>
      <c r="E55" s="179"/>
      <c r="F55" s="34"/>
    </row>
    <row r="56" spans="1:6" ht="10.5" customHeight="1" x14ac:dyDescent="0.2">
      <c r="B56" s="16" t="s">
        <v>23</v>
      </c>
      <c r="C56" s="30">
        <v>0</v>
      </c>
      <c r="D56" s="222"/>
      <c r="E56" s="179"/>
      <c r="F56" s="34"/>
    </row>
    <row r="57" spans="1:6" s="28" customFormat="1" ht="6.75" customHeight="1" x14ac:dyDescent="0.2">
      <c r="A57" s="24"/>
      <c r="B57" s="35"/>
      <c r="C57" s="30"/>
      <c r="D57" s="222"/>
      <c r="E57" s="179"/>
      <c r="F57" s="36"/>
    </row>
    <row r="58" spans="1:6" s="28" customFormat="1" ht="13.5" customHeight="1" x14ac:dyDescent="0.2">
      <c r="A58" s="24"/>
      <c r="B58" s="31" t="s">
        <v>121</v>
      </c>
      <c r="C58" s="30"/>
      <c r="D58" s="222"/>
      <c r="E58" s="179"/>
      <c r="F58" s="36"/>
    </row>
    <row r="59" spans="1:6" s="28" customFormat="1" ht="10.5" customHeight="1" x14ac:dyDescent="0.2">
      <c r="A59" s="24"/>
      <c r="B59" s="16" t="s">
        <v>22</v>
      </c>
      <c r="C59" s="30">
        <v>398</v>
      </c>
      <c r="D59" s="222"/>
      <c r="E59" s="179">
        <v>-9.7505668934240397E-2</v>
      </c>
      <c r="F59" s="36"/>
    </row>
    <row r="60" spans="1:6" s="28" customFormat="1" ht="10.5" customHeight="1" x14ac:dyDescent="0.2">
      <c r="A60" s="24"/>
      <c r="B60" s="16" t="s">
        <v>23</v>
      </c>
      <c r="C60" s="30"/>
      <c r="D60" s="222"/>
      <c r="E60" s="179"/>
      <c r="F60" s="36"/>
    </row>
    <row r="61" spans="1:6" s="28" customFormat="1" ht="10.5" customHeight="1" x14ac:dyDescent="0.2">
      <c r="A61" s="24"/>
      <c r="B61" s="16" t="s">
        <v>199</v>
      </c>
      <c r="C61" s="30">
        <v>772</v>
      </c>
      <c r="D61" s="222"/>
      <c r="E61" s="179">
        <v>0.15052160953800309</v>
      </c>
      <c r="F61" s="36"/>
    </row>
    <row r="62" spans="1:6" s="28" customFormat="1" ht="10.5" customHeight="1" x14ac:dyDescent="0.2">
      <c r="A62" s="24"/>
      <c r="B62" s="16" t="s">
        <v>200</v>
      </c>
      <c r="C62" s="30">
        <v>11</v>
      </c>
      <c r="D62" s="222"/>
      <c r="E62" s="179">
        <v>-0.3529411764705882</v>
      </c>
      <c r="F62" s="36"/>
    </row>
    <row r="63" spans="1:6" s="28" customFormat="1" ht="10.5" customHeight="1" x14ac:dyDescent="0.2">
      <c r="A63" s="24"/>
      <c r="B63" s="16" t="s">
        <v>201</v>
      </c>
      <c r="C63" s="30">
        <v>139</v>
      </c>
      <c r="D63" s="222">
        <v>2</v>
      </c>
      <c r="E63" s="179">
        <v>6.1068702290076438E-2</v>
      </c>
      <c r="F63" s="36"/>
    </row>
    <row r="64" spans="1:6" s="28" customFormat="1" ht="10.5" customHeight="1" x14ac:dyDescent="0.2">
      <c r="A64" s="24"/>
      <c r="B64" s="16" t="s">
        <v>202</v>
      </c>
      <c r="C64" s="30">
        <v>986</v>
      </c>
      <c r="D64" s="222"/>
      <c r="E64" s="179">
        <v>-7.5046904315197005E-2</v>
      </c>
      <c r="F64" s="36"/>
    </row>
    <row r="65" spans="1:6" s="28" customFormat="1" ht="10.5" customHeight="1" x14ac:dyDescent="0.2">
      <c r="A65" s="24"/>
      <c r="B65" s="16" t="s">
        <v>203</v>
      </c>
      <c r="C65" s="30">
        <v>863</v>
      </c>
      <c r="D65" s="222"/>
      <c r="E65" s="179">
        <v>-0.14975369458128074</v>
      </c>
      <c r="F65" s="36"/>
    </row>
    <row r="66" spans="1:6" s="28" customFormat="1" ht="10.5" customHeight="1" x14ac:dyDescent="0.2">
      <c r="A66" s="24"/>
      <c r="B66" s="16" t="s">
        <v>204</v>
      </c>
      <c r="C66" s="30">
        <v>290</v>
      </c>
      <c r="D66" s="222"/>
      <c r="E66" s="179"/>
      <c r="F66" s="36"/>
    </row>
    <row r="67" spans="1:6" s="28" customFormat="1" ht="6.75" customHeight="1" x14ac:dyDescent="0.2">
      <c r="A67" s="24"/>
      <c r="B67" s="35"/>
      <c r="C67" s="30"/>
      <c r="D67" s="222"/>
      <c r="E67" s="179"/>
      <c r="F67" s="36"/>
    </row>
    <row r="68" spans="1:6" s="28" customFormat="1" ht="12" customHeight="1" x14ac:dyDescent="0.2">
      <c r="A68" s="24"/>
      <c r="B68" s="31" t="s">
        <v>243</v>
      </c>
      <c r="C68" s="30"/>
      <c r="D68" s="222"/>
      <c r="E68" s="179"/>
      <c r="F68" s="36"/>
    </row>
    <row r="69" spans="1:6" s="28" customFormat="1" ht="10.5" customHeight="1" x14ac:dyDescent="0.2">
      <c r="A69" s="24"/>
      <c r="B69" s="16" t="s">
        <v>22</v>
      </c>
      <c r="C69" s="30">
        <v>72520</v>
      </c>
      <c r="D69" s="222"/>
      <c r="E69" s="179">
        <v>0.15532897881153418</v>
      </c>
      <c r="F69" s="36"/>
    </row>
    <row r="70" spans="1:6" s="28" customFormat="1" ht="10.5" customHeight="1" x14ac:dyDescent="0.2">
      <c r="A70" s="24"/>
      <c r="B70" s="16" t="s">
        <v>23</v>
      </c>
      <c r="C70" s="30">
        <v>55</v>
      </c>
      <c r="D70" s="222"/>
      <c r="E70" s="179">
        <v>-0.15384615384615385</v>
      </c>
      <c r="F70" s="36"/>
    </row>
    <row r="71" spans="1:6" s="28" customFormat="1" ht="10.5" customHeight="1" x14ac:dyDescent="0.2">
      <c r="A71" s="24"/>
      <c r="B71" s="33" t="s">
        <v>193</v>
      </c>
      <c r="C71" s="30">
        <v>1739.5599999999977</v>
      </c>
      <c r="D71" s="222"/>
      <c r="E71" s="179">
        <v>-0.2210739360939975</v>
      </c>
      <c r="F71" s="36"/>
    </row>
    <row r="72" spans="1:6" ht="10.5" customHeight="1" x14ac:dyDescent="0.2">
      <c r="B72" s="33" t="s">
        <v>194</v>
      </c>
      <c r="C72" s="30">
        <v>12194</v>
      </c>
      <c r="D72" s="222"/>
      <c r="E72" s="179">
        <v>-0.14482081492390775</v>
      </c>
      <c r="F72" s="34"/>
    </row>
    <row r="73" spans="1:6" ht="10.5" customHeight="1" x14ac:dyDescent="0.2">
      <c r="B73" s="33" t="s">
        <v>322</v>
      </c>
      <c r="C73" s="343">
        <v>945</v>
      </c>
      <c r="D73" s="222"/>
      <c r="E73" s="344">
        <v>0.21935483870967731</v>
      </c>
      <c r="F73" s="34"/>
    </row>
    <row r="74" spans="1:6" ht="10.5" customHeight="1" x14ac:dyDescent="0.2">
      <c r="B74" s="33" t="s">
        <v>324</v>
      </c>
      <c r="C74" s="343"/>
      <c r="D74" s="222"/>
      <c r="E74" s="344"/>
      <c r="F74" s="34"/>
    </row>
    <row r="75" spans="1:6" ht="10.5" customHeight="1" x14ac:dyDescent="0.2">
      <c r="B75" s="33" t="s">
        <v>325</v>
      </c>
      <c r="C75" s="343">
        <v>78</v>
      </c>
      <c r="D75" s="222"/>
      <c r="E75" s="344">
        <v>-0.58947368421052637</v>
      </c>
      <c r="F75" s="34"/>
    </row>
    <row r="76" spans="1:6" ht="10.5" customHeight="1" x14ac:dyDescent="0.2">
      <c r="B76" s="33" t="s">
        <v>320</v>
      </c>
      <c r="C76" s="343">
        <v>1382</v>
      </c>
      <c r="D76" s="222"/>
      <c r="E76" s="344">
        <v>-8.2337317397078391E-2</v>
      </c>
      <c r="F76" s="34"/>
    </row>
    <row r="77" spans="1:6" ht="10.5" customHeight="1" x14ac:dyDescent="0.2">
      <c r="B77" s="33" t="s">
        <v>321</v>
      </c>
      <c r="C77" s="343">
        <v>5715</v>
      </c>
      <c r="D77" s="222"/>
      <c r="E77" s="344">
        <v>-0.11832767664301147</v>
      </c>
      <c r="F77" s="34"/>
    </row>
    <row r="78" spans="1:6" ht="10.5" customHeight="1" x14ac:dyDescent="0.2">
      <c r="B78" s="33" t="s">
        <v>323</v>
      </c>
      <c r="C78" s="343">
        <v>4074</v>
      </c>
      <c r="D78" s="222"/>
      <c r="E78" s="344">
        <v>-0.23218997361477578</v>
      </c>
      <c r="F78" s="34"/>
    </row>
    <row r="79" spans="1:6" ht="10.5" customHeight="1" x14ac:dyDescent="0.2">
      <c r="B79" s="16" t="s">
        <v>195</v>
      </c>
      <c r="C79" s="343">
        <v>13933.559999999998</v>
      </c>
      <c r="D79" s="222"/>
      <c r="E79" s="344">
        <v>-0.15514652916394833</v>
      </c>
      <c r="F79" s="34"/>
    </row>
    <row r="80" spans="1:6" ht="10.5" customHeight="1" x14ac:dyDescent="0.2">
      <c r="B80" s="16" t="s">
        <v>196</v>
      </c>
      <c r="C80" s="343">
        <v>1</v>
      </c>
      <c r="D80" s="222"/>
      <c r="E80" s="344"/>
      <c r="F80" s="34"/>
    </row>
    <row r="81" spans="1:6" ht="10.5" customHeight="1" x14ac:dyDescent="0.2">
      <c r="B81" s="16" t="s">
        <v>197</v>
      </c>
      <c r="C81" s="343"/>
      <c r="D81" s="222"/>
      <c r="E81" s="344"/>
      <c r="F81" s="34"/>
    </row>
    <row r="82" spans="1:6" s="28" customFormat="1" ht="10.5" customHeight="1" x14ac:dyDescent="0.2">
      <c r="A82" s="24"/>
      <c r="B82" s="16" t="s">
        <v>198</v>
      </c>
      <c r="C82" s="343"/>
      <c r="D82" s="222"/>
      <c r="E82" s="344"/>
      <c r="F82" s="36"/>
    </row>
    <row r="83" spans="1:6" s="28" customFormat="1" ht="10.5" customHeight="1" x14ac:dyDescent="0.2">
      <c r="A83" s="24"/>
      <c r="B83" s="16" t="s">
        <v>200</v>
      </c>
      <c r="C83" s="345">
        <v>11</v>
      </c>
      <c r="D83" s="222"/>
      <c r="E83" s="346"/>
      <c r="F83" s="47"/>
    </row>
    <row r="84" spans="1:6" s="28" customFormat="1" ht="10.5" customHeight="1" x14ac:dyDescent="0.2">
      <c r="A84" s="24"/>
      <c r="B84" s="16" t="s">
        <v>201</v>
      </c>
      <c r="C84" s="345">
        <v>68</v>
      </c>
      <c r="D84" s="222"/>
      <c r="E84" s="346">
        <v>-0.62222222222222223</v>
      </c>
      <c r="F84" s="47"/>
    </row>
    <row r="85" spans="1:6" s="28" customFormat="1" ht="10.5" customHeight="1" x14ac:dyDescent="0.2">
      <c r="A85" s="24"/>
      <c r="B85" s="16" t="s">
        <v>202</v>
      </c>
      <c r="C85" s="46">
        <v>376</v>
      </c>
      <c r="D85" s="222"/>
      <c r="E85" s="190">
        <v>-0.61475409836065575</v>
      </c>
      <c r="F85" s="47"/>
    </row>
    <row r="86" spans="1:6" s="28" customFormat="1" ht="10.5" customHeight="1" x14ac:dyDescent="0.2">
      <c r="A86" s="24"/>
      <c r="B86" s="16" t="s">
        <v>203</v>
      </c>
      <c r="C86" s="46">
        <v>324</v>
      </c>
      <c r="D86" s="222"/>
      <c r="E86" s="190">
        <v>0.24615384615384617</v>
      </c>
      <c r="F86" s="47"/>
    </row>
    <row r="87" spans="1:6" s="28" customFormat="1" ht="10.5" customHeight="1" x14ac:dyDescent="0.2">
      <c r="A87" s="24"/>
      <c r="B87" s="16" t="s">
        <v>204</v>
      </c>
      <c r="C87" s="46"/>
      <c r="D87" s="222"/>
      <c r="E87" s="190"/>
      <c r="F87" s="47"/>
    </row>
    <row r="88" spans="1:6" ht="12.75" customHeight="1" x14ac:dyDescent="0.2">
      <c r="B88" s="16" t="s">
        <v>303</v>
      </c>
      <c r="C88" s="46"/>
      <c r="D88" s="222"/>
      <c r="E88" s="190"/>
      <c r="F88" s="47"/>
    </row>
    <row r="89" spans="1:6" s="28" customFormat="1" ht="11.25" customHeight="1" x14ac:dyDescent="0.2">
      <c r="A89" s="24"/>
      <c r="B89" s="31" t="s">
        <v>278</v>
      </c>
      <c r="C89" s="46"/>
      <c r="D89" s="222"/>
      <c r="E89" s="190"/>
      <c r="F89" s="47"/>
    </row>
    <row r="90" spans="1:6" ht="10.5" customHeight="1" x14ac:dyDescent="0.2">
      <c r="B90" s="16" t="s">
        <v>22</v>
      </c>
      <c r="C90" s="46">
        <v>1999743</v>
      </c>
      <c r="D90" s="222">
        <v>76379</v>
      </c>
      <c r="E90" s="190">
        <v>-1.273488821241564E-2</v>
      </c>
      <c r="F90" s="47"/>
    </row>
    <row r="91" spans="1:6" ht="10.5" customHeight="1" x14ac:dyDescent="0.2">
      <c r="B91" s="16" t="s">
        <v>23</v>
      </c>
      <c r="C91" s="46">
        <v>9224</v>
      </c>
      <c r="D91" s="222">
        <v>1</v>
      </c>
      <c r="E91" s="190">
        <v>-0.15064456721915287</v>
      </c>
      <c r="F91" s="47"/>
    </row>
    <row r="92" spans="1:6" ht="10.5" customHeight="1" x14ac:dyDescent="0.2">
      <c r="B92" s="33" t="s">
        <v>193</v>
      </c>
      <c r="C92" s="46">
        <v>53765.39999999998</v>
      </c>
      <c r="D92" s="222">
        <v>4948.17</v>
      </c>
      <c r="E92" s="190">
        <v>-0.1415745607158444</v>
      </c>
      <c r="F92" s="47"/>
    </row>
    <row r="93" spans="1:6" ht="10.5" customHeight="1" x14ac:dyDescent="0.2">
      <c r="B93" s="33" t="s">
        <v>194</v>
      </c>
      <c r="C93" s="46">
        <v>929292</v>
      </c>
      <c r="D93" s="222">
        <v>183719</v>
      </c>
      <c r="E93" s="190">
        <v>4.4346036300130898E-2</v>
      </c>
      <c r="F93" s="47"/>
    </row>
    <row r="94" spans="1:6" ht="10.5" customHeight="1" x14ac:dyDescent="0.2">
      <c r="B94" s="33" t="s">
        <v>322</v>
      </c>
      <c r="C94" s="46">
        <v>68991</v>
      </c>
      <c r="D94" s="222">
        <v>57719</v>
      </c>
      <c r="E94" s="190">
        <v>3.7092155403729565E-2</v>
      </c>
      <c r="F94" s="47"/>
    </row>
    <row r="95" spans="1:6" ht="10.5" customHeight="1" x14ac:dyDescent="0.2">
      <c r="B95" s="33" t="s">
        <v>324</v>
      </c>
      <c r="C95" s="46">
        <v>2</v>
      </c>
      <c r="D95" s="222">
        <v>1</v>
      </c>
      <c r="E95" s="190"/>
      <c r="F95" s="47"/>
    </row>
    <row r="96" spans="1:6" ht="10.5" customHeight="1" x14ac:dyDescent="0.2">
      <c r="B96" s="33" t="s">
        <v>325</v>
      </c>
      <c r="C96" s="46">
        <v>83638</v>
      </c>
      <c r="D96" s="222">
        <v>83279</v>
      </c>
      <c r="E96" s="190">
        <v>4.2750813499731866E-2</v>
      </c>
      <c r="F96" s="47"/>
    </row>
    <row r="97" spans="2:6" ht="10.5" customHeight="1" x14ac:dyDescent="0.2">
      <c r="B97" s="33" t="s">
        <v>320</v>
      </c>
      <c r="C97" s="46">
        <v>88688</v>
      </c>
      <c r="D97" s="222">
        <v>1285</v>
      </c>
      <c r="E97" s="190">
        <v>1.0873777554881725E-2</v>
      </c>
      <c r="F97" s="47"/>
    </row>
    <row r="98" spans="2:6" ht="10.5" customHeight="1" x14ac:dyDescent="0.2">
      <c r="B98" s="33" t="s">
        <v>321</v>
      </c>
      <c r="C98" s="46">
        <v>562302</v>
      </c>
      <c r="D98" s="222">
        <v>29728</v>
      </c>
      <c r="E98" s="190">
        <v>4.6135470619753427E-2</v>
      </c>
      <c r="F98" s="47"/>
    </row>
    <row r="99" spans="2:6" ht="10.5" customHeight="1" x14ac:dyDescent="0.2">
      <c r="B99" s="33" t="s">
        <v>323</v>
      </c>
      <c r="C99" s="46">
        <v>125671</v>
      </c>
      <c r="D99" s="222">
        <v>11707</v>
      </c>
      <c r="E99" s="190">
        <v>6.6345925397956806E-2</v>
      </c>
      <c r="F99" s="47"/>
    </row>
    <row r="100" spans="2:6" ht="10.5" customHeight="1" x14ac:dyDescent="0.2">
      <c r="B100" s="16" t="s">
        <v>195</v>
      </c>
      <c r="C100" s="46">
        <v>983057.4</v>
      </c>
      <c r="D100" s="222">
        <v>188667.17</v>
      </c>
      <c r="E100" s="190">
        <v>3.2120182421997656E-2</v>
      </c>
      <c r="F100" s="47"/>
    </row>
    <row r="101" spans="2:6" ht="10.5" customHeight="1" x14ac:dyDescent="0.2">
      <c r="B101" s="16" t="s">
        <v>196</v>
      </c>
      <c r="C101" s="46">
        <v>1</v>
      </c>
      <c r="D101" s="222"/>
      <c r="E101" s="190"/>
      <c r="F101" s="47"/>
    </row>
    <row r="102" spans="2:6" ht="10.5" customHeight="1" x14ac:dyDescent="0.2">
      <c r="B102" s="16" t="s">
        <v>197</v>
      </c>
      <c r="C102" s="46">
        <v>2</v>
      </c>
      <c r="D102" s="222"/>
      <c r="E102" s="190">
        <v>-0.33333333333333337</v>
      </c>
      <c r="F102" s="47"/>
    </row>
    <row r="103" spans="2:6" ht="10.5" customHeight="1" x14ac:dyDescent="0.2">
      <c r="B103" s="16" t="s">
        <v>198</v>
      </c>
      <c r="C103" s="46">
        <v>90</v>
      </c>
      <c r="D103" s="222"/>
      <c r="E103" s="190"/>
      <c r="F103" s="47"/>
    </row>
    <row r="104" spans="2:6" ht="10.5" customHeight="1" x14ac:dyDescent="0.2">
      <c r="B104" s="16" t="s">
        <v>200</v>
      </c>
      <c r="C104" s="46">
        <v>22</v>
      </c>
      <c r="D104" s="222"/>
      <c r="E104" s="190">
        <v>-0.62068965517241381</v>
      </c>
      <c r="F104" s="47"/>
    </row>
    <row r="105" spans="2:6" ht="10.5" customHeight="1" x14ac:dyDescent="0.2">
      <c r="B105" s="16" t="s">
        <v>201</v>
      </c>
      <c r="C105" s="46">
        <v>207</v>
      </c>
      <c r="D105" s="222">
        <v>2</v>
      </c>
      <c r="E105" s="190">
        <v>-0.33440514469453375</v>
      </c>
      <c r="F105" s="47"/>
    </row>
    <row r="106" spans="2:6" ht="10.5" customHeight="1" x14ac:dyDescent="0.2">
      <c r="B106" s="16" t="s">
        <v>202</v>
      </c>
      <c r="C106" s="46">
        <v>1362</v>
      </c>
      <c r="D106" s="222"/>
      <c r="E106" s="190">
        <v>-0.33300685602350633</v>
      </c>
      <c r="F106" s="47"/>
    </row>
    <row r="107" spans="2:6" ht="10.5" customHeight="1" x14ac:dyDescent="0.2">
      <c r="B107" s="16" t="s">
        <v>203</v>
      </c>
      <c r="C107" s="46">
        <v>1187</v>
      </c>
      <c r="D107" s="222"/>
      <c r="E107" s="190">
        <v>-6.901960784313721E-2</v>
      </c>
      <c r="F107" s="47"/>
    </row>
    <row r="108" spans="2:6" ht="10.5" customHeight="1" x14ac:dyDescent="0.2">
      <c r="B108" s="16" t="s">
        <v>204</v>
      </c>
      <c r="C108" s="46">
        <v>290</v>
      </c>
      <c r="D108" s="222"/>
      <c r="E108" s="190"/>
      <c r="F108" s="47"/>
    </row>
    <row r="109" spans="2:6" ht="10.5" customHeight="1" x14ac:dyDescent="0.2">
      <c r="B109" s="21" t="s">
        <v>303</v>
      </c>
      <c r="C109" s="399"/>
      <c r="D109" s="342"/>
      <c r="E109" s="347"/>
      <c r="F109" s="47"/>
    </row>
    <row r="110" spans="2:6" ht="9.75" customHeight="1" x14ac:dyDescent="0.2">
      <c r="B110" s="43"/>
      <c r="C110" s="49"/>
      <c r="D110" s="350"/>
      <c r="E110" s="350"/>
      <c r="F110" s="47"/>
    </row>
    <row r="111" spans="2:6" ht="15" customHeight="1" x14ac:dyDescent="0.25">
      <c r="B111" s="7" t="s">
        <v>288</v>
      </c>
      <c r="C111" s="8"/>
      <c r="D111" s="349"/>
      <c r="E111" s="349"/>
      <c r="F111" s="8"/>
    </row>
    <row r="112" spans="2:6" ht="9.75" customHeight="1" x14ac:dyDescent="0.2">
      <c r="B112" s="9" t="str">
        <f>B3</f>
        <v>PERIODE DU 1.1 AU 31.8.2024</v>
      </c>
      <c r="D112" s="350"/>
      <c r="E112" s="350"/>
    </row>
    <row r="113" spans="1:6" ht="14.25" customHeight="1" x14ac:dyDescent="0.2">
      <c r="B113" s="12" t="s">
        <v>175</v>
      </c>
      <c r="C113" s="13"/>
      <c r="D113" s="353"/>
      <c r="E113" s="351"/>
      <c r="F113" s="15"/>
    </row>
    <row r="114" spans="1:6" ht="12" customHeight="1" x14ac:dyDescent="0.2">
      <c r="B114" s="16" t="s">
        <v>4</v>
      </c>
      <c r="C114" s="18" t="s">
        <v>6</v>
      </c>
      <c r="D114" s="219" t="s">
        <v>3</v>
      </c>
      <c r="E114" s="19" t="str">
        <f>CUMUL_Maladie_mnt!$H$5</f>
        <v>PCAP</v>
      </c>
      <c r="F114" s="20"/>
    </row>
    <row r="115" spans="1:6" ht="9.75" customHeight="1" x14ac:dyDescent="0.2">
      <c r="B115" s="21"/>
      <c r="C115" s="45"/>
      <c r="D115" s="220" t="s">
        <v>87</v>
      </c>
      <c r="E115" s="22" t="str">
        <f>CUMUL_Maladie_mnt!$H$6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2123533.5599999977</v>
      </c>
      <c r="D119" s="222">
        <v>3586.4</v>
      </c>
      <c r="E119" s="239">
        <v>-1.4136163336988528E-2</v>
      </c>
      <c r="F119" s="20"/>
    </row>
    <row r="120" spans="1:6" ht="10.5" customHeight="1" x14ac:dyDescent="0.2">
      <c r="A120" s="2"/>
      <c r="B120" s="37" t="s">
        <v>206</v>
      </c>
      <c r="C120" s="238">
        <v>9703</v>
      </c>
      <c r="D120" s="222"/>
      <c r="E120" s="239"/>
      <c r="F120" s="20"/>
    </row>
    <row r="121" spans="1:6" ht="10.5" customHeight="1" x14ac:dyDescent="0.2">
      <c r="A121" s="2"/>
      <c r="B121" s="37" t="s">
        <v>226</v>
      </c>
      <c r="C121" s="238">
        <v>31717.800000000003</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2165036.359999998</v>
      </c>
      <c r="D126" s="222">
        <v>3586.4</v>
      </c>
      <c r="E126" s="239">
        <v>-8.932814829745217E-2</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3350828.4300000467</v>
      </c>
      <c r="D129" s="222">
        <v>19371.700000000012</v>
      </c>
      <c r="E129" s="239">
        <v>0.22545844622989897</v>
      </c>
      <c r="F129" s="20"/>
    </row>
    <row r="130" spans="1:6" ht="10.5" customHeight="1" x14ac:dyDescent="0.2">
      <c r="A130" s="2"/>
      <c r="B130" s="37" t="s">
        <v>208</v>
      </c>
      <c r="C130" s="238">
        <v>155456.16999999818</v>
      </c>
      <c r="D130" s="222">
        <v>82252.269999999364</v>
      </c>
      <c r="E130" s="239">
        <v>-0.12587491977430765</v>
      </c>
      <c r="F130" s="20"/>
    </row>
    <row r="131" spans="1:6" ht="10.5" customHeight="1" x14ac:dyDescent="0.2">
      <c r="A131" s="2"/>
      <c r="B131" s="37" t="s">
        <v>209</v>
      </c>
      <c r="C131" s="238">
        <v>47269274.889998905</v>
      </c>
      <c r="D131" s="222">
        <v>117620.51999999989</v>
      </c>
      <c r="E131" s="239">
        <v>8.1193146905751412E-3</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50775634.489998952</v>
      </c>
      <c r="D135" s="222">
        <v>219244.48999999923</v>
      </c>
      <c r="E135" s="239">
        <v>1.9575480307668203E-2</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189354.90000000005</v>
      </c>
      <c r="D138" s="222">
        <v>582.29999999999995</v>
      </c>
      <c r="E138" s="239">
        <v>-3.7688010619461698E-2</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189354.90000000005</v>
      </c>
      <c r="D141" s="222">
        <v>582.29999999999995</v>
      </c>
      <c r="E141" s="239">
        <v>-3.7688010619461698E-2</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27537.550000000007</v>
      </c>
      <c r="D144" s="222">
        <v>191.2</v>
      </c>
      <c r="E144" s="239">
        <v>0.21989257433966491</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27537.550000000007</v>
      </c>
      <c r="D147" s="222">
        <v>191.2</v>
      </c>
      <c r="E147" s="182">
        <v>0.21989257433966491</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517.85</v>
      </c>
      <c r="D150" s="222"/>
      <c r="E150" s="182">
        <v>5.4254885993485491E-2</v>
      </c>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517.85</v>
      </c>
      <c r="D152" s="222"/>
      <c r="E152" s="182">
        <v>5.4254885993485491E-2</v>
      </c>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186</v>
      </c>
      <c r="D155" s="222"/>
      <c r="E155" s="182">
        <v>0.15527950310559002</v>
      </c>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186</v>
      </c>
      <c r="D157" s="222"/>
      <c r="E157" s="182">
        <v>0.15527950310559002</v>
      </c>
      <c r="F157" s="56"/>
    </row>
    <row r="158" spans="1:6" s="57" customFormat="1" ht="6.75" customHeight="1" x14ac:dyDescent="0.2">
      <c r="A158" s="6"/>
      <c r="B158" s="35"/>
      <c r="C158" s="55"/>
      <c r="D158" s="222"/>
      <c r="E158" s="182"/>
      <c r="F158" s="56"/>
    </row>
    <row r="159" spans="1:6" s="60" customFormat="1" ht="14.25" customHeight="1" x14ac:dyDescent="0.2">
      <c r="A159" s="24"/>
      <c r="B159" s="31" t="s">
        <v>244</v>
      </c>
      <c r="C159" s="55"/>
      <c r="D159" s="222"/>
      <c r="E159" s="182"/>
      <c r="F159" s="59"/>
    </row>
    <row r="160" spans="1:6" s="60" customFormat="1" ht="15" customHeight="1" x14ac:dyDescent="0.2">
      <c r="A160" s="24"/>
      <c r="B160" s="37" t="s">
        <v>213</v>
      </c>
      <c r="C160" s="55"/>
      <c r="D160" s="222"/>
      <c r="E160" s="182"/>
      <c r="F160" s="59"/>
    </row>
    <row r="161" spans="1:6" s="57" customFormat="1" ht="10.5" customHeight="1" x14ac:dyDescent="0.2">
      <c r="A161" s="6"/>
      <c r="B161" s="37" t="s">
        <v>205</v>
      </c>
      <c r="C161" s="55">
        <v>38575.9</v>
      </c>
      <c r="D161" s="222"/>
      <c r="E161" s="182">
        <v>-6.9097309699695297E-2</v>
      </c>
      <c r="F161" s="56"/>
    </row>
    <row r="162" spans="1:6" s="57" customFormat="1" ht="10.5" customHeight="1" x14ac:dyDescent="0.2">
      <c r="A162" s="6"/>
      <c r="B162" s="37" t="s">
        <v>206</v>
      </c>
      <c r="C162" s="55">
        <v>198</v>
      </c>
      <c r="D162" s="222"/>
      <c r="E162" s="182"/>
      <c r="F162" s="56"/>
    </row>
    <row r="163" spans="1:6" s="57" customFormat="1" ht="10.5" customHeight="1" x14ac:dyDescent="0.2">
      <c r="A163" s="6"/>
      <c r="B163" s="37" t="s">
        <v>226</v>
      </c>
      <c r="C163" s="55">
        <v>756.2</v>
      </c>
      <c r="D163" s="222"/>
      <c r="E163" s="182"/>
      <c r="F163" s="56"/>
    </row>
    <row r="164" spans="1:6" s="57" customFormat="1" ht="10.5" customHeight="1" x14ac:dyDescent="0.2">
      <c r="A164" s="6"/>
      <c r="B164" s="37" t="s">
        <v>207</v>
      </c>
      <c r="C164" s="55">
        <v>10521.899999999994</v>
      </c>
      <c r="D164" s="222"/>
      <c r="E164" s="182">
        <v>-0.28300755363695551</v>
      </c>
      <c r="F164" s="56"/>
    </row>
    <row r="165" spans="1:6" s="57" customFormat="1" ht="10.5" customHeight="1" x14ac:dyDescent="0.2">
      <c r="A165" s="6"/>
      <c r="B165" s="37" t="s">
        <v>208</v>
      </c>
      <c r="C165" s="55">
        <v>1993.2</v>
      </c>
      <c r="D165" s="222"/>
      <c r="E165" s="182">
        <v>-5.51763367463034E-2</v>
      </c>
      <c r="F165" s="56"/>
    </row>
    <row r="166" spans="1:6" s="57" customFormat="1" ht="10.5" customHeight="1" x14ac:dyDescent="0.2">
      <c r="A166" s="6"/>
      <c r="B166" s="37" t="s">
        <v>209</v>
      </c>
      <c r="C166" s="55">
        <v>105524.20000000003</v>
      </c>
      <c r="D166" s="222"/>
      <c r="E166" s="182">
        <v>0.16626158962245374</v>
      </c>
      <c r="F166" s="56"/>
    </row>
    <row r="167" spans="1:6" s="57" customFormat="1" ht="10.5" customHeight="1" x14ac:dyDescent="0.2">
      <c r="A167" s="6"/>
      <c r="B167" s="37" t="s">
        <v>210</v>
      </c>
      <c r="C167" s="55">
        <v>1088.7999999999997</v>
      </c>
      <c r="D167" s="222"/>
      <c r="E167" s="182"/>
      <c r="F167" s="56"/>
    </row>
    <row r="168" spans="1:6" s="57" customFormat="1" ht="10.5" customHeight="1" x14ac:dyDescent="0.2">
      <c r="A168" s="6"/>
      <c r="B168" s="37" t="s">
        <v>211</v>
      </c>
      <c r="C168" s="55">
        <v>3164.35</v>
      </c>
      <c r="D168" s="222"/>
      <c r="E168" s="182"/>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161858.55000000002</v>
      </c>
      <c r="D170" s="222"/>
      <c r="E170" s="182">
        <v>-3.7871273798276262E-2</v>
      </c>
      <c r="F170" s="56"/>
    </row>
    <row r="171" spans="1:6" s="60" customFormat="1" ht="10.5" customHeight="1" x14ac:dyDescent="0.15">
      <c r="A171" s="24"/>
      <c r="B171" s="264"/>
      <c r="C171" s="55"/>
      <c r="D171" s="222"/>
      <c r="E171" s="182"/>
      <c r="F171" s="59"/>
    </row>
    <row r="172" spans="1:6" s="57" customFormat="1" ht="12.75" customHeight="1" x14ac:dyDescent="0.2">
      <c r="A172" s="6"/>
      <c r="B172" s="35" t="s">
        <v>233</v>
      </c>
      <c r="C172" s="55">
        <v>53325199.699998952</v>
      </c>
      <c r="D172" s="222">
        <v>223604.38999999926</v>
      </c>
      <c r="E172" s="182">
        <v>1.435756263876331E-2</v>
      </c>
      <c r="F172" s="56"/>
    </row>
    <row r="173" spans="1:6" s="57" customFormat="1" ht="12.75" hidden="1" customHeight="1" x14ac:dyDescent="0.2">
      <c r="A173" s="6"/>
      <c r="B173" s="35"/>
      <c r="C173" s="55"/>
      <c r="D173" s="222"/>
      <c r="E173" s="182"/>
      <c r="F173" s="56"/>
    </row>
    <row r="174" spans="1:6" s="57" customFormat="1" ht="12.7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2654.7</v>
      </c>
      <c r="D176" s="222">
        <v>893.5</v>
      </c>
      <c r="E176" s="182">
        <v>3.5899637101494797E-2</v>
      </c>
      <c r="F176" s="59"/>
    </row>
    <row r="177" spans="1:6" s="60" customFormat="1" ht="10.5" customHeight="1" x14ac:dyDescent="0.2">
      <c r="A177" s="24"/>
      <c r="B177" s="37" t="s">
        <v>214</v>
      </c>
      <c r="C177" s="55">
        <v>5406128</v>
      </c>
      <c r="D177" s="222">
        <v>1830161</v>
      </c>
      <c r="E177" s="182">
        <v>9.2017004067326269E-3</v>
      </c>
      <c r="F177" s="59"/>
    </row>
    <row r="178" spans="1:6" s="60" customFormat="1" ht="10.5" customHeight="1" x14ac:dyDescent="0.2">
      <c r="A178" s="24"/>
      <c r="B178" s="37" t="s">
        <v>215</v>
      </c>
      <c r="C178" s="55">
        <v>425</v>
      </c>
      <c r="D178" s="222">
        <v>114</v>
      </c>
      <c r="E178" s="182">
        <v>-0.59943449575871821</v>
      </c>
      <c r="F178" s="59"/>
    </row>
    <row r="179" spans="1:6" s="60" customFormat="1" ht="10.5" customHeight="1" x14ac:dyDescent="0.2">
      <c r="A179" s="24"/>
      <c r="B179" s="37" t="s">
        <v>216</v>
      </c>
      <c r="C179" s="55">
        <v>1267.5</v>
      </c>
      <c r="D179" s="222">
        <v>234</v>
      </c>
      <c r="E179" s="182">
        <v>-0.23427777442155495</v>
      </c>
      <c r="F179" s="59"/>
    </row>
    <row r="180" spans="1:6" s="60" customFormat="1" ht="10.5" customHeight="1" x14ac:dyDescent="0.2">
      <c r="A180" s="24"/>
      <c r="B180" s="37" t="s">
        <v>217</v>
      </c>
      <c r="C180" s="55">
        <v>9785.4200000000019</v>
      </c>
      <c r="D180" s="222">
        <v>2571.1</v>
      </c>
      <c r="E180" s="182">
        <v>-5.4831886101749161E-2</v>
      </c>
      <c r="F180" s="59"/>
    </row>
    <row r="181" spans="1:6" s="60" customFormat="1" ht="10.5" hidden="1" customHeight="1" x14ac:dyDescent="0.2">
      <c r="A181" s="24"/>
      <c r="B181" s="37"/>
      <c r="C181" s="55"/>
      <c r="D181" s="222"/>
      <c r="E181" s="182"/>
      <c r="F181" s="59"/>
    </row>
    <row r="182" spans="1:6" s="60" customFormat="1" ht="10.5" hidden="1" customHeight="1" x14ac:dyDescent="0.2">
      <c r="A182" s="24"/>
      <c r="B182" s="37"/>
      <c r="C182" s="55"/>
      <c r="D182" s="222"/>
      <c r="E182" s="182"/>
      <c r="F182" s="59"/>
    </row>
    <row r="183" spans="1:6" s="60" customFormat="1" ht="10.5" hidden="1" customHeight="1" x14ac:dyDescent="0.2">
      <c r="A183" s="24"/>
      <c r="B183" s="37"/>
      <c r="C183" s="55"/>
      <c r="D183" s="222"/>
      <c r="E183" s="182"/>
      <c r="F183" s="59"/>
    </row>
    <row r="184" spans="1:6" s="60" customFormat="1" ht="10.5" hidden="1" customHeight="1" x14ac:dyDescent="0.2">
      <c r="A184" s="24"/>
      <c r="B184" s="37"/>
      <c r="C184" s="55"/>
      <c r="D184" s="222"/>
      <c r="E184" s="182"/>
      <c r="F184" s="59"/>
    </row>
    <row r="185" spans="1:6" s="60" customFormat="1" ht="10.5" hidden="1" customHeight="1" x14ac:dyDescent="0.2">
      <c r="A185" s="24"/>
      <c r="B185" s="37"/>
      <c r="C185" s="55"/>
      <c r="D185" s="222"/>
      <c r="E185" s="182"/>
      <c r="F185" s="59"/>
    </row>
    <row r="186" spans="1:6" ht="11.25" customHeight="1" x14ac:dyDescent="0.2">
      <c r="A186" s="2"/>
      <c r="B186" s="41" t="s">
        <v>235</v>
      </c>
      <c r="C186" s="166">
        <v>5420260.6200000001</v>
      </c>
      <c r="D186" s="342">
        <v>1833973.6</v>
      </c>
      <c r="E186" s="194">
        <v>8.8958220152113299E-3</v>
      </c>
      <c r="F186" s="69"/>
    </row>
    <row r="187" spans="1:6" s="28" customFormat="1" ht="16.5" customHeight="1" x14ac:dyDescent="0.2">
      <c r="A187" s="54"/>
      <c r="B187" s="81" t="s">
        <v>164</v>
      </c>
      <c r="C187" s="55"/>
      <c r="D187" s="222"/>
      <c r="E187" s="185"/>
      <c r="F187" s="70"/>
    </row>
    <row r="188" spans="1:6" s="28" customFormat="1" ht="8.25" customHeight="1" x14ac:dyDescent="0.2">
      <c r="A188" s="54"/>
      <c r="B188" s="81"/>
      <c r="C188" s="55"/>
      <c r="D188" s="222"/>
      <c r="E188" s="185"/>
      <c r="F188" s="70"/>
    </row>
    <row r="189" spans="1:6" ht="10.5" customHeight="1" x14ac:dyDescent="0.2">
      <c r="A189" s="2"/>
      <c r="B189" s="82" t="s">
        <v>78</v>
      </c>
      <c r="C189" s="55">
        <v>13267998.5888994</v>
      </c>
      <c r="D189" s="222"/>
      <c r="E189" s="185">
        <v>2.1587993407467865E-2</v>
      </c>
      <c r="F189" s="69"/>
    </row>
    <row r="190" spans="1:6" ht="10.5" customHeight="1" x14ac:dyDescent="0.2">
      <c r="A190" s="2"/>
      <c r="B190" s="82" t="s">
        <v>76</v>
      </c>
      <c r="C190" s="55">
        <v>42347737.580093011</v>
      </c>
      <c r="D190" s="222"/>
      <c r="E190" s="185">
        <v>6.8897021116403501E-2</v>
      </c>
      <c r="F190" s="69"/>
    </row>
    <row r="191" spans="1:6" ht="10.5" customHeight="1" x14ac:dyDescent="0.2">
      <c r="A191" s="2"/>
      <c r="B191" s="82" t="s">
        <v>77</v>
      </c>
      <c r="C191" s="55"/>
      <c r="D191" s="222"/>
      <c r="E191" s="185"/>
      <c r="F191" s="69"/>
    </row>
    <row r="192" spans="1:6" s="28" customFormat="1" ht="16.5" customHeight="1" x14ac:dyDescent="0.2">
      <c r="A192" s="54"/>
      <c r="B192" s="161" t="s">
        <v>165</v>
      </c>
      <c r="C192" s="400">
        <v>55615873.168992415</v>
      </c>
      <c r="D192" s="227"/>
      <c r="E192" s="355">
        <v>5.7215497676642135E-2</v>
      </c>
      <c r="F192" s="70"/>
    </row>
    <row r="193" spans="1:6" ht="10.5" customHeight="1" x14ac:dyDescent="0.2">
      <c r="A193" s="2"/>
      <c r="B193" s="84"/>
      <c r="C193" s="166"/>
      <c r="D193" s="342"/>
      <c r="E193" s="352"/>
      <c r="F193" s="69"/>
    </row>
    <row r="194" spans="1:6" x14ac:dyDescent="0.2">
      <c r="D194" s="350"/>
    </row>
    <row r="195" spans="1:6" x14ac:dyDescent="0.2">
      <c r="D195" s="350"/>
    </row>
    <row r="196" spans="1:6" x14ac:dyDescent="0.2">
      <c r="D196" s="350"/>
    </row>
    <row r="197" spans="1:6" x14ac:dyDescent="0.2">
      <c r="D197" s="350"/>
    </row>
    <row r="198" spans="1:6" x14ac:dyDescent="0.2">
      <c r="D198" s="350"/>
    </row>
    <row r="199" spans="1:6" x14ac:dyDescent="0.2">
      <c r="D199" s="350"/>
    </row>
    <row r="200" spans="1:6" x14ac:dyDescent="0.2">
      <c r="D200" s="350"/>
    </row>
    <row r="201" spans="1:6" x14ac:dyDescent="0.2">
      <c r="D201" s="350"/>
    </row>
    <row r="202" spans="1:6" x14ac:dyDescent="0.2">
      <c r="D202" s="350"/>
    </row>
    <row r="203" spans="1:6" x14ac:dyDescent="0.2">
      <c r="D203" s="350"/>
    </row>
    <row r="204" spans="1:6" x14ac:dyDescent="0.2">
      <c r="D204" s="350"/>
    </row>
    <row r="205" spans="1:6" x14ac:dyDescent="0.2">
      <c r="D205" s="350"/>
    </row>
    <row r="206" spans="1:6" x14ac:dyDescent="0.2">
      <c r="D206" s="350"/>
    </row>
    <row r="207" spans="1:6" x14ac:dyDescent="0.2">
      <c r="D207" s="350"/>
    </row>
    <row r="208" spans="1:6" x14ac:dyDescent="0.2">
      <c r="D208" s="350"/>
    </row>
    <row r="209" spans="4:4" x14ac:dyDescent="0.2">
      <c r="D209" s="350"/>
    </row>
    <row r="210" spans="4:4" x14ac:dyDescent="0.2">
      <c r="D210" s="350"/>
    </row>
    <row r="211" spans="4:4" x14ac:dyDescent="0.2">
      <c r="D211" s="350"/>
    </row>
    <row r="212" spans="4:4" x14ac:dyDescent="0.2">
      <c r="D212" s="350"/>
    </row>
    <row r="213" spans="4:4" x14ac:dyDescent="0.2">
      <c r="D213" s="350"/>
    </row>
    <row r="214" spans="4:4" x14ac:dyDescent="0.2">
      <c r="D214" s="350"/>
    </row>
    <row r="215" spans="4:4" x14ac:dyDescent="0.2">
      <c r="D215" s="350"/>
    </row>
    <row r="216" spans="4:4" x14ac:dyDescent="0.2">
      <c r="D216" s="350"/>
    </row>
    <row r="217" spans="4:4" x14ac:dyDescent="0.2">
      <c r="D217" s="350"/>
    </row>
    <row r="218" spans="4:4" x14ac:dyDescent="0.2">
      <c r="D218" s="350"/>
    </row>
    <row r="219" spans="4:4" x14ac:dyDescent="0.2">
      <c r="D219" s="350"/>
    </row>
    <row r="220" spans="4:4" x14ac:dyDescent="0.2">
      <c r="D220" s="350"/>
    </row>
    <row r="221" spans="4:4" x14ac:dyDescent="0.2">
      <c r="D221" s="350"/>
    </row>
    <row r="222" spans="4:4" x14ac:dyDescent="0.2">
      <c r="D222" s="350"/>
    </row>
    <row r="223" spans="4:4" x14ac:dyDescent="0.2">
      <c r="D223" s="350"/>
    </row>
    <row r="224" spans="4:4" x14ac:dyDescent="0.2">
      <c r="D224" s="350"/>
    </row>
    <row r="225" spans="4:4" x14ac:dyDescent="0.2">
      <c r="D225" s="350"/>
    </row>
    <row r="226" spans="4:4" x14ac:dyDescent="0.2">
      <c r="D226" s="350"/>
    </row>
    <row r="227" spans="4:4" x14ac:dyDescent="0.2">
      <c r="D227" s="350"/>
    </row>
    <row r="228" spans="4:4" x14ac:dyDescent="0.2">
      <c r="D228" s="350"/>
    </row>
    <row r="229" spans="4:4" x14ac:dyDescent="0.2">
      <c r="D229" s="350"/>
    </row>
    <row r="230" spans="4:4" x14ac:dyDescent="0.2">
      <c r="D230" s="350"/>
    </row>
    <row r="231" spans="4:4" x14ac:dyDescent="0.2">
      <c r="D231" s="350"/>
    </row>
    <row r="232" spans="4:4" x14ac:dyDescent="0.2">
      <c r="D232" s="350"/>
    </row>
    <row r="233" spans="4:4" x14ac:dyDescent="0.2">
      <c r="D233" s="350"/>
    </row>
    <row r="234" spans="4:4" x14ac:dyDescent="0.2">
      <c r="D234" s="350"/>
    </row>
    <row r="235" spans="4:4" x14ac:dyDescent="0.2">
      <c r="D235" s="350"/>
    </row>
    <row r="236" spans="4:4" x14ac:dyDescent="0.2">
      <c r="D236" s="350"/>
    </row>
    <row r="237" spans="4:4" x14ac:dyDescent="0.2">
      <c r="D237" s="350"/>
    </row>
    <row r="238" spans="4:4" x14ac:dyDescent="0.2">
      <c r="D238" s="350"/>
    </row>
    <row r="239" spans="4:4" x14ac:dyDescent="0.2">
      <c r="D239" s="350"/>
    </row>
    <row r="240" spans="4:4" x14ac:dyDescent="0.2">
      <c r="D240" s="350"/>
    </row>
    <row r="241" spans="4:4" x14ac:dyDescent="0.2">
      <c r="D241" s="350"/>
    </row>
    <row r="242" spans="4:4" x14ac:dyDescent="0.2">
      <c r="D242" s="350"/>
    </row>
    <row r="243" spans="4:4" x14ac:dyDescent="0.2">
      <c r="D243" s="350"/>
    </row>
    <row r="244" spans="4:4" x14ac:dyDescent="0.2">
      <c r="D244" s="350"/>
    </row>
    <row r="245" spans="4:4" x14ac:dyDescent="0.2">
      <c r="D245" s="350"/>
    </row>
    <row r="246" spans="4:4" x14ac:dyDescent="0.2">
      <c r="D246" s="350"/>
    </row>
    <row r="247" spans="4:4" x14ac:dyDescent="0.2">
      <c r="D247" s="350"/>
    </row>
    <row r="248" spans="4:4" x14ac:dyDescent="0.2">
      <c r="D248" s="350"/>
    </row>
    <row r="249" spans="4:4" x14ac:dyDescent="0.2">
      <c r="D249" s="350"/>
    </row>
    <row r="250" spans="4:4" x14ac:dyDescent="0.2">
      <c r="D250" s="350"/>
    </row>
    <row r="251" spans="4:4" x14ac:dyDescent="0.2">
      <c r="D251" s="350"/>
    </row>
    <row r="252" spans="4:4" x14ac:dyDescent="0.2">
      <c r="D252" s="350"/>
    </row>
    <row r="253" spans="4:4" x14ac:dyDescent="0.2">
      <c r="D253" s="350"/>
    </row>
    <row r="254" spans="4:4" x14ac:dyDescent="0.2">
      <c r="D254" s="350"/>
    </row>
    <row r="255" spans="4:4" x14ac:dyDescent="0.2">
      <c r="D255" s="350"/>
    </row>
    <row r="256" spans="4:4" x14ac:dyDescent="0.2">
      <c r="D256" s="350"/>
    </row>
    <row r="257" spans="4:4" x14ac:dyDescent="0.2">
      <c r="D257" s="350"/>
    </row>
    <row r="258" spans="4:4" x14ac:dyDescent="0.2">
      <c r="D258" s="350"/>
    </row>
    <row r="259" spans="4:4" x14ac:dyDescent="0.2">
      <c r="D259" s="350"/>
    </row>
    <row r="260" spans="4:4" x14ac:dyDescent="0.2">
      <c r="D260" s="350"/>
    </row>
    <row r="261" spans="4:4" x14ac:dyDescent="0.2">
      <c r="D261" s="350"/>
    </row>
    <row r="262" spans="4:4" x14ac:dyDescent="0.2">
      <c r="D262" s="350"/>
    </row>
    <row r="263" spans="4:4" x14ac:dyDescent="0.2">
      <c r="D263" s="350"/>
    </row>
    <row r="264" spans="4:4" x14ac:dyDescent="0.2">
      <c r="D264" s="350"/>
    </row>
    <row r="265" spans="4:4" x14ac:dyDescent="0.2">
      <c r="D265" s="350"/>
    </row>
    <row r="266" spans="4:4" x14ac:dyDescent="0.2">
      <c r="D266" s="350"/>
    </row>
    <row r="267" spans="4:4" x14ac:dyDescent="0.2">
      <c r="D267" s="350"/>
    </row>
    <row r="268" spans="4:4" x14ac:dyDescent="0.2">
      <c r="D268" s="350"/>
    </row>
    <row r="269" spans="4:4" x14ac:dyDescent="0.2">
      <c r="D269" s="350"/>
    </row>
    <row r="270" spans="4:4" x14ac:dyDescent="0.2">
      <c r="D270" s="350"/>
    </row>
    <row r="271" spans="4:4" x14ac:dyDescent="0.2">
      <c r="D271" s="350"/>
    </row>
    <row r="272" spans="4:4" x14ac:dyDescent="0.2">
      <c r="D272" s="350"/>
    </row>
    <row r="273" spans="4:4" x14ac:dyDescent="0.2">
      <c r="D273" s="350"/>
    </row>
    <row r="274" spans="4:4" x14ac:dyDescent="0.2">
      <c r="D274" s="350"/>
    </row>
    <row r="275" spans="4:4" x14ac:dyDescent="0.2">
      <c r="D275" s="350"/>
    </row>
    <row r="276" spans="4:4" x14ac:dyDescent="0.2">
      <c r="D276" s="350"/>
    </row>
    <row r="277" spans="4:4" x14ac:dyDescent="0.2">
      <c r="D277" s="350"/>
    </row>
    <row r="278" spans="4:4" x14ac:dyDescent="0.2">
      <c r="D278" s="350"/>
    </row>
    <row r="279" spans="4:4" x14ac:dyDescent="0.2">
      <c r="D279" s="350"/>
    </row>
    <row r="280" spans="4:4" x14ac:dyDescent="0.2">
      <c r="D280" s="350"/>
    </row>
    <row r="281" spans="4:4" x14ac:dyDescent="0.2">
      <c r="D281" s="350"/>
    </row>
    <row r="282" spans="4:4" x14ac:dyDescent="0.2">
      <c r="D282" s="350"/>
    </row>
    <row r="283" spans="4:4" x14ac:dyDescent="0.2">
      <c r="D283" s="350"/>
    </row>
    <row r="284" spans="4:4" x14ac:dyDescent="0.2">
      <c r="D284" s="350"/>
    </row>
    <row r="285" spans="4:4" x14ac:dyDescent="0.2">
      <c r="D285" s="350"/>
    </row>
    <row r="286" spans="4:4" x14ac:dyDescent="0.2">
      <c r="D286" s="350"/>
    </row>
    <row r="287" spans="4:4" x14ac:dyDescent="0.2">
      <c r="D287" s="350"/>
    </row>
    <row r="288" spans="4:4" x14ac:dyDescent="0.2">
      <c r="D288" s="350"/>
    </row>
    <row r="289" spans="4:4" x14ac:dyDescent="0.2">
      <c r="D289" s="350"/>
    </row>
    <row r="290" spans="4:4" x14ac:dyDescent="0.2">
      <c r="D290" s="350"/>
    </row>
    <row r="291" spans="4:4" x14ac:dyDescent="0.2">
      <c r="D291" s="350"/>
    </row>
    <row r="292" spans="4:4" x14ac:dyDescent="0.2">
      <c r="D292" s="350"/>
    </row>
    <row r="293" spans="4:4" x14ac:dyDescent="0.2">
      <c r="D293" s="350"/>
    </row>
    <row r="294" spans="4:4" x14ac:dyDescent="0.2">
      <c r="D294" s="350"/>
    </row>
    <row r="295" spans="4:4" x14ac:dyDescent="0.2">
      <c r="D295" s="350"/>
    </row>
    <row r="296" spans="4:4" x14ac:dyDescent="0.2">
      <c r="D296" s="350"/>
    </row>
    <row r="297" spans="4:4" x14ac:dyDescent="0.2">
      <c r="D297" s="350"/>
    </row>
    <row r="298" spans="4:4" x14ac:dyDescent="0.2">
      <c r="D298" s="350"/>
    </row>
    <row r="299" spans="4:4" x14ac:dyDescent="0.2">
      <c r="D299" s="350"/>
    </row>
    <row r="300" spans="4:4" x14ac:dyDescent="0.2">
      <c r="D300" s="350"/>
    </row>
    <row r="301" spans="4:4" x14ac:dyDescent="0.2">
      <c r="D301" s="350"/>
    </row>
    <row r="302" spans="4:4" x14ac:dyDescent="0.2">
      <c r="D302" s="350"/>
    </row>
    <row r="303" spans="4:4" x14ac:dyDescent="0.2">
      <c r="D303" s="350"/>
    </row>
    <row r="304" spans="4:4" x14ac:dyDescent="0.2">
      <c r="D304" s="350"/>
    </row>
    <row r="305" spans="4:4" x14ac:dyDescent="0.2">
      <c r="D305" s="350"/>
    </row>
    <row r="306" spans="4:4" x14ac:dyDescent="0.2">
      <c r="D306" s="350"/>
    </row>
    <row r="307" spans="4:4" x14ac:dyDescent="0.2">
      <c r="D307" s="350"/>
    </row>
    <row r="308" spans="4:4" x14ac:dyDescent="0.2">
      <c r="D308" s="350"/>
    </row>
    <row r="309" spans="4:4" x14ac:dyDescent="0.2">
      <c r="D309" s="350"/>
    </row>
    <row r="310" spans="4:4" x14ac:dyDescent="0.2">
      <c r="D310" s="350"/>
    </row>
    <row r="311" spans="4:4" x14ac:dyDescent="0.2">
      <c r="D311" s="350"/>
    </row>
    <row r="312" spans="4:4" x14ac:dyDescent="0.2">
      <c r="D312" s="350"/>
    </row>
    <row r="313" spans="4:4" x14ac:dyDescent="0.2">
      <c r="D313" s="350"/>
    </row>
    <row r="314" spans="4:4" x14ac:dyDescent="0.2">
      <c r="D314" s="350"/>
    </row>
    <row r="315" spans="4:4" x14ac:dyDescent="0.2">
      <c r="D315" s="350"/>
    </row>
    <row r="316" spans="4:4" x14ac:dyDescent="0.2">
      <c r="D316" s="350"/>
    </row>
    <row r="317" spans="4:4" x14ac:dyDescent="0.2">
      <c r="D317" s="350"/>
    </row>
    <row r="318" spans="4:4" x14ac:dyDescent="0.2">
      <c r="D318" s="350"/>
    </row>
    <row r="319" spans="4:4" x14ac:dyDescent="0.2">
      <c r="D319" s="350"/>
    </row>
    <row r="320" spans="4:4" x14ac:dyDescent="0.2">
      <c r="D320" s="350"/>
    </row>
    <row r="321" spans="4:4" x14ac:dyDescent="0.2">
      <c r="D321" s="350"/>
    </row>
    <row r="322" spans="4:4" x14ac:dyDescent="0.2">
      <c r="D322" s="350"/>
    </row>
    <row r="323" spans="4:4" x14ac:dyDescent="0.2">
      <c r="D323" s="350"/>
    </row>
    <row r="324" spans="4:4" x14ac:dyDescent="0.2">
      <c r="D324" s="350"/>
    </row>
    <row r="325" spans="4:4" x14ac:dyDescent="0.2">
      <c r="D325" s="350"/>
    </row>
    <row r="326" spans="4:4" x14ac:dyDescent="0.2">
      <c r="D326" s="350"/>
    </row>
    <row r="327" spans="4:4" x14ac:dyDescent="0.2">
      <c r="D327" s="350"/>
    </row>
    <row r="328" spans="4:4" x14ac:dyDescent="0.2">
      <c r="D328" s="350"/>
    </row>
    <row r="329" spans="4:4" x14ac:dyDescent="0.2">
      <c r="D329" s="350"/>
    </row>
    <row r="330" spans="4:4" x14ac:dyDescent="0.2">
      <c r="D330" s="350"/>
    </row>
    <row r="331" spans="4:4" x14ac:dyDescent="0.2">
      <c r="D331" s="350"/>
    </row>
    <row r="332" spans="4:4" x14ac:dyDescent="0.2">
      <c r="D332" s="350"/>
    </row>
    <row r="333" spans="4:4" x14ac:dyDescent="0.2">
      <c r="D333" s="350"/>
    </row>
    <row r="334" spans="4:4" x14ac:dyDescent="0.2">
      <c r="D334" s="350"/>
    </row>
    <row r="335" spans="4:4" x14ac:dyDescent="0.2">
      <c r="D335" s="350"/>
    </row>
    <row r="336" spans="4:4" x14ac:dyDescent="0.2">
      <c r="D336" s="350"/>
    </row>
    <row r="337" spans="4:4" x14ac:dyDescent="0.2">
      <c r="D337" s="350"/>
    </row>
    <row r="338" spans="4:4" x14ac:dyDescent="0.2">
      <c r="D338" s="350"/>
    </row>
    <row r="339" spans="4:4" x14ac:dyDescent="0.2">
      <c r="D339" s="350"/>
    </row>
    <row r="340" spans="4:4" x14ac:dyDescent="0.2">
      <c r="D340" s="350"/>
    </row>
    <row r="341" spans="4:4" x14ac:dyDescent="0.2">
      <c r="D341" s="350"/>
    </row>
    <row r="342" spans="4:4" x14ac:dyDescent="0.2">
      <c r="D342" s="350"/>
    </row>
    <row r="343" spans="4:4" x14ac:dyDescent="0.2">
      <c r="D343" s="350"/>
    </row>
    <row r="344" spans="4:4" x14ac:dyDescent="0.2">
      <c r="D344" s="350"/>
    </row>
    <row r="345" spans="4:4" x14ac:dyDescent="0.2">
      <c r="D345" s="350"/>
    </row>
    <row r="346" spans="4:4" x14ac:dyDescent="0.2">
      <c r="D346" s="350"/>
    </row>
    <row r="347" spans="4:4" x14ac:dyDescent="0.2">
      <c r="D347" s="350"/>
    </row>
    <row r="348" spans="4:4" x14ac:dyDescent="0.2">
      <c r="D348" s="350"/>
    </row>
    <row r="349" spans="4:4" x14ac:dyDescent="0.2">
      <c r="D349" s="350"/>
    </row>
    <row r="350" spans="4:4" x14ac:dyDescent="0.2">
      <c r="D350" s="350"/>
    </row>
    <row r="351" spans="4:4" x14ac:dyDescent="0.2">
      <c r="D351" s="350"/>
    </row>
    <row r="352" spans="4:4" x14ac:dyDescent="0.2">
      <c r="D352" s="350"/>
    </row>
    <row r="353" spans="4:4" x14ac:dyDescent="0.2">
      <c r="D353" s="350"/>
    </row>
    <row r="354" spans="4:4" x14ac:dyDescent="0.2">
      <c r="D354" s="350"/>
    </row>
    <row r="355" spans="4:4" x14ac:dyDescent="0.2">
      <c r="D355" s="350"/>
    </row>
    <row r="356" spans="4:4" x14ac:dyDescent="0.2">
      <c r="D356" s="350"/>
    </row>
    <row r="357" spans="4:4" x14ac:dyDescent="0.2">
      <c r="D357" s="350"/>
    </row>
    <row r="358" spans="4:4" x14ac:dyDescent="0.2">
      <c r="D358" s="350"/>
    </row>
    <row r="359" spans="4:4" x14ac:dyDescent="0.2">
      <c r="D359" s="350"/>
    </row>
    <row r="360" spans="4:4" x14ac:dyDescent="0.2">
      <c r="D360" s="350"/>
    </row>
    <row r="361" spans="4:4" x14ac:dyDescent="0.2">
      <c r="D361" s="350"/>
    </row>
    <row r="362" spans="4:4" x14ac:dyDescent="0.2">
      <c r="D362" s="350"/>
    </row>
    <row r="363" spans="4:4" x14ac:dyDescent="0.2">
      <c r="D363" s="350"/>
    </row>
    <row r="364" spans="4:4" x14ac:dyDescent="0.2">
      <c r="D364" s="350"/>
    </row>
  </sheetData>
  <dataConsolidate/>
  <phoneticPr fontId="22" type="noConversion"/>
  <pageMargins left="0.19685039370078741" right="0.19685039370078741" top="0.27559055118110237" bottom="0.19685039370078741" header="0.31496062992125984" footer="0.51181102362204722"/>
  <pageSetup paperSize="9" scale="70" orientation="portrait" r:id="rId1"/>
  <headerFooter alignWithMargins="0">
    <oddFooter xml:space="preserve">&amp;R&amp;8
</oddFooter>
  </headerFooter>
  <rowBreaks count="1" manualBreakCount="1">
    <brk id="109"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abSelected="1" view="pageBreakPreview" topLeftCell="A42" zoomScaleNormal="100" zoomScaleSheetLayoutView="100" workbookViewId="0">
      <selection activeCell="B70" sqref="B70"/>
    </sheetView>
  </sheetViews>
  <sheetFormatPr baseColWidth="10" defaultRowHeight="12.75" x14ac:dyDescent="0.2"/>
  <cols>
    <col min="1" max="1" width="72.140625" style="781" bestFit="1" customWidth="1"/>
    <col min="2" max="2" width="17.5703125" style="782" customWidth="1"/>
    <col min="3" max="3" width="17.140625" style="782" customWidth="1"/>
    <col min="4" max="4" width="17.85546875" style="782" customWidth="1"/>
    <col min="5" max="5" width="15.7109375" style="782" customWidth="1"/>
    <col min="6" max="6" width="3.28515625" style="781" customWidth="1"/>
    <col min="7" max="7" width="69.28515625" style="781" bestFit="1" customWidth="1"/>
    <col min="8" max="11" width="15.7109375" style="781" customWidth="1"/>
    <col min="12" max="16384" width="11.42578125" style="781"/>
  </cols>
  <sheetData>
    <row r="1" spans="1:11" ht="42.75" customHeight="1" x14ac:dyDescent="0.2">
      <c r="A1" s="851" t="s">
        <v>661</v>
      </c>
      <c r="B1" s="850"/>
      <c r="C1" s="850"/>
      <c r="D1" s="850"/>
      <c r="E1" s="849"/>
      <c r="G1" s="851" t="str">
        <f>A1</f>
        <v xml:space="preserve">RÉSULTATS  DE SYNTHESE           </v>
      </c>
      <c r="H1" s="850"/>
      <c r="I1" s="850"/>
      <c r="J1" s="850"/>
      <c r="K1" s="849"/>
    </row>
    <row r="2" spans="1:11" ht="42.75" customHeight="1" x14ac:dyDescent="0.2">
      <c r="A2" s="848" t="s">
        <v>660</v>
      </c>
      <c r="B2" s="847"/>
      <c r="C2" s="847"/>
      <c r="D2" s="847"/>
      <c r="E2" s="846"/>
      <c r="G2" s="848" t="s">
        <v>662</v>
      </c>
      <c r="H2" s="898"/>
      <c r="I2" s="898"/>
      <c r="J2" s="898"/>
      <c r="K2" s="897"/>
    </row>
    <row r="3" spans="1:11" ht="42.75" customHeight="1" thickBot="1" x14ac:dyDescent="0.25">
      <c r="A3" s="845" t="s">
        <v>500</v>
      </c>
      <c r="B3" s="844"/>
      <c r="C3" s="844"/>
      <c r="D3" s="844"/>
      <c r="E3" s="843"/>
      <c r="G3" s="845" t="str">
        <f>A3</f>
        <v>PERIODE DU 1.1 AU 31.8.2024</v>
      </c>
      <c r="H3" s="896"/>
      <c r="I3" s="896"/>
      <c r="J3" s="896"/>
      <c r="K3" s="895"/>
    </row>
    <row r="4" spans="1:11" ht="30.75" customHeight="1" x14ac:dyDescent="0.2">
      <c r="A4" s="842" t="s">
        <v>659</v>
      </c>
      <c r="B4" s="841" t="s">
        <v>658</v>
      </c>
      <c r="C4" s="840" t="s">
        <v>657</v>
      </c>
      <c r="D4" s="839" t="s">
        <v>656</v>
      </c>
      <c r="E4" s="838" t="s">
        <v>6</v>
      </c>
      <c r="G4" s="842" t="str">
        <f>A4</f>
        <v xml:space="preserve">  PRESTATIONS</v>
      </c>
      <c r="H4" s="894" t="str">
        <f>B4</f>
        <v>maladie</v>
      </c>
      <c r="I4" s="893" t="str">
        <f>C4</f>
        <v>maternité</v>
      </c>
      <c r="J4" s="893" t="str">
        <f>D4</f>
        <v>AT</v>
      </c>
      <c r="K4" s="893" t="str">
        <f>E4</f>
        <v>TOTAL</v>
      </c>
    </row>
    <row r="5" spans="1:11" ht="13.5" thickBot="1" x14ac:dyDescent="0.25">
      <c r="A5" s="837"/>
      <c r="B5" s="836"/>
      <c r="C5" s="791"/>
      <c r="D5" s="790"/>
      <c r="E5" s="789"/>
      <c r="G5" s="837"/>
      <c r="H5" s="892"/>
      <c r="I5" s="891"/>
      <c r="J5" s="890"/>
      <c r="K5" s="889"/>
    </row>
    <row r="6" spans="1:11" x14ac:dyDescent="0.2">
      <c r="A6" s="798"/>
      <c r="B6" s="808"/>
      <c r="C6" s="807"/>
      <c r="D6" s="806"/>
      <c r="E6" s="805"/>
      <c r="G6" s="798"/>
      <c r="H6" s="871"/>
      <c r="I6" s="870"/>
      <c r="J6" s="869"/>
      <c r="K6" s="868"/>
    </row>
    <row r="7" spans="1:11" ht="24.75" customHeight="1" x14ac:dyDescent="0.2">
      <c r="A7" s="833" t="s">
        <v>88</v>
      </c>
      <c r="B7" s="797">
        <v>4560337412.3688545</v>
      </c>
      <c r="C7" s="796">
        <v>27293986.349040005</v>
      </c>
      <c r="D7" s="795">
        <v>44901791.870000005</v>
      </c>
      <c r="E7" s="794">
        <v>4632533190.5878944</v>
      </c>
      <c r="G7" s="833" t="str">
        <f>A7</f>
        <v>Omnipraticiens libéraux</v>
      </c>
      <c r="H7" s="863">
        <v>5.9408899760644118E-2</v>
      </c>
      <c r="I7" s="862">
        <v>-5.5706100703062034E-2</v>
      </c>
      <c r="J7" s="861">
        <v>2.0172081344071113E-2</v>
      </c>
      <c r="K7" s="860">
        <v>5.8254305187161126E-2</v>
      </c>
    </row>
    <row r="8" spans="1:11" ht="14.25" customHeight="1" x14ac:dyDescent="0.2">
      <c r="A8" s="833" t="s">
        <v>102</v>
      </c>
      <c r="B8" s="797">
        <v>8993654102.3660049</v>
      </c>
      <c r="C8" s="835">
        <v>132433126.21401939</v>
      </c>
      <c r="D8" s="795">
        <v>78053727.519999981</v>
      </c>
      <c r="E8" s="794">
        <v>9204140956.1000252</v>
      </c>
      <c r="G8" s="833" t="str">
        <f>A8</f>
        <v>Spécialistes libéraux</v>
      </c>
      <c r="H8" s="863">
        <v>5.4210449437376296E-2</v>
      </c>
      <c r="I8" s="888">
        <v>-6.1660535494585278E-2</v>
      </c>
      <c r="J8" s="861">
        <v>6.0920581489873005E-2</v>
      </c>
      <c r="K8" s="860">
        <v>5.2397042058255794E-2</v>
      </c>
    </row>
    <row r="9" spans="1:11" s="783" customFormat="1" x14ac:dyDescent="0.2">
      <c r="A9" s="834" t="s">
        <v>113</v>
      </c>
      <c r="B9" s="813">
        <v>13553991514.734861</v>
      </c>
      <c r="C9" s="812">
        <v>159727112.56305939</v>
      </c>
      <c r="D9" s="811">
        <v>122955519.38999997</v>
      </c>
      <c r="E9" s="810">
        <v>13836674146.68792</v>
      </c>
      <c r="G9" s="834" t="str">
        <f>A9</f>
        <v>TOTAL Médecins libéraux</v>
      </c>
      <c r="H9" s="875">
        <v>5.5953800963267852E-2</v>
      </c>
      <c r="I9" s="874">
        <v>-6.0648373839603087E-2</v>
      </c>
      <c r="J9" s="873">
        <v>4.5667851103880386E-2</v>
      </c>
      <c r="K9" s="872">
        <v>5.4350826556717191E-2</v>
      </c>
    </row>
    <row r="10" spans="1:11" ht="21" customHeight="1" x14ac:dyDescent="0.2">
      <c r="A10" s="833" t="s">
        <v>121</v>
      </c>
      <c r="B10" s="797">
        <v>2218033912.1110415</v>
      </c>
      <c r="C10" s="796">
        <v>7064465.2799999854</v>
      </c>
      <c r="D10" s="795">
        <v>142783.28999999992</v>
      </c>
      <c r="E10" s="794">
        <v>2225241160.6810417</v>
      </c>
      <c r="G10" s="833" t="str">
        <f>A10</f>
        <v>Dentistes libéraux</v>
      </c>
      <c r="H10" s="863">
        <v>-7.2523127741588533E-2</v>
      </c>
      <c r="I10" s="862">
        <v>0.10343276754932273</v>
      </c>
      <c r="J10" s="861">
        <v>-6.7748957460741832E-2</v>
      </c>
      <c r="K10" s="860">
        <v>-7.2053054957720186E-2</v>
      </c>
    </row>
    <row r="11" spans="1:11" x14ac:dyDescent="0.2">
      <c r="A11" s="833" t="s">
        <v>122</v>
      </c>
      <c r="B11" s="797">
        <v>117934782.0505877</v>
      </c>
      <c r="C11" s="796">
        <v>186503711.83999988</v>
      </c>
      <c r="D11" s="795">
        <v>5796.0599999999995</v>
      </c>
      <c r="E11" s="794">
        <v>304444289.95058757</v>
      </c>
      <c r="G11" s="833" t="str">
        <f>A11</f>
        <v>Sages-femmes libérales</v>
      </c>
      <c r="H11" s="863">
        <v>0.16027310084297652</v>
      </c>
      <c r="I11" s="862">
        <v>8.8155458439040268E-2</v>
      </c>
      <c r="J11" s="861">
        <v>8.8041058294819452E-2</v>
      </c>
      <c r="K11" s="860">
        <v>0.11500216698191257</v>
      </c>
    </row>
    <row r="12" spans="1:11" x14ac:dyDescent="0.2">
      <c r="A12" s="833" t="s">
        <v>243</v>
      </c>
      <c r="B12" s="797">
        <v>1090457800.6860464</v>
      </c>
      <c r="C12" s="796">
        <v>16797836.549999997</v>
      </c>
      <c r="D12" s="795">
        <v>2835934.2499999995</v>
      </c>
      <c r="E12" s="794">
        <v>1110091571.4860463</v>
      </c>
      <c r="G12" s="833" t="str">
        <f>A12</f>
        <v>Centres de santé (honoraires)</v>
      </c>
      <c r="H12" s="863">
        <v>5.8243845229987157E-2</v>
      </c>
      <c r="I12" s="862">
        <v>0.27078737551345622</v>
      </c>
      <c r="J12" s="861">
        <v>0.18277640685558949</v>
      </c>
      <c r="K12" s="860">
        <v>6.1215084911082407E-2</v>
      </c>
    </row>
    <row r="13" spans="1:11" s="783" customFormat="1" ht="22.5" customHeight="1" x14ac:dyDescent="0.2">
      <c r="A13" s="834" t="s">
        <v>655</v>
      </c>
      <c r="B13" s="813">
        <v>16980418009.582539</v>
      </c>
      <c r="C13" s="812">
        <v>370093126.23305935</v>
      </c>
      <c r="D13" s="811">
        <v>125940032.99000001</v>
      </c>
      <c r="E13" s="810">
        <v>17476451168.805599</v>
      </c>
      <c r="G13" s="834" t="str">
        <f>A13</f>
        <v xml:space="preserve">TOTAL HONORAIRES SECTEUR PRIVÉ (médicaux et dentaires) </v>
      </c>
      <c r="H13" s="875">
        <v>3.7964951320212492E-2</v>
      </c>
      <c r="I13" s="874">
        <v>2.5033060002823682E-2</v>
      </c>
      <c r="J13" s="873">
        <v>4.8261444433520984E-2</v>
      </c>
      <c r="K13" s="872">
        <v>3.7761152410702215E-2</v>
      </c>
    </row>
    <row r="14" spans="1:11" ht="18.75" customHeight="1" x14ac:dyDescent="0.2">
      <c r="A14" s="833" t="s">
        <v>124</v>
      </c>
      <c r="B14" s="797">
        <v>5327954884.9724112</v>
      </c>
      <c r="C14" s="796">
        <v>15493310.109999273</v>
      </c>
      <c r="D14" s="795">
        <v>11720407.03999996</v>
      </c>
      <c r="E14" s="794">
        <v>5355168602.1224108</v>
      </c>
      <c r="G14" s="833" t="str">
        <f>A14</f>
        <v>Infirmiers libéraux</v>
      </c>
      <c r="H14" s="863">
        <v>4.9952914108308821E-2</v>
      </c>
      <c r="I14" s="862">
        <v>-5.0806371543388185E-4</v>
      </c>
      <c r="J14" s="861">
        <v>-1.545995910803255E-2</v>
      </c>
      <c r="K14" s="860">
        <v>4.9646966013650484E-2</v>
      </c>
    </row>
    <row r="15" spans="1:11" x14ac:dyDescent="0.2">
      <c r="A15" s="833" t="s">
        <v>132</v>
      </c>
      <c r="B15" s="797">
        <v>2816683556.0769811</v>
      </c>
      <c r="C15" s="796">
        <v>15299129.440000143</v>
      </c>
      <c r="D15" s="795">
        <v>108520256.14999868</v>
      </c>
      <c r="E15" s="794">
        <v>2940502941.6669798</v>
      </c>
      <c r="G15" s="833" t="str">
        <f>A15</f>
        <v>Masseurs kinésithérapeutes libéraux</v>
      </c>
      <c r="H15" s="863">
        <v>5.2265923820544069E-2</v>
      </c>
      <c r="I15" s="862">
        <v>2.8992485278823699E-2</v>
      </c>
      <c r="J15" s="861">
        <v>3.1184695631559123E-2</v>
      </c>
      <c r="K15" s="860">
        <v>5.1348980254283916E-2</v>
      </c>
    </row>
    <row r="16" spans="1:11" x14ac:dyDescent="0.2">
      <c r="A16" s="833" t="s">
        <v>136</v>
      </c>
      <c r="B16" s="797">
        <v>541090920.38553286</v>
      </c>
      <c r="C16" s="796">
        <v>79164.039999999935</v>
      </c>
      <c r="D16" s="795">
        <v>489286.14000000176</v>
      </c>
      <c r="E16" s="794">
        <v>541659370.5655328</v>
      </c>
      <c r="G16" s="833" t="str">
        <f>A16</f>
        <v>Orthophonistes libéraux</v>
      </c>
      <c r="H16" s="863">
        <v>7.1006804134924328E-2</v>
      </c>
      <c r="I16" s="862">
        <v>3.4266359642675548E-2</v>
      </c>
      <c r="J16" s="861">
        <v>-7.8404320511904491E-3</v>
      </c>
      <c r="K16" s="860">
        <v>7.0924366460585642E-2</v>
      </c>
    </row>
    <row r="17" spans="1:11" x14ac:dyDescent="0.2">
      <c r="A17" s="833" t="s">
        <v>141</v>
      </c>
      <c r="B17" s="797">
        <v>122558469.73999716</v>
      </c>
      <c r="C17" s="796">
        <v>182535.23000000071</v>
      </c>
      <c r="D17" s="795">
        <v>70315.969999999856</v>
      </c>
      <c r="E17" s="794">
        <v>122811320.93999717</v>
      </c>
      <c r="G17" s="833" t="str">
        <f>A17</f>
        <v>Orthoptistes libéraux</v>
      </c>
      <c r="H17" s="863">
        <v>0.1393138146182058</v>
      </c>
      <c r="I17" s="862">
        <v>8.4090605118207096E-2</v>
      </c>
      <c r="J17" s="861">
        <v>0.21717481550054707</v>
      </c>
      <c r="K17" s="860">
        <v>0.13926928454796816</v>
      </c>
    </row>
    <row r="18" spans="1:11" x14ac:dyDescent="0.2">
      <c r="A18" s="833" t="s">
        <v>139</v>
      </c>
      <c r="B18" s="797">
        <v>46444159.680004403</v>
      </c>
      <c r="C18" s="796">
        <v>15936.449999999986</v>
      </c>
      <c r="D18" s="795">
        <v>943.69999999999993</v>
      </c>
      <c r="E18" s="794">
        <v>46461039.830004409</v>
      </c>
      <c r="G18" s="833" t="str">
        <f>A18</f>
        <v>Pédicures libéraux</v>
      </c>
      <c r="H18" s="863">
        <v>0.24895400340839879</v>
      </c>
      <c r="I18" s="862">
        <v>2.3983767750025007</v>
      </c>
      <c r="J18" s="861">
        <v>-0.16335685662612121</v>
      </c>
      <c r="K18" s="860">
        <v>0.24921251140939349</v>
      </c>
    </row>
    <row r="19" spans="1:11" x14ac:dyDescent="0.2">
      <c r="A19" s="833" t="s">
        <v>466</v>
      </c>
      <c r="B19" s="797">
        <v>16922980.809999999</v>
      </c>
      <c r="C19" s="796">
        <v>64920</v>
      </c>
      <c r="D19" s="795">
        <v>172600</v>
      </c>
      <c r="E19" s="794">
        <v>17160500.809999999</v>
      </c>
      <c r="G19" s="833" t="s">
        <v>466</v>
      </c>
      <c r="H19" s="863">
        <v>0.41434027583001276</v>
      </c>
      <c r="I19" s="862">
        <v>0.1712069276565038</v>
      </c>
      <c r="J19" s="861">
        <v>0.33705166937795328</v>
      </c>
      <c r="K19" s="860">
        <v>0.41240986849300509</v>
      </c>
    </row>
    <row r="20" spans="1:11" x14ac:dyDescent="0.2">
      <c r="A20" s="833" t="s">
        <v>654</v>
      </c>
      <c r="B20" s="797">
        <v>257834.13999999998</v>
      </c>
      <c r="C20" s="796">
        <v>6560.5200000000068</v>
      </c>
      <c r="D20" s="795">
        <v>1388.0100000000002</v>
      </c>
      <c r="E20" s="794">
        <v>265782.67</v>
      </c>
      <c r="G20" s="833" t="str">
        <f>A20</f>
        <v>Sages-femmes libérales (actes infirmiers prescrits)</v>
      </c>
      <c r="H20" s="863">
        <v>-8.8018765225602591E-2</v>
      </c>
      <c r="I20" s="862">
        <v>8.7767236262225712E-2</v>
      </c>
      <c r="J20" s="861">
        <v>1.3136970545581841</v>
      </c>
      <c r="K20" s="860">
        <v>-8.1448515357433027E-2</v>
      </c>
    </row>
    <row r="21" spans="1:11" x14ac:dyDescent="0.2">
      <c r="A21" s="833" t="s">
        <v>244</v>
      </c>
      <c r="B21" s="797">
        <v>127765005.31021674</v>
      </c>
      <c r="C21" s="796">
        <v>391659.14000000124</v>
      </c>
      <c r="D21" s="795">
        <v>465550.38000000041</v>
      </c>
      <c r="E21" s="794">
        <v>128622214.83021674</v>
      </c>
      <c r="G21" s="833" t="str">
        <f>A21</f>
        <v>Centres de santé (prescriptions)</v>
      </c>
      <c r="H21" s="863">
        <v>1.0627975466666273E-2</v>
      </c>
      <c r="I21" s="862">
        <v>1.704693440669125E-2</v>
      </c>
      <c r="J21" s="861">
        <v>-3.7257912594049425E-2</v>
      </c>
      <c r="K21" s="860">
        <v>1.0465479408445111E-2</v>
      </c>
    </row>
    <row r="22" spans="1:11" s="783" customFormat="1" ht="20.25" customHeight="1" x14ac:dyDescent="0.2">
      <c r="A22" s="834" t="s">
        <v>287</v>
      </c>
      <c r="B22" s="813">
        <v>8999677811.1151428</v>
      </c>
      <c r="C22" s="812">
        <v>31533214.929999419</v>
      </c>
      <c r="D22" s="811">
        <v>121440747.38999864</v>
      </c>
      <c r="E22" s="810">
        <v>9152651773.4351425</v>
      </c>
      <c r="G22" s="834" t="str">
        <f>A22</f>
        <v xml:space="preserve"> TOTAL AUXILIAIRES MÉDICAUX</v>
      </c>
      <c r="H22" s="875">
        <v>5.383944538353358E-2</v>
      </c>
      <c r="I22" s="874">
        <v>1.505852476024927E-2</v>
      </c>
      <c r="J22" s="873">
        <v>2.6477988913908401E-2</v>
      </c>
      <c r="K22" s="872">
        <v>5.3328259683419477E-2</v>
      </c>
    </row>
    <row r="23" spans="1:11" ht="24.75" customHeight="1" x14ac:dyDescent="0.2">
      <c r="A23" s="833" t="s">
        <v>145</v>
      </c>
      <c r="B23" s="797">
        <v>2059501151.4530947</v>
      </c>
      <c r="C23" s="796">
        <v>71678821.35000062</v>
      </c>
      <c r="D23" s="795">
        <v>1399186.8200000003</v>
      </c>
      <c r="E23" s="794">
        <v>2132579159.6230953</v>
      </c>
      <c r="G23" s="833" t="str">
        <f>A23</f>
        <v>Laboratoires</v>
      </c>
      <c r="H23" s="863">
        <v>-6.6236724800332936E-2</v>
      </c>
      <c r="I23" s="862">
        <v>-3.324699727401037E-2</v>
      </c>
      <c r="J23" s="861">
        <v>-5.0506190422727193E-2</v>
      </c>
      <c r="K23" s="860">
        <v>-6.5154331084882111E-2</v>
      </c>
    </row>
    <row r="24" spans="1:11" ht="23.25" customHeight="1" x14ac:dyDescent="0.2">
      <c r="A24" s="833" t="s">
        <v>162</v>
      </c>
      <c r="B24" s="797">
        <v>3623647493.8215332</v>
      </c>
      <c r="C24" s="796">
        <v>5711084.1399999959</v>
      </c>
      <c r="D24" s="795">
        <v>38858553.489999987</v>
      </c>
      <c r="E24" s="794">
        <v>3668217131.4515328</v>
      </c>
      <c r="G24" s="833" t="str">
        <f>A24</f>
        <v>Frais de déplacement des malades</v>
      </c>
      <c r="H24" s="863">
        <v>6.0769910059481624E-2</v>
      </c>
      <c r="I24" s="862">
        <v>8.8499532755317301E-3</v>
      </c>
      <c r="J24" s="861">
        <v>4.2769216685644595E-2</v>
      </c>
      <c r="K24" s="860">
        <v>6.0491009988132838E-2</v>
      </c>
    </row>
    <row r="25" spans="1:11" ht="24.75" customHeight="1" x14ac:dyDescent="0.2">
      <c r="A25" s="833" t="s">
        <v>653</v>
      </c>
      <c r="B25" s="797">
        <v>7499485593.6699181</v>
      </c>
      <c r="C25" s="796"/>
      <c r="D25" s="795">
        <v>3179235391.0700002</v>
      </c>
      <c r="E25" s="794">
        <v>10678720984.739918</v>
      </c>
      <c r="G25" s="833" t="str">
        <f>A25</f>
        <v xml:space="preserve">Prestations en espèces </v>
      </c>
      <c r="H25" s="863">
        <v>5.6766173566709099E-2</v>
      </c>
      <c r="I25" s="862"/>
      <c r="J25" s="861">
        <v>0.10669293514417455</v>
      </c>
      <c r="K25" s="860">
        <v>7.1152872702488379E-2</v>
      </c>
    </row>
    <row r="26" spans="1:11" ht="22.5" customHeight="1" x14ac:dyDescent="0.2">
      <c r="A26" s="833" t="s">
        <v>158</v>
      </c>
      <c r="B26" s="797">
        <v>510447498.83942902</v>
      </c>
      <c r="C26" s="796">
        <v>378263.41592</v>
      </c>
      <c r="D26" s="795">
        <v>3798887.0272080014</v>
      </c>
      <c r="E26" s="794">
        <v>514624649.28255707</v>
      </c>
      <c r="G26" s="833" t="str">
        <f>A26</f>
        <v>Autres prestations diverses</v>
      </c>
      <c r="H26" s="863">
        <v>0.33329797697405383</v>
      </c>
      <c r="I26" s="862">
        <v>2.4040136607356</v>
      </c>
      <c r="J26" s="861">
        <v>0.21301876442498346</v>
      </c>
      <c r="K26" s="860">
        <v>0.33291831727235599</v>
      </c>
    </row>
    <row r="27" spans="1:11" s="783" customFormat="1" ht="18" customHeight="1" x14ac:dyDescent="0.2">
      <c r="A27" s="834" t="s">
        <v>652</v>
      </c>
      <c r="B27" s="813">
        <v>39673177558.481651</v>
      </c>
      <c r="C27" s="812">
        <v>479394510.06897926</v>
      </c>
      <c r="D27" s="811">
        <v>3470672798.7872052</v>
      </c>
      <c r="E27" s="810">
        <v>43623244867.337837</v>
      </c>
      <c r="G27" s="834" t="str">
        <f>A27</f>
        <v>TOTAL SOINS  EXÉCUTÉS EN VILLE HORS PRODUITS DE SANTÉ</v>
      </c>
      <c r="H27" s="875">
        <v>4.4021091405337609E-2</v>
      </c>
      <c r="I27" s="874">
        <v>1.5588390302213817E-2</v>
      </c>
      <c r="J27" s="873">
        <v>0.10073334485601726</v>
      </c>
      <c r="K27" s="872">
        <v>4.7994515949511651E-2</v>
      </c>
    </row>
    <row r="28" spans="1:11" ht="17.25" customHeight="1" x14ac:dyDescent="0.2">
      <c r="A28" s="833" t="s">
        <v>152</v>
      </c>
      <c r="B28" s="797">
        <v>18456100278.577221</v>
      </c>
      <c r="C28" s="796">
        <v>49646686.030002899</v>
      </c>
      <c r="D28" s="795">
        <v>16057639.49000055</v>
      </c>
      <c r="E28" s="794">
        <v>18521804604.097225</v>
      </c>
      <c r="G28" s="833" t="str">
        <f>A28</f>
        <v>Médicaments</v>
      </c>
      <c r="H28" s="863">
        <v>4.7887957065326336E-2</v>
      </c>
      <c r="I28" s="862">
        <v>3.2168032108989664E-2</v>
      </c>
      <c r="J28" s="861">
        <v>-6.9930499004975388E-2</v>
      </c>
      <c r="K28" s="860">
        <v>4.7730119703810914E-2</v>
      </c>
    </row>
    <row r="29" spans="1:11" x14ac:dyDescent="0.2">
      <c r="A29" s="833" t="s">
        <v>154</v>
      </c>
      <c r="B29" s="797">
        <v>5261234243.5296412</v>
      </c>
      <c r="C29" s="796">
        <v>52128488.589999065</v>
      </c>
      <c r="D29" s="795">
        <v>20549482.74999994</v>
      </c>
      <c r="E29" s="794">
        <v>5333912214.8696404</v>
      </c>
      <c r="G29" s="833" t="str">
        <f>A29</f>
        <v>LPP</v>
      </c>
      <c r="H29" s="863">
        <v>6.4924441652550735E-2</v>
      </c>
      <c r="I29" s="862">
        <v>-1.1861230202142581E-2</v>
      </c>
      <c r="J29" s="861">
        <v>2.0015190230132429E-2</v>
      </c>
      <c r="K29" s="860">
        <v>6.3935981944961418E-2</v>
      </c>
    </row>
    <row r="30" spans="1:11" x14ac:dyDescent="0.2">
      <c r="A30" s="833" t="s">
        <v>153</v>
      </c>
      <c r="B30" s="797">
        <v>288370.83999999991</v>
      </c>
      <c r="C30" s="796">
        <v>365.6</v>
      </c>
      <c r="D30" s="795">
        <v>2025</v>
      </c>
      <c r="E30" s="794">
        <v>290761.43999999989</v>
      </c>
      <c r="G30" s="833" t="str">
        <f>A30</f>
        <v>Produits d'origine humaine</v>
      </c>
      <c r="H30" s="863">
        <v>-9.1117727473782439E-2</v>
      </c>
      <c r="I30" s="862">
        <v>8.8300220750552327E-3</v>
      </c>
      <c r="J30" s="861"/>
      <c r="K30" s="860">
        <v>-8.4628618140470735E-2</v>
      </c>
    </row>
    <row r="31" spans="1:11" s="783" customFormat="1" x14ac:dyDescent="0.2">
      <c r="A31" s="832" t="s">
        <v>651</v>
      </c>
      <c r="B31" s="813">
        <v>23717622892.946865</v>
      </c>
      <c r="C31" s="812">
        <v>101775540.22000197</v>
      </c>
      <c r="D31" s="811">
        <v>36609147.240000486</v>
      </c>
      <c r="E31" s="810">
        <v>23856007580.406868</v>
      </c>
      <c r="G31" s="832" t="str">
        <f>A31</f>
        <v>TOTAL PRODUITS DE SANTÉ</v>
      </c>
      <c r="H31" s="875">
        <v>5.1617950187122341E-2</v>
      </c>
      <c r="I31" s="874">
        <v>9.1373371493170819E-3</v>
      </c>
      <c r="J31" s="873">
        <v>-2.1439899082191682E-2</v>
      </c>
      <c r="K31" s="872">
        <v>5.1308695394210568E-2</v>
      </c>
    </row>
    <row r="32" spans="1:11" s="783" customFormat="1" ht="24.75" hidden="1" customHeight="1" x14ac:dyDescent="0.2">
      <c r="A32" s="831" t="s">
        <v>650</v>
      </c>
      <c r="B32" s="830">
        <v>367.35999999999996</v>
      </c>
      <c r="C32" s="829"/>
      <c r="D32" s="828"/>
      <c r="E32" s="827">
        <v>367.35999999999996</v>
      </c>
      <c r="G32" s="831" t="str">
        <f>A32</f>
        <v>Ticket modérateur des ALD 31-32</v>
      </c>
      <c r="H32" s="887">
        <v>0.15094930760072667</v>
      </c>
      <c r="I32" s="886"/>
      <c r="J32" s="885"/>
      <c r="K32" s="884">
        <v>0.15094930760072667</v>
      </c>
    </row>
    <row r="33" spans="1:11" s="783" customFormat="1" ht="22.5" customHeight="1" thickBot="1" x14ac:dyDescent="0.25">
      <c r="A33" s="826" t="s">
        <v>649</v>
      </c>
      <c r="B33" s="787">
        <v>63390800818.788521</v>
      </c>
      <c r="C33" s="786">
        <v>581170050.28898144</v>
      </c>
      <c r="D33" s="785">
        <v>3507281946.0272069</v>
      </c>
      <c r="E33" s="784">
        <v>67479252815.104706</v>
      </c>
      <c r="G33" s="826" t="str">
        <f>A33</f>
        <v>TOTAL SOINS EXÉCUTÉS EN VILLE</v>
      </c>
      <c r="H33" s="855">
        <v>4.6850565764820162E-2</v>
      </c>
      <c r="I33" s="854">
        <v>1.4452719796642421E-2</v>
      </c>
      <c r="J33" s="853">
        <v>9.9300747789169863E-2</v>
      </c>
      <c r="K33" s="852">
        <v>4.9163791168229221E-2</v>
      </c>
    </row>
    <row r="34" spans="1:11" s="821" customFormat="1" ht="24.95" customHeight="1" x14ac:dyDescent="0.2">
      <c r="A34" s="819" t="s">
        <v>648</v>
      </c>
      <c r="B34" s="825">
        <v>31220736126.288486</v>
      </c>
      <c r="C34" s="824">
        <v>1087025178.2210631</v>
      </c>
      <c r="D34" s="823">
        <v>149772505.27854615</v>
      </c>
      <c r="E34" s="822">
        <v>32457533809.788094</v>
      </c>
      <c r="G34" s="819" t="str">
        <f>A34</f>
        <v>ODMCO Secteur public</v>
      </c>
      <c r="H34" s="883">
        <v>7.7624217041048604E-2</v>
      </c>
      <c r="I34" s="882">
        <v>7.7483549476049518E-2</v>
      </c>
      <c r="J34" s="881">
        <v>7.7774057237924632E-2</v>
      </c>
      <c r="K34" s="880">
        <v>7.7620196715911804E-2</v>
      </c>
    </row>
    <row r="35" spans="1:11" ht="24.95" customHeight="1" x14ac:dyDescent="0.2">
      <c r="A35" s="814" t="s">
        <v>647</v>
      </c>
      <c r="B35" s="813">
        <v>6026113942.4085293</v>
      </c>
      <c r="C35" s="812">
        <v>209762398.67955083</v>
      </c>
      <c r="D35" s="811">
        <v>28909735.938501984</v>
      </c>
      <c r="E35" s="810">
        <v>6264786077.0265827</v>
      </c>
      <c r="G35" s="814" t="str">
        <f>A35</f>
        <v>MIGAC Secteur public</v>
      </c>
      <c r="H35" s="875">
        <v>-2.7696620645328296E-2</v>
      </c>
      <c r="I35" s="874">
        <v>-2.7696619285226265E-2</v>
      </c>
      <c r="J35" s="873">
        <v>-2.7696618358256209E-2</v>
      </c>
      <c r="K35" s="872">
        <v>-2.7696620589234056E-2</v>
      </c>
    </row>
    <row r="36" spans="1:11" ht="24.95" customHeight="1" x14ac:dyDescent="0.2">
      <c r="A36" s="814" t="s">
        <v>646</v>
      </c>
      <c r="B36" s="813"/>
      <c r="C36" s="812"/>
      <c r="D36" s="811"/>
      <c r="E36" s="810"/>
      <c r="G36" s="814"/>
      <c r="H36" s="875"/>
      <c r="I36" s="874"/>
      <c r="J36" s="873"/>
      <c r="K36" s="872"/>
    </row>
    <row r="37" spans="1:11" ht="24.95" customHeight="1" x14ac:dyDescent="0.2">
      <c r="A37" s="814" t="s">
        <v>645</v>
      </c>
      <c r="B37" s="813">
        <v>12398227013.712429</v>
      </c>
      <c r="C37" s="812">
        <v>402061077.55956382</v>
      </c>
      <c r="D37" s="811">
        <v>55412598.500699908</v>
      </c>
      <c r="E37" s="810">
        <v>12855700689.772694</v>
      </c>
      <c r="G37" s="814" t="str">
        <f>A37</f>
        <v>DAF secteur public</v>
      </c>
      <c r="H37" s="875">
        <v>1.3108003110838817E-2</v>
      </c>
      <c r="I37" s="874">
        <v>7.9541426944806926E-3</v>
      </c>
      <c r="J37" s="873">
        <v>7.954489642312268E-3</v>
      </c>
      <c r="K37" s="872">
        <v>1.2923698836504016E-2</v>
      </c>
    </row>
    <row r="38" spans="1:11" ht="24.95" customHeight="1" x14ac:dyDescent="0.2">
      <c r="A38" s="798" t="s">
        <v>644</v>
      </c>
      <c r="B38" s="797">
        <v>2088972894.3470528</v>
      </c>
      <c r="C38" s="796">
        <v>121180766.07000534</v>
      </c>
      <c r="D38" s="795">
        <v>9913491.239999989</v>
      </c>
      <c r="E38" s="794">
        <v>2220067151.6570578</v>
      </c>
      <c r="G38" s="798" t="str">
        <f>A38</f>
        <v>Honoraires du secteur public</v>
      </c>
      <c r="H38" s="863">
        <v>2.1510600744271136E-2</v>
      </c>
      <c r="I38" s="862">
        <v>3.6925236247820514E-2</v>
      </c>
      <c r="J38" s="861">
        <v>5.2118131456924122E-3</v>
      </c>
      <c r="K38" s="860">
        <v>2.2266087164374282E-2</v>
      </c>
    </row>
    <row r="39" spans="1:11" ht="24.95" customHeight="1" x14ac:dyDescent="0.2">
      <c r="A39" s="798" t="s">
        <v>643</v>
      </c>
      <c r="B39" s="797">
        <v>354983887.42746168</v>
      </c>
      <c r="C39" s="796">
        <v>10554177.129999999</v>
      </c>
      <c r="D39" s="795">
        <v>1263465.1399999987</v>
      </c>
      <c r="E39" s="794">
        <v>366801529.69746166</v>
      </c>
      <c r="G39" s="798" t="str">
        <f>A39</f>
        <v>Autres versements du secteur public</v>
      </c>
      <c r="H39" s="863">
        <v>0.1038797333023409</v>
      </c>
      <c r="I39" s="862">
        <v>8.8809667594399455E-2</v>
      </c>
      <c r="J39" s="861">
        <v>0.21546829057325634</v>
      </c>
      <c r="K39" s="860">
        <v>0.10378920395904823</v>
      </c>
    </row>
    <row r="40" spans="1:11" s="783" customFormat="1" ht="36.75" customHeight="1" thickBot="1" x14ac:dyDescent="0.25">
      <c r="A40" s="820" t="s">
        <v>642</v>
      </c>
      <c r="B40" s="813">
        <v>52089033864.183968</v>
      </c>
      <c r="C40" s="812">
        <v>1830583597.6601832</v>
      </c>
      <c r="D40" s="811">
        <v>245271796.09774804</v>
      </c>
      <c r="E40" s="810">
        <v>54164889257.941902</v>
      </c>
      <c r="G40" s="820" t="str">
        <f>A40</f>
        <v>TOTAL VERSEMENTS AUX ÉTABLISSEMENTS DE SANTÉ PUBLICS ET HONORAIRES DU SECTEUR PUBLIC</v>
      </c>
      <c r="H40" s="875">
        <v>4.651156609321272E-2</v>
      </c>
      <c r="I40" s="874">
        <v>4.6023779182453817E-2</v>
      </c>
      <c r="J40" s="873">
        <v>4.5601711447225135E-2</v>
      </c>
      <c r="K40" s="872">
        <v>4.6490949693839712E-2</v>
      </c>
    </row>
    <row r="41" spans="1:11" s="783" customFormat="1" ht="24.95" customHeight="1" x14ac:dyDescent="0.2">
      <c r="A41" s="819" t="s">
        <v>641</v>
      </c>
      <c r="B41" s="818">
        <v>8200312618.9742775</v>
      </c>
      <c r="C41" s="817">
        <v>217419633.06999844</v>
      </c>
      <c r="D41" s="816">
        <v>46952193.830000065</v>
      </c>
      <c r="E41" s="815">
        <v>8464684445.8742762</v>
      </c>
      <c r="G41" s="819" t="str">
        <f>A41</f>
        <v>ODMCO Secteur privé</v>
      </c>
      <c r="H41" s="879">
        <v>3.7103072175811214E-2</v>
      </c>
      <c r="I41" s="878">
        <v>-6.4653873487317659E-2</v>
      </c>
      <c r="J41" s="877">
        <v>9.1543120092632213E-2</v>
      </c>
      <c r="K41" s="876">
        <v>3.4498517373494186E-2</v>
      </c>
    </row>
    <row r="42" spans="1:11" s="783" customFormat="1" ht="24.95" customHeight="1" x14ac:dyDescent="0.2">
      <c r="A42" s="814" t="s">
        <v>640</v>
      </c>
      <c r="B42" s="813">
        <v>403396943.40607744</v>
      </c>
      <c r="C42" s="812"/>
      <c r="D42" s="811">
        <v>219477.03936</v>
      </c>
      <c r="E42" s="810">
        <v>403616420.44543743</v>
      </c>
      <c r="G42" s="814" t="str">
        <f>A42</f>
        <v>MIGAC Secteur privé</v>
      </c>
      <c r="H42" s="875">
        <v>-0.28989346912245517</v>
      </c>
      <c r="I42" s="874"/>
      <c r="J42" s="873">
        <v>-0.39111905704580208</v>
      </c>
      <c r="K42" s="872">
        <v>-0.28995765839303755</v>
      </c>
    </row>
    <row r="43" spans="1:11" s="783" customFormat="1" ht="24.95" customHeight="1" x14ac:dyDescent="0.2">
      <c r="A43" s="814" t="s">
        <v>639</v>
      </c>
      <c r="B43" s="813"/>
      <c r="C43" s="812"/>
      <c r="D43" s="811"/>
      <c r="E43" s="810"/>
      <c r="G43" s="814"/>
      <c r="H43" s="875"/>
      <c r="I43" s="874"/>
      <c r="J43" s="873"/>
      <c r="K43" s="872"/>
    </row>
    <row r="44" spans="1:11" s="783" customFormat="1" ht="24.95" customHeight="1" x14ac:dyDescent="0.2">
      <c r="A44" s="814" t="s">
        <v>638</v>
      </c>
      <c r="B44" s="813">
        <v>2156324355.0669942</v>
      </c>
      <c r="C44" s="812">
        <v>65341.72</v>
      </c>
      <c r="D44" s="811">
        <v>11455297.069999985</v>
      </c>
      <c r="E44" s="810">
        <v>2167844993.8569942</v>
      </c>
      <c r="G44" s="814" t="str">
        <f>A44</f>
        <v>OQN-PSYCHIATRIE-SOINS DE SUITE OU RÉADAPTATION FONCTIONNELLE</v>
      </c>
      <c r="H44" s="875">
        <v>-2.4582244677980425E-2</v>
      </c>
      <c r="I44" s="874">
        <v>-0.72387945825848909</v>
      </c>
      <c r="J44" s="873">
        <v>-0.39497555945543561</v>
      </c>
      <c r="K44" s="872">
        <v>-2.7801476994261942E-2</v>
      </c>
    </row>
    <row r="45" spans="1:11" x14ac:dyDescent="0.2">
      <c r="A45" s="798" t="s">
        <v>637</v>
      </c>
      <c r="B45" s="797">
        <v>615856062.03098047</v>
      </c>
      <c r="C45" s="796">
        <v>425.92</v>
      </c>
      <c r="D45" s="795">
        <v>528.68000000000006</v>
      </c>
      <c r="E45" s="794">
        <v>615857016.63098037</v>
      </c>
      <c r="G45" s="798" t="str">
        <f>A45</f>
        <v xml:space="preserve">OQN Psychiatrie </v>
      </c>
      <c r="H45" s="863">
        <v>-9.9375013687826863E-3</v>
      </c>
      <c r="I45" s="862">
        <v>0.71922176475337052</v>
      </c>
      <c r="J45" s="861">
        <v>-1.0353437775350276</v>
      </c>
      <c r="K45" s="860">
        <v>-9.9125522940531896E-3</v>
      </c>
    </row>
    <row r="46" spans="1:11" x14ac:dyDescent="0.2">
      <c r="A46" s="798" t="s">
        <v>636</v>
      </c>
      <c r="B46" s="797">
        <v>1540468293.0360136</v>
      </c>
      <c r="C46" s="796">
        <v>64915.8</v>
      </c>
      <c r="D46" s="795">
        <v>11454768.389999986</v>
      </c>
      <c r="E46" s="794">
        <v>1551987977.2260137</v>
      </c>
      <c r="G46" s="798" t="str">
        <f>A46</f>
        <v>OQN SSR</v>
      </c>
      <c r="H46" s="863">
        <v>-3.0316481484875535E-2</v>
      </c>
      <c r="I46" s="862">
        <v>-0.72539182104540845</v>
      </c>
      <c r="J46" s="861">
        <v>-0.39548107355804996</v>
      </c>
      <c r="K46" s="860">
        <v>-3.4722248627527708E-2</v>
      </c>
    </row>
    <row r="47" spans="1:11" s="783" customFormat="1" ht="24.95" customHeight="1" x14ac:dyDescent="0.2">
      <c r="A47" s="814" t="s">
        <v>635</v>
      </c>
      <c r="B47" s="813">
        <v>158465337.48179775</v>
      </c>
      <c r="C47" s="812">
        <v>3215660.890000002</v>
      </c>
      <c r="D47" s="811">
        <v>374342.87999999989</v>
      </c>
      <c r="E47" s="810">
        <v>162055341.25179777</v>
      </c>
      <c r="G47" s="814" t="str">
        <f>A47</f>
        <v>Dépenses non régulées du secteur privé</v>
      </c>
      <c r="H47" s="875">
        <v>-5.8506753255649357E-3</v>
      </c>
      <c r="I47" s="874">
        <v>0.19347665421487492</v>
      </c>
      <c r="J47" s="873">
        <v>-0.36055585467644513</v>
      </c>
      <c r="K47" s="872">
        <v>-3.8257560816743474E-3</v>
      </c>
    </row>
    <row r="48" spans="1:11" s="783" customFormat="1" ht="21" customHeight="1" thickBot="1" x14ac:dyDescent="0.25">
      <c r="A48" s="814" t="s">
        <v>290</v>
      </c>
      <c r="B48" s="813">
        <v>10918499254.929146</v>
      </c>
      <c r="C48" s="812">
        <v>220700635.67999846</v>
      </c>
      <c r="D48" s="811">
        <v>59001310.819360055</v>
      </c>
      <c r="E48" s="810">
        <v>11198201201.428505</v>
      </c>
      <c r="G48" s="814" t="str">
        <f>A48</f>
        <v>TOTAL VERSEMENTS AUX ÉTABLISSEMENTS SANITAIRES PRIVÉS</v>
      </c>
      <c r="H48" s="875">
        <v>6.7692882557317535E-3</v>
      </c>
      <c r="I48" s="874">
        <v>-6.2361840341823238E-2</v>
      </c>
      <c r="J48" s="873">
        <v>-6.1892863369590878E-2</v>
      </c>
      <c r="K48" s="872">
        <v>4.9215082855018633E-3</v>
      </c>
    </row>
    <row r="49" spans="1:11" ht="18" hidden="1" customHeight="1" x14ac:dyDescent="0.2">
      <c r="A49" s="809"/>
      <c r="B49" s="808"/>
      <c r="C49" s="807"/>
      <c r="D49" s="806"/>
      <c r="E49" s="805"/>
      <c r="G49" s="809"/>
      <c r="H49" s="871"/>
      <c r="I49" s="870"/>
      <c r="J49" s="869"/>
      <c r="K49" s="868"/>
    </row>
    <row r="50" spans="1:11" ht="13.5" hidden="1" thickBot="1" x14ac:dyDescent="0.25">
      <c r="A50" s="798"/>
      <c r="B50" s="797"/>
      <c r="C50" s="796"/>
      <c r="D50" s="795"/>
      <c r="E50" s="794"/>
      <c r="G50" s="798"/>
      <c r="H50" s="863"/>
      <c r="I50" s="862"/>
      <c r="J50" s="861"/>
      <c r="K50" s="860"/>
    </row>
    <row r="51" spans="1:11" ht="13.5" hidden="1" thickBot="1" x14ac:dyDescent="0.25">
      <c r="A51" s="798"/>
      <c r="B51" s="797"/>
      <c r="C51" s="796"/>
      <c r="D51" s="795"/>
      <c r="E51" s="794"/>
      <c r="G51" s="798"/>
      <c r="H51" s="863"/>
      <c r="I51" s="862"/>
      <c r="J51" s="861"/>
      <c r="K51" s="860"/>
    </row>
    <row r="52" spans="1:11" ht="10.5" hidden="1" customHeight="1" thickBot="1" x14ac:dyDescent="0.25">
      <c r="A52" s="798"/>
      <c r="B52" s="797"/>
      <c r="C52" s="796"/>
      <c r="D52" s="795"/>
      <c r="E52" s="794"/>
      <c r="G52" s="798"/>
      <c r="H52" s="863"/>
      <c r="I52" s="862"/>
      <c r="J52" s="861"/>
      <c r="K52" s="860"/>
    </row>
    <row r="53" spans="1:11" s="799" customFormat="1" ht="40.5" customHeight="1" thickBot="1" x14ac:dyDescent="0.25">
      <c r="A53" s="804" t="s">
        <v>475</v>
      </c>
      <c r="B53" s="803">
        <v>667320167.03083229</v>
      </c>
      <c r="C53" s="802"/>
      <c r="D53" s="801"/>
      <c r="E53" s="800">
        <v>667320167.03083229</v>
      </c>
      <c r="G53" s="804" t="s">
        <v>475</v>
      </c>
      <c r="H53" s="867">
        <v>0.12752625776349547</v>
      </c>
      <c r="I53" s="866"/>
      <c r="J53" s="865"/>
      <c r="K53" s="864">
        <v>0.12752625776349547</v>
      </c>
    </row>
    <row r="54" spans="1:11" ht="21.75" customHeight="1" x14ac:dyDescent="0.2">
      <c r="A54" s="798" t="s">
        <v>634</v>
      </c>
      <c r="B54" s="797"/>
      <c r="C54" s="796">
        <v>776227859.49999928</v>
      </c>
      <c r="D54" s="795"/>
      <c r="E54" s="794">
        <v>776227859.49999928</v>
      </c>
      <c r="G54" s="798" t="str">
        <f>A54</f>
        <v>Prestations en espèces maternité</v>
      </c>
      <c r="H54" s="863"/>
      <c r="I54" s="862">
        <v>-2.5821691768813992E-2</v>
      </c>
      <c r="J54" s="861"/>
      <c r="K54" s="860">
        <v>-2.5821691768813992E-2</v>
      </c>
    </row>
    <row r="55" spans="1:11" ht="21.75" customHeight="1" x14ac:dyDescent="0.2">
      <c r="A55" s="798" t="s">
        <v>298</v>
      </c>
      <c r="B55" s="797">
        <v>272885.24000000022</v>
      </c>
      <c r="C55" s="796"/>
      <c r="D55" s="795"/>
      <c r="E55" s="794">
        <v>272885.24000000022</v>
      </c>
      <c r="G55" s="798" t="str">
        <f>A55</f>
        <v>Allocation accompagnement fin de vie</v>
      </c>
      <c r="H55" s="863">
        <v>-7.3650468432668315E-2</v>
      </c>
      <c r="I55" s="862"/>
      <c r="J55" s="861"/>
      <c r="K55" s="860">
        <v>-7.3650468432668315E-2</v>
      </c>
    </row>
    <row r="56" spans="1:11" ht="21.75" customHeight="1" x14ac:dyDescent="0.2">
      <c r="A56" s="798" t="s">
        <v>421</v>
      </c>
      <c r="B56" s="797">
        <v>77234561.568611965</v>
      </c>
      <c r="C56" s="796"/>
      <c r="D56" s="795"/>
      <c r="E56" s="794">
        <v>77234561.568611965</v>
      </c>
      <c r="G56" s="798" t="s">
        <v>421</v>
      </c>
      <c r="H56" s="863">
        <v>4.9225076758659947E-2</v>
      </c>
      <c r="I56" s="862"/>
      <c r="J56" s="861"/>
      <c r="K56" s="860">
        <v>4.9225076758659947E-2</v>
      </c>
    </row>
    <row r="57" spans="1:11" ht="21.75" customHeight="1" x14ac:dyDescent="0.2">
      <c r="A57" s="798" t="s">
        <v>495</v>
      </c>
      <c r="B57" s="797">
        <v>73161868.335518017</v>
      </c>
      <c r="C57" s="796"/>
      <c r="D57" s="795"/>
      <c r="E57" s="794">
        <v>73161868.335518017</v>
      </c>
      <c r="G57" s="798" t="s">
        <v>495</v>
      </c>
      <c r="H57" s="863">
        <v>-0.52492421482622209</v>
      </c>
      <c r="I57" s="862"/>
      <c r="J57" s="861"/>
      <c r="K57" s="860">
        <v>-0.52492753759930433</v>
      </c>
    </row>
    <row r="58" spans="1:11" ht="21.75" customHeight="1" x14ac:dyDescent="0.2">
      <c r="A58" s="798" t="s">
        <v>389</v>
      </c>
      <c r="B58" s="797">
        <v>61748.79</v>
      </c>
      <c r="C58" s="796">
        <v>955.25</v>
      </c>
      <c r="D58" s="795">
        <v>517.77</v>
      </c>
      <c r="E58" s="794">
        <v>63221.81</v>
      </c>
      <c r="G58" s="798" t="s">
        <v>389</v>
      </c>
      <c r="H58" s="863">
        <v>0.43118197551483606</v>
      </c>
      <c r="I58" s="862">
        <v>1.6718037647190442</v>
      </c>
      <c r="J58" s="861">
        <v>0.3921916592724044</v>
      </c>
      <c r="K58" s="860">
        <v>0.44096114507774997</v>
      </c>
    </row>
    <row r="59" spans="1:11" ht="21.75" hidden="1" customHeight="1" x14ac:dyDescent="0.2">
      <c r="A59" s="798"/>
      <c r="B59" s="797"/>
      <c r="C59" s="796"/>
      <c r="D59" s="795"/>
      <c r="E59" s="794"/>
      <c r="G59" s="798"/>
      <c r="H59" s="863"/>
      <c r="I59" s="862"/>
      <c r="J59" s="861"/>
      <c r="K59" s="860"/>
    </row>
    <row r="60" spans="1:11" ht="21.75" customHeight="1" x14ac:dyDescent="0.2">
      <c r="A60" s="798" t="s">
        <v>384</v>
      </c>
      <c r="B60" s="797">
        <v>3018737400</v>
      </c>
      <c r="C60" s="796"/>
      <c r="D60" s="795"/>
      <c r="E60" s="794">
        <v>3018737400</v>
      </c>
      <c r="G60" s="798" t="s">
        <v>384</v>
      </c>
      <c r="H60" s="863">
        <v>0</v>
      </c>
      <c r="I60" s="862"/>
      <c r="J60" s="861"/>
      <c r="K60" s="860">
        <v>0</v>
      </c>
    </row>
    <row r="61" spans="1:11" ht="20.25" customHeight="1" thickBot="1" x14ac:dyDescent="0.25">
      <c r="A61" s="793" t="s">
        <v>633</v>
      </c>
      <c r="B61" s="792">
        <v>17505.43</v>
      </c>
      <c r="C61" s="791"/>
      <c r="D61" s="790">
        <v>3046611499.599999</v>
      </c>
      <c r="E61" s="789">
        <v>3046629005.0299988</v>
      </c>
      <c r="G61" s="793" t="str">
        <f>A61</f>
        <v>Incapacité permanente AT, charges d'expertise, préjudice amiante</v>
      </c>
      <c r="H61" s="859">
        <v>-3.4911049156305163E-2</v>
      </c>
      <c r="I61" s="858"/>
      <c r="J61" s="857">
        <v>2.3609731763752473E-2</v>
      </c>
      <c r="K61" s="856">
        <v>2.3609375123601284E-2</v>
      </c>
    </row>
    <row r="62" spans="1:11" ht="22.5" customHeight="1" thickBot="1" x14ac:dyDescent="0.25">
      <c r="A62" s="793" t="s">
        <v>632</v>
      </c>
      <c r="B62" s="792"/>
      <c r="C62" s="791"/>
      <c r="D62" s="790"/>
      <c r="E62" s="789">
        <v>5194512260.2200031</v>
      </c>
      <c r="G62" s="793" t="str">
        <f>A62</f>
        <v>Assurance Invalidité</v>
      </c>
      <c r="H62" s="859"/>
      <c r="I62" s="858"/>
      <c r="J62" s="857"/>
      <c r="K62" s="856">
        <v>6.0109068273998201E-2</v>
      </c>
    </row>
    <row r="63" spans="1:11" ht="19.5" customHeight="1" thickBot="1" x14ac:dyDescent="0.25">
      <c r="A63" s="793" t="s">
        <v>631</v>
      </c>
      <c r="B63" s="792"/>
      <c r="C63" s="791"/>
      <c r="D63" s="790"/>
      <c r="E63" s="789">
        <v>72064268.079999894</v>
      </c>
      <c r="G63" s="793" t="str">
        <f>A63</f>
        <v>Assurance Décès</v>
      </c>
      <c r="H63" s="859"/>
      <c r="I63" s="858"/>
      <c r="J63" s="857"/>
      <c r="K63" s="856">
        <v>4.6111800823670945E-2</v>
      </c>
    </row>
    <row r="64" spans="1:11" ht="19.5" customHeight="1" thickBot="1" x14ac:dyDescent="0.25">
      <c r="A64" s="793" t="s">
        <v>240</v>
      </c>
      <c r="B64" s="792">
        <v>39812830.829999909</v>
      </c>
      <c r="C64" s="791">
        <v>615350.51999999967</v>
      </c>
      <c r="D64" s="790">
        <v>72872.589999999967</v>
      </c>
      <c r="E64" s="789">
        <v>40501053.939999916</v>
      </c>
      <c r="G64" s="793" t="s">
        <v>240</v>
      </c>
      <c r="H64" s="859">
        <v>-0.14822668251879878</v>
      </c>
      <c r="I64" s="858">
        <v>0.37002413765196485</v>
      </c>
      <c r="J64" s="857">
        <v>0.31229492181344742</v>
      </c>
      <c r="K64" s="856">
        <v>-0.14275853441260833</v>
      </c>
    </row>
    <row r="65" spans="1:11" ht="19.5" customHeight="1" thickBot="1" x14ac:dyDescent="0.25">
      <c r="A65" s="793" t="s">
        <v>433</v>
      </c>
      <c r="B65" s="792">
        <v>68875502.729999989</v>
      </c>
      <c r="C65" s="791"/>
      <c r="D65" s="790"/>
      <c r="E65" s="789">
        <v>68875502.729999989</v>
      </c>
      <c r="G65" s="793" t="str">
        <f>A65</f>
        <v>Fonds pour l'innovation du système de santé (FISS-ART. 51)</v>
      </c>
      <c r="H65" s="859">
        <v>-3.4890343954621095E-3</v>
      </c>
      <c r="I65" s="858"/>
      <c r="J65" s="857"/>
      <c r="K65" s="856">
        <v>-3.4890343954621095E-3</v>
      </c>
    </row>
    <row r="66" spans="1:11" s="783" customFormat="1" ht="23.25" customHeight="1" thickBot="1" x14ac:dyDescent="0.25">
      <c r="A66" s="788" t="s">
        <v>630</v>
      </c>
      <c r="B66" s="787">
        <v>130343828407.85661</v>
      </c>
      <c r="C66" s="786">
        <v>3409298448.8991628</v>
      </c>
      <c r="D66" s="785">
        <v>6858239942.904315</v>
      </c>
      <c r="E66" s="784">
        <v>145877943327.96008</v>
      </c>
      <c r="G66" s="788" t="str">
        <f>A66</f>
        <v>TOTAL STATISTIQUE MENSUELLE DES DÉPENSES</v>
      </c>
      <c r="H66" s="855">
        <v>4.1689925090466096E-2</v>
      </c>
      <c r="I66" s="854">
        <v>1.601388092213063E-2</v>
      </c>
      <c r="J66" s="853">
        <v>6.093561524894775E-2</v>
      </c>
      <c r="K66" s="852">
        <v>4.2610555599159161E-2</v>
      </c>
    </row>
  </sheetData>
  <mergeCells count="2">
    <mergeCell ref="G1:K1"/>
    <mergeCell ref="A1:E1"/>
  </mergeCells>
  <pageMargins left="0.78740157480314965" right="0.39370078740157483" top="0.55118110236220474" bottom="0.39370078740157483" header="0.51181102362204722" footer="0.51181102362204722"/>
  <pageSetup paperSize="9" scale="60" fitToWidth="2" orientation="portrait" r:id="rId1"/>
  <headerFooter alignWithMargins="0"/>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tabColor indexed="26"/>
  </sheetPr>
  <dimension ref="A1:H358"/>
  <sheetViews>
    <sheetView showRowColHeaders="0" showZeros="0" view="pageBreakPreview" topLeftCell="A147" zoomScale="115" zoomScaleNormal="100" workbookViewId="0">
      <selection activeCell="C192" sqref="C192:G192"/>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CUMUL_AT_nbre!B3</f>
        <v>PERIODE DU 1.1 AU 31.8.2024</v>
      </c>
      <c r="D3" s="11"/>
    </row>
    <row r="4" spans="1:8" ht="14.25" customHeight="1" x14ac:dyDescent="0.2">
      <c r="B4" s="12" t="s">
        <v>176</v>
      </c>
      <c r="C4" s="13"/>
      <c r="D4" s="13"/>
      <c r="E4" s="13"/>
      <c r="F4" s="13"/>
      <c r="G4" s="351"/>
      <c r="H4" s="15"/>
    </row>
    <row r="5" spans="1:8" ht="12" customHeight="1" x14ac:dyDescent="0.2">
      <c r="B5" s="16" t="s">
        <v>4</v>
      </c>
      <c r="C5" s="17" t="s">
        <v>1</v>
      </c>
      <c r="D5" s="17" t="s">
        <v>2</v>
      </c>
      <c r="E5" s="18" t="s">
        <v>6</v>
      </c>
      <c r="F5" s="219" t="s">
        <v>3</v>
      </c>
      <c r="G5" s="19" t="str">
        <f>CUMUL_Maladie_mnt!$H$5</f>
        <v>PCAP</v>
      </c>
      <c r="H5" s="20"/>
    </row>
    <row r="6" spans="1:8" ht="9.75" customHeight="1" x14ac:dyDescent="0.2">
      <c r="B6" s="21"/>
      <c r="C6" s="45" t="s">
        <v>5</v>
      </c>
      <c r="D6" s="44" t="s">
        <v>5</v>
      </c>
      <c r="E6" s="44"/>
      <c r="F6" s="220" t="s">
        <v>87</v>
      </c>
      <c r="G6" s="22" t="str">
        <f>CUMUL_Maladie_mnt!$H$6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98045744</v>
      </c>
      <c r="D10" s="30">
        <v>38527973</v>
      </c>
      <c r="E10" s="30">
        <v>136573717</v>
      </c>
      <c r="F10" s="222">
        <v>1714734</v>
      </c>
      <c r="G10" s="179">
        <v>8.6999908231997214E-3</v>
      </c>
      <c r="H10" s="20"/>
    </row>
    <row r="11" spans="1:8" ht="10.5" customHeight="1" x14ac:dyDescent="0.2">
      <c r="B11" s="16" t="s">
        <v>23</v>
      </c>
      <c r="C11" s="30">
        <v>1885994</v>
      </c>
      <c r="D11" s="30">
        <v>5999409</v>
      </c>
      <c r="E11" s="30">
        <v>7885403</v>
      </c>
      <c r="F11" s="222">
        <v>3448</v>
      </c>
      <c r="G11" s="179">
        <v>-9.6518928421947314E-2</v>
      </c>
      <c r="H11" s="20"/>
    </row>
    <row r="12" spans="1:8" ht="10.5" customHeight="1" x14ac:dyDescent="0.2">
      <c r="B12" s="33" t="s">
        <v>193</v>
      </c>
      <c r="C12" s="30">
        <v>406852.20999999758</v>
      </c>
      <c r="D12" s="30">
        <v>1611835.63</v>
      </c>
      <c r="E12" s="30">
        <v>2018687.8399999975</v>
      </c>
      <c r="F12" s="222">
        <v>1548078.5699999998</v>
      </c>
      <c r="G12" s="179">
        <v>-0.10496987369948052</v>
      </c>
      <c r="H12" s="20"/>
    </row>
    <row r="13" spans="1:8" ht="10.5" customHeight="1" x14ac:dyDescent="0.2">
      <c r="B13" s="33" t="s">
        <v>194</v>
      </c>
      <c r="C13" s="30">
        <v>5182742</v>
      </c>
      <c r="D13" s="30">
        <v>2354052.5</v>
      </c>
      <c r="E13" s="30">
        <v>7536794.5</v>
      </c>
      <c r="F13" s="222">
        <v>396843.5</v>
      </c>
      <c r="G13" s="179">
        <v>1.9227162136997711E-2</v>
      </c>
      <c r="H13" s="20"/>
    </row>
    <row r="14" spans="1:8" x14ac:dyDescent="0.2">
      <c r="B14" s="33" t="s">
        <v>322</v>
      </c>
      <c r="C14" s="30">
        <v>265434</v>
      </c>
      <c r="D14" s="30">
        <v>76777</v>
      </c>
      <c r="E14" s="30">
        <v>342211</v>
      </c>
      <c r="F14" s="222">
        <v>19494</v>
      </c>
      <c r="G14" s="179">
        <v>6.0793740836146526E-2</v>
      </c>
      <c r="H14" s="20"/>
    </row>
    <row r="15" spans="1:8" x14ac:dyDescent="0.2">
      <c r="B15" s="33" t="s">
        <v>324</v>
      </c>
      <c r="C15" s="30">
        <v>34</v>
      </c>
      <c r="D15" s="30">
        <v>17</v>
      </c>
      <c r="E15" s="30">
        <v>51</v>
      </c>
      <c r="F15" s="222">
        <v>13</v>
      </c>
      <c r="G15" s="179">
        <v>-5.555555555555558E-2</v>
      </c>
      <c r="H15" s="20"/>
    </row>
    <row r="16" spans="1:8" x14ac:dyDescent="0.2">
      <c r="B16" s="33" t="s">
        <v>325</v>
      </c>
      <c r="C16" s="30">
        <v>122</v>
      </c>
      <c r="D16" s="30">
        <v>2247</v>
      </c>
      <c r="E16" s="30">
        <v>2369</v>
      </c>
      <c r="F16" s="222">
        <v>2127</v>
      </c>
      <c r="G16" s="179">
        <v>6.3721325403567342E-3</v>
      </c>
      <c r="H16" s="20"/>
    </row>
    <row r="17" spans="1:8" x14ac:dyDescent="0.2">
      <c r="B17" s="33" t="s">
        <v>320</v>
      </c>
      <c r="C17" s="30">
        <v>1218028</v>
      </c>
      <c r="D17" s="30">
        <v>622960</v>
      </c>
      <c r="E17" s="30">
        <v>1840988</v>
      </c>
      <c r="F17" s="222">
        <v>42635</v>
      </c>
      <c r="G17" s="179">
        <v>-8.1268586217342009E-2</v>
      </c>
      <c r="H17" s="20"/>
    </row>
    <row r="18" spans="1:8" x14ac:dyDescent="0.2">
      <c r="B18" s="33" t="s">
        <v>321</v>
      </c>
      <c r="C18" s="30">
        <v>148698</v>
      </c>
      <c r="D18" s="30">
        <v>10161</v>
      </c>
      <c r="E18" s="30">
        <v>158859</v>
      </c>
      <c r="F18" s="222">
        <v>420</v>
      </c>
      <c r="G18" s="179">
        <v>0.25316725304892485</v>
      </c>
      <c r="H18" s="20"/>
    </row>
    <row r="19" spans="1:8" x14ac:dyDescent="0.2">
      <c r="B19" s="33" t="s">
        <v>323</v>
      </c>
      <c r="C19" s="30">
        <v>3550426</v>
      </c>
      <c r="D19" s="30">
        <v>1641890.5</v>
      </c>
      <c r="E19" s="30">
        <v>5192316.5</v>
      </c>
      <c r="F19" s="222">
        <v>332154.5</v>
      </c>
      <c r="G19" s="179">
        <v>5.1287536138337142E-2</v>
      </c>
      <c r="H19" s="20"/>
    </row>
    <row r="20" spans="1:8" x14ac:dyDescent="0.2">
      <c r="B20" s="16" t="s">
        <v>195</v>
      </c>
      <c r="C20" s="30">
        <v>5589594.2099999981</v>
      </c>
      <c r="D20" s="30">
        <v>3965888.1300000004</v>
      </c>
      <c r="E20" s="30">
        <v>9555482.339999998</v>
      </c>
      <c r="F20" s="222">
        <v>1944922.0699999998</v>
      </c>
      <c r="G20" s="179">
        <v>-9.8005501981316412E-3</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37200187</v>
      </c>
      <c r="D23" s="30">
        <v>15918125</v>
      </c>
      <c r="E23" s="30">
        <v>53118312</v>
      </c>
      <c r="F23" s="222">
        <v>4117017</v>
      </c>
      <c r="G23" s="179">
        <v>5.4028682867328648E-3</v>
      </c>
      <c r="H23" s="20"/>
    </row>
    <row r="24" spans="1:8" ht="10.5" customHeight="1" x14ac:dyDescent="0.2">
      <c r="B24" s="16" t="s">
        <v>23</v>
      </c>
      <c r="C24" s="30">
        <v>14967</v>
      </c>
      <c r="D24" s="30">
        <v>25894</v>
      </c>
      <c r="E24" s="30">
        <v>40861</v>
      </c>
      <c r="F24" s="222">
        <v>83</v>
      </c>
      <c r="G24" s="179">
        <v>-0.15308723858478246</v>
      </c>
      <c r="H24" s="34"/>
    </row>
    <row r="25" spans="1:8" ht="10.5" customHeight="1" x14ac:dyDescent="0.2">
      <c r="B25" s="33" t="s">
        <v>193</v>
      </c>
      <c r="C25" s="30">
        <v>1863181.7799999998</v>
      </c>
      <c r="D25" s="30">
        <v>14147394.029999999</v>
      </c>
      <c r="E25" s="30">
        <v>16010575.809999999</v>
      </c>
      <c r="F25" s="222">
        <v>13627746.1</v>
      </c>
      <c r="G25" s="179">
        <v>5.8296766809617928E-4</v>
      </c>
      <c r="H25" s="34"/>
    </row>
    <row r="26" spans="1:8" ht="10.5" customHeight="1" x14ac:dyDescent="0.2">
      <c r="B26" s="33" t="s">
        <v>194</v>
      </c>
      <c r="C26" s="30">
        <v>79449258.5</v>
      </c>
      <c r="D26" s="30">
        <v>43631839.5</v>
      </c>
      <c r="E26" s="30">
        <v>123081098</v>
      </c>
      <c r="F26" s="222">
        <v>20177363.5</v>
      </c>
      <c r="G26" s="179">
        <v>4.001084075727257E-2</v>
      </c>
      <c r="H26" s="34"/>
    </row>
    <row r="27" spans="1:8" ht="10.5" customHeight="1" x14ac:dyDescent="0.2">
      <c r="B27" s="33" t="s">
        <v>322</v>
      </c>
      <c r="C27" s="30">
        <v>1345837.5</v>
      </c>
      <c r="D27" s="30">
        <v>4363110</v>
      </c>
      <c r="E27" s="30">
        <v>5708947.5</v>
      </c>
      <c r="F27" s="222">
        <v>3730534</v>
      </c>
      <c r="G27" s="179">
        <v>3.3323495945267512E-2</v>
      </c>
      <c r="H27" s="34"/>
    </row>
    <row r="28" spans="1:8" ht="10.5" customHeight="1" x14ac:dyDescent="0.2">
      <c r="B28" s="33" t="s">
        <v>324</v>
      </c>
      <c r="C28" s="30">
        <v>4734</v>
      </c>
      <c r="D28" s="30">
        <v>73438</v>
      </c>
      <c r="E28" s="30">
        <v>78172</v>
      </c>
      <c r="F28" s="222">
        <v>75215</v>
      </c>
      <c r="G28" s="179">
        <v>-9.8663653449249988E-2</v>
      </c>
      <c r="H28" s="34"/>
    </row>
    <row r="29" spans="1:8" ht="10.5" customHeight="1" x14ac:dyDescent="0.2">
      <c r="B29" s="33" t="s">
        <v>325</v>
      </c>
      <c r="C29" s="30">
        <v>59821</v>
      </c>
      <c r="D29" s="30">
        <v>5600787</v>
      </c>
      <c r="E29" s="30">
        <v>5660608</v>
      </c>
      <c r="F29" s="222">
        <v>5582052</v>
      </c>
      <c r="G29" s="179">
        <v>2.8785731583919061E-2</v>
      </c>
      <c r="H29" s="34"/>
    </row>
    <row r="30" spans="1:8" ht="10.5" customHeight="1" x14ac:dyDescent="0.2">
      <c r="B30" s="33" t="s">
        <v>320</v>
      </c>
      <c r="C30" s="30">
        <v>12976905</v>
      </c>
      <c r="D30" s="30">
        <v>5347914</v>
      </c>
      <c r="E30" s="30">
        <v>18324819</v>
      </c>
      <c r="F30" s="222">
        <v>557137</v>
      </c>
      <c r="G30" s="179">
        <v>3.3886537208688727E-2</v>
      </c>
      <c r="H30" s="34"/>
    </row>
    <row r="31" spans="1:8" ht="10.5" customHeight="1" x14ac:dyDescent="0.2">
      <c r="B31" s="33" t="s">
        <v>321</v>
      </c>
      <c r="C31" s="30">
        <v>31857594</v>
      </c>
      <c r="D31" s="30">
        <v>10307028</v>
      </c>
      <c r="E31" s="30">
        <v>42164622</v>
      </c>
      <c r="F31" s="222">
        <v>2712879</v>
      </c>
      <c r="G31" s="179">
        <v>5.2770674941662321E-2</v>
      </c>
      <c r="H31" s="34"/>
    </row>
    <row r="32" spans="1:8" ht="10.5" customHeight="1" x14ac:dyDescent="0.2">
      <c r="B32" s="33" t="s">
        <v>323</v>
      </c>
      <c r="C32" s="30">
        <v>33204367</v>
      </c>
      <c r="D32" s="30">
        <v>17939562.5</v>
      </c>
      <c r="E32" s="30">
        <v>51143929.5</v>
      </c>
      <c r="F32" s="222">
        <v>7519546.5</v>
      </c>
      <c r="G32" s="179">
        <v>3.4111554371552222E-2</v>
      </c>
      <c r="H32" s="34"/>
    </row>
    <row r="33" spans="1:8" ht="10.5" customHeight="1" x14ac:dyDescent="0.2">
      <c r="B33" s="269" t="s">
        <v>195</v>
      </c>
      <c r="C33" s="30">
        <v>81312440.280000001</v>
      </c>
      <c r="D33" s="30">
        <v>57779233.530000001</v>
      </c>
      <c r="E33" s="30">
        <v>139091673.81</v>
      </c>
      <c r="F33" s="222">
        <v>33805109.600000001</v>
      </c>
      <c r="G33" s="179">
        <v>3.5314836308980579E-2</v>
      </c>
      <c r="H33" s="34"/>
    </row>
    <row r="34" spans="1:8" ht="10.5" customHeight="1" x14ac:dyDescent="0.2">
      <c r="B34" s="16" t="s">
        <v>196</v>
      </c>
      <c r="C34" s="30">
        <v>34993</v>
      </c>
      <c r="D34" s="30">
        <v>2665</v>
      </c>
      <c r="E34" s="30">
        <v>37658</v>
      </c>
      <c r="F34" s="222">
        <v>151</v>
      </c>
      <c r="G34" s="179">
        <v>-0.2487331923552647</v>
      </c>
      <c r="H34" s="34"/>
    </row>
    <row r="35" spans="1:8" ht="10.5" customHeight="1" x14ac:dyDescent="0.2">
      <c r="B35" s="16" t="s">
        <v>197</v>
      </c>
      <c r="C35" s="30">
        <v>24742</v>
      </c>
      <c r="D35" s="30">
        <v>1827</v>
      </c>
      <c r="E35" s="30">
        <v>26569</v>
      </c>
      <c r="F35" s="222">
        <v>48</v>
      </c>
      <c r="G35" s="179">
        <v>-0.15795645421988402</v>
      </c>
      <c r="H35" s="34"/>
    </row>
    <row r="36" spans="1:8" ht="10.5" customHeight="1" x14ac:dyDescent="0.2">
      <c r="B36" s="16" t="s">
        <v>198</v>
      </c>
      <c r="C36" s="30">
        <v>159562.82</v>
      </c>
      <c r="D36" s="30">
        <v>2186963.25</v>
      </c>
      <c r="E36" s="30">
        <v>2346526.0699999998</v>
      </c>
      <c r="F36" s="222"/>
      <c r="G36" s="179">
        <v>-5.1580842773158442E-2</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135245931</v>
      </c>
      <c r="D39" s="30">
        <v>54446098</v>
      </c>
      <c r="E39" s="30">
        <v>189692029</v>
      </c>
      <c r="F39" s="222">
        <v>5831751</v>
      </c>
      <c r="G39" s="179">
        <v>7.7745396000794553E-3</v>
      </c>
      <c r="H39" s="34"/>
    </row>
    <row r="40" spans="1:8" ht="10.5" customHeight="1" x14ac:dyDescent="0.2">
      <c r="B40" s="16" t="s">
        <v>23</v>
      </c>
      <c r="C40" s="30">
        <v>1900961</v>
      </c>
      <c r="D40" s="30">
        <v>6025303</v>
      </c>
      <c r="E40" s="30">
        <v>7926264</v>
      </c>
      <c r="F40" s="222">
        <v>3531</v>
      </c>
      <c r="G40" s="179">
        <v>-9.682991706517563E-2</v>
      </c>
      <c r="H40" s="34"/>
    </row>
    <row r="41" spans="1:8" s="28" customFormat="1" ht="10.5" customHeight="1" x14ac:dyDescent="0.2">
      <c r="A41" s="24"/>
      <c r="B41" s="33" t="s">
        <v>193</v>
      </c>
      <c r="C41" s="30">
        <v>2270033.9899999974</v>
      </c>
      <c r="D41" s="30">
        <v>15759229.66</v>
      </c>
      <c r="E41" s="30">
        <v>18029263.649999999</v>
      </c>
      <c r="F41" s="222">
        <v>15175824.67</v>
      </c>
      <c r="G41" s="179">
        <v>-1.2457087495014729E-2</v>
      </c>
      <c r="H41" s="27"/>
    </row>
    <row r="42" spans="1:8" ht="10.5" customHeight="1" x14ac:dyDescent="0.2">
      <c r="B42" s="33" t="s">
        <v>194</v>
      </c>
      <c r="C42" s="30">
        <v>84632000.5</v>
      </c>
      <c r="D42" s="30">
        <v>45985892</v>
      </c>
      <c r="E42" s="30">
        <v>130617892.5</v>
      </c>
      <c r="F42" s="222">
        <v>20574207</v>
      </c>
      <c r="G42" s="179">
        <v>3.8788583572211932E-2</v>
      </c>
      <c r="H42" s="34"/>
    </row>
    <row r="43" spans="1:8" ht="10.5" customHeight="1" x14ac:dyDescent="0.2">
      <c r="B43" s="33" t="s">
        <v>322</v>
      </c>
      <c r="C43" s="30">
        <v>1611271.5</v>
      </c>
      <c r="D43" s="30">
        <v>4439887</v>
      </c>
      <c r="E43" s="30">
        <v>6051158.5</v>
      </c>
      <c r="F43" s="222">
        <v>3750028</v>
      </c>
      <c r="G43" s="179">
        <v>3.4839009450204683E-2</v>
      </c>
      <c r="H43" s="34"/>
    </row>
    <row r="44" spans="1:8" ht="10.5" customHeight="1" x14ac:dyDescent="0.2">
      <c r="B44" s="33" t="s">
        <v>324</v>
      </c>
      <c r="C44" s="30">
        <v>4768</v>
      </c>
      <c r="D44" s="30">
        <v>73455</v>
      </c>
      <c r="E44" s="343">
        <v>78223</v>
      </c>
      <c r="F44" s="222">
        <v>75228</v>
      </c>
      <c r="G44" s="344">
        <v>-9.8636829793853686E-2</v>
      </c>
      <c r="H44" s="34"/>
    </row>
    <row r="45" spans="1:8" ht="10.5" customHeight="1" x14ac:dyDescent="0.2">
      <c r="B45" s="33" t="s">
        <v>325</v>
      </c>
      <c r="C45" s="30">
        <v>59943</v>
      </c>
      <c r="D45" s="30">
        <v>5603034</v>
      </c>
      <c r="E45" s="343">
        <v>5662977</v>
      </c>
      <c r="F45" s="222">
        <v>5584179</v>
      </c>
      <c r="G45" s="344">
        <v>2.8776146539156944E-2</v>
      </c>
      <c r="H45" s="34"/>
    </row>
    <row r="46" spans="1:8" ht="10.5" customHeight="1" x14ac:dyDescent="0.2">
      <c r="B46" s="33" t="s">
        <v>320</v>
      </c>
      <c r="C46" s="30">
        <v>14194933</v>
      </c>
      <c r="D46" s="30">
        <v>5970874</v>
      </c>
      <c r="E46" s="343">
        <v>20165807</v>
      </c>
      <c r="F46" s="222">
        <v>599772</v>
      </c>
      <c r="G46" s="344">
        <v>2.2189883599205373E-2</v>
      </c>
      <c r="H46" s="34"/>
    </row>
    <row r="47" spans="1:8" ht="10.5" customHeight="1" x14ac:dyDescent="0.2">
      <c r="B47" s="33" t="s">
        <v>321</v>
      </c>
      <c r="C47" s="30">
        <v>32006292</v>
      </c>
      <c r="D47" s="30">
        <v>10317189</v>
      </c>
      <c r="E47" s="343">
        <v>42323481</v>
      </c>
      <c r="F47" s="222">
        <v>2713299</v>
      </c>
      <c r="G47" s="344">
        <v>5.340295027377584E-2</v>
      </c>
      <c r="H47" s="34"/>
    </row>
    <row r="48" spans="1:8" ht="10.5" customHeight="1" x14ac:dyDescent="0.2">
      <c r="B48" s="33" t="s">
        <v>323</v>
      </c>
      <c r="C48" s="30">
        <v>36754793</v>
      </c>
      <c r="D48" s="30">
        <v>19581453</v>
      </c>
      <c r="E48" s="343">
        <v>56336246</v>
      </c>
      <c r="F48" s="222">
        <v>7851701</v>
      </c>
      <c r="G48" s="344">
        <v>3.5671089498120256E-2</v>
      </c>
      <c r="H48" s="34"/>
    </row>
    <row r="49" spans="1:8" ht="10.5" customHeight="1" x14ac:dyDescent="0.2">
      <c r="B49" s="269" t="s">
        <v>195</v>
      </c>
      <c r="C49" s="30">
        <v>86902034.489999995</v>
      </c>
      <c r="D49" s="30">
        <v>61745121.660000004</v>
      </c>
      <c r="E49" s="343">
        <v>148647156.15000001</v>
      </c>
      <c r="F49" s="222">
        <v>35750031.670000002</v>
      </c>
      <c r="G49" s="344">
        <v>3.2291403498938775E-2</v>
      </c>
      <c r="H49" s="34"/>
    </row>
    <row r="50" spans="1:8" ht="10.5" customHeight="1" x14ac:dyDescent="0.2">
      <c r="B50" s="16" t="s">
        <v>196</v>
      </c>
      <c r="C50" s="30">
        <v>34993</v>
      </c>
      <c r="D50" s="30">
        <v>2665</v>
      </c>
      <c r="E50" s="343">
        <v>37658</v>
      </c>
      <c r="F50" s="222">
        <v>151</v>
      </c>
      <c r="G50" s="344">
        <v>-0.2487331923552647</v>
      </c>
      <c r="H50" s="34"/>
    </row>
    <row r="51" spans="1:8" s="28" customFormat="1" ht="10.5" customHeight="1" x14ac:dyDescent="0.2">
      <c r="A51" s="24"/>
      <c r="B51" s="16" t="s">
        <v>197</v>
      </c>
      <c r="C51" s="30">
        <v>24742</v>
      </c>
      <c r="D51" s="30">
        <v>1827</v>
      </c>
      <c r="E51" s="343">
        <v>26569</v>
      </c>
      <c r="F51" s="222">
        <v>48</v>
      </c>
      <c r="G51" s="344">
        <v>-0.15795645421988402</v>
      </c>
      <c r="H51" s="27"/>
    </row>
    <row r="52" spans="1:8" ht="10.5" customHeight="1" x14ac:dyDescent="0.2">
      <c r="B52" s="16" t="s">
        <v>198</v>
      </c>
      <c r="C52" s="30">
        <v>159562.82</v>
      </c>
      <c r="D52" s="30">
        <v>2186963.25</v>
      </c>
      <c r="E52" s="343">
        <v>2346526.0699999998</v>
      </c>
      <c r="F52" s="222"/>
      <c r="G52" s="344">
        <v>-5.1580842773158442E-2</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2489535</v>
      </c>
      <c r="D55" s="30">
        <v>1145881</v>
      </c>
      <c r="E55" s="30">
        <v>3635416</v>
      </c>
      <c r="F55" s="222">
        <v>1918</v>
      </c>
      <c r="G55" s="179">
        <v>8.9756264257386809E-2</v>
      </c>
      <c r="H55" s="34"/>
    </row>
    <row r="56" spans="1:8" ht="10.5" customHeight="1" x14ac:dyDescent="0.2">
      <c r="B56" s="16" t="s">
        <v>23</v>
      </c>
      <c r="C56" s="30">
        <v>20955</v>
      </c>
      <c r="D56" s="30">
        <v>37390</v>
      </c>
      <c r="E56" s="30">
        <v>58345</v>
      </c>
      <c r="F56" s="222"/>
      <c r="G56" s="179">
        <v>-0.11756253970174535</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6759817</v>
      </c>
      <c r="D59" s="30">
        <v>472382</v>
      </c>
      <c r="E59" s="30">
        <v>7232199</v>
      </c>
      <c r="F59" s="222">
        <v>166</v>
      </c>
      <c r="G59" s="179">
        <v>1.4247883383775584E-2</v>
      </c>
      <c r="H59" s="36"/>
    </row>
    <row r="60" spans="1:8" s="28" customFormat="1" ht="10.5" customHeight="1" x14ac:dyDescent="0.2">
      <c r="A60" s="24"/>
      <c r="B60" s="16" t="s">
        <v>23</v>
      </c>
      <c r="C60" s="30">
        <v>1888</v>
      </c>
      <c r="D60" s="30">
        <v>544</v>
      </c>
      <c r="E60" s="30">
        <v>2432</v>
      </c>
      <c r="F60" s="222"/>
      <c r="G60" s="179">
        <v>0.61166335321404897</v>
      </c>
      <c r="H60" s="36"/>
    </row>
    <row r="61" spans="1:8" s="28" customFormat="1" ht="10.5" customHeight="1" x14ac:dyDescent="0.2">
      <c r="A61" s="24"/>
      <c r="B61" s="16" t="s">
        <v>225</v>
      </c>
      <c r="C61" s="30">
        <v>30401414.719999999</v>
      </c>
      <c r="D61" s="30">
        <v>809736.04</v>
      </c>
      <c r="E61" s="30">
        <v>31211150.759999998</v>
      </c>
      <c r="F61" s="222">
        <v>795</v>
      </c>
      <c r="G61" s="179">
        <v>3.5165222924449457E-2</v>
      </c>
      <c r="H61" s="36"/>
    </row>
    <row r="62" spans="1:8" s="28" customFormat="1" ht="10.5" customHeight="1" x14ac:dyDescent="0.2">
      <c r="A62" s="24"/>
      <c r="B62" s="16" t="s">
        <v>200</v>
      </c>
      <c r="C62" s="30">
        <v>43996</v>
      </c>
      <c r="D62" s="30">
        <v>306372</v>
      </c>
      <c r="E62" s="30">
        <v>350368</v>
      </c>
      <c r="F62" s="222">
        <v>137</v>
      </c>
      <c r="G62" s="179">
        <v>9.8177373097838805E-2</v>
      </c>
      <c r="H62" s="36"/>
    </row>
    <row r="63" spans="1:8" s="28" customFormat="1" ht="10.5" customHeight="1" x14ac:dyDescent="0.2">
      <c r="A63" s="24"/>
      <c r="B63" s="16" t="s">
        <v>201</v>
      </c>
      <c r="C63" s="30">
        <v>3034456</v>
      </c>
      <c r="D63" s="30">
        <v>813967</v>
      </c>
      <c r="E63" s="30">
        <v>3848423</v>
      </c>
      <c r="F63" s="222">
        <v>62357</v>
      </c>
      <c r="G63" s="179">
        <v>3.2541054288840465E-2</v>
      </c>
      <c r="H63" s="36"/>
    </row>
    <row r="64" spans="1:8" s="28" customFormat="1" ht="10.5" customHeight="1" x14ac:dyDescent="0.2">
      <c r="A64" s="24"/>
      <c r="B64" s="16" t="s">
        <v>202</v>
      </c>
      <c r="C64" s="30">
        <v>34689389</v>
      </c>
      <c r="D64" s="30">
        <v>2196103</v>
      </c>
      <c r="E64" s="30">
        <v>36885492</v>
      </c>
      <c r="F64" s="222">
        <v>26907</v>
      </c>
      <c r="G64" s="179">
        <v>3.8621359970717917E-2</v>
      </c>
      <c r="H64" s="36"/>
    </row>
    <row r="65" spans="1:8" s="28" customFormat="1" ht="10.5" customHeight="1" x14ac:dyDescent="0.2">
      <c r="A65" s="24"/>
      <c r="B65" s="16" t="s">
        <v>203</v>
      </c>
      <c r="C65" s="30">
        <v>9005237</v>
      </c>
      <c r="D65" s="30">
        <v>687146</v>
      </c>
      <c r="E65" s="30">
        <v>9692383</v>
      </c>
      <c r="F65" s="222">
        <v>45</v>
      </c>
      <c r="G65" s="179">
        <v>-6.6121609321401209E-4</v>
      </c>
      <c r="H65" s="36"/>
    </row>
    <row r="66" spans="1:8" s="28" customFormat="1" ht="10.5" customHeight="1" x14ac:dyDescent="0.2">
      <c r="A66" s="24"/>
      <c r="B66" s="16" t="s">
        <v>204</v>
      </c>
      <c r="C66" s="30">
        <v>10437892.24</v>
      </c>
      <c r="D66" s="30">
        <v>139362524.18000001</v>
      </c>
      <c r="E66" s="30">
        <v>149800416.42000002</v>
      </c>
      <c r="F66" s="222"/>
      <c r="G66" s="179">
        <v>4.4614303381113052E-2</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7877469</v>
      </c>
      <c r="D69" s="30">
        <v>3409031</v>
      </c>
      <c r="E69" s="30">
        <v>11286500</v>
      </c>
      <c r="F69" s="222"/>
      <c r="G69" s="179">
        <v>0.11216164749506197</v>
      </c>
      <c r="H69" s="36"/>
    </row>
    <row r="70" spans="1:8" s="28" customFormat="1" ht="10.5" customHeight="1" x14ac:dyDescent="0.2">
      <c r="A70" s="24"/>
      <c r="B70" s="16" t="s">
        <v>23</v>
      </c>
      <c r="C70" s="30">
        <v>18229</v>
      </c>
      <c r="D70" s="30">
        <v>78431</v>
      </c>
      <c r="E70" s="30">
        <v>96660</v>
      </c>
      <c r="F70" s="222"/>
      <c r="G70" s="179">
        <v>5.3894043634222566E-2</v>
      </c>
      <c r="H70" s="36"/>
    </row>
    <row r="71" spans="1:8" s="28" customFormat="1" ht="10.5" customHeight="1" x14ac:dyDescent="0.2">
      <c r="A71" s="24"/>
      <c r="B71" s="33" t="s">
        <v>193</v>
      </c>
      <c r="C71" s="30">
        <v>3226217.93</v>
      </c>
      <c r="D71" s="30">
        <v>1858665.32</v>
      </c>
      <c r="E71" s="30">
        <v>5084883.25</v>
      </c>
      <c r="F71" s="222"/>
      <c r="G71" s="179">
        <v>4.9490075015888202E-2</v>
      </c>
      <c r="H71" s="36"/>
    </row>
    <row r="72" spans="1:8" ht="10.5" customHeight="1" x14ac:dyDescent="0.2">
      <c r="B72" s="33" t="s">
        <v>194</v>
      </c>
      <c r="C72" s="30">
        <v>5798901.5</v>
      </c>
      <c r="D72" s="30">
        <v>1605308</v>
      </c>
      <c r="E72" s="30">
        <v>7404209.5</v>
      </c>
      <c r="F72" s="222"/>
      <c r="G72" s="179">
        <v>4.8532853170610402E-2</v>
      </c>
      <c r="H72" s="34"/>
    </row>
    <row r="73" spans="1:8" ht="10.5" customHeight="1" x14ac:dyDescent="0.2">
      <c r="B73" s="33" t="s">
        <v>322</v>
      </c>
      <c r="C73" s="30">
        <v>87087</v>
      </c>
      <c r="D73" s="30">
        <v>62822.5</v>
      </c>
      <c r="E73" s="30">
        <v>149909.5</v>
      </c>
      <c r="F73" s="222"/>
      <c r="G73" s="179">
        <v>0.42024310292557221</v>
      </c>
      <c r="H73" s="34"/>
    </row>
    <row r="74" spans="1:8" ht="10.5" customHeight="1" x14ac:dyDescent="0.2">
      <c r="B74" s="33" t="s">
        <v>324</v>
      </c>
      <c r="C74" s="30">
        <v>106</v>
      </c>
      <c r="D74" s="30">
        <v>1934</v>
      </c>
      <c r="E74" s="30">
        <v>2040</v>
      </c>
      <c r="F74" s="222"/>
      <c r="G74" s="179">
        <v>0.21140142517814731</v>
      </c>
      <c r="H74" s="34"/>
    </row>
    <row r="75" spans="1:8" ht="10.5" customHeight="1" x14ac:dyDescent="0.2">
      <c r="B75" s="33" t="s">
        <v>325</v>
      </c>
      <c r="C75" s="30">
        <v>711</v>
      </c>
      <c r="D75" s="30">
        <v>26505</v>
      </c>
      <c r="E75" s="30">
        <v>27216</v>
      </c>
      <c r="F75" s="222"/>
      <c r="G75" s="179">
        <v>-0.32640332640332637</v>
      </c>
      <c r="H75" s="34"/>
    </row>
    <row r="76" spans="1:8" ht="10.5" customHeight="1" x14ac:dyDescent="0.2">
      <c r="B76" s="33" t="s">
        <v>320</v>
      </c>
      <c r="C76" s="30">
        <v>374231.5</v>
      </c>
      <c r="D76" s="30">
        <v>110578.5</v>
      </c>
      <c r="E76" s="30">
        <v>484810</v>
      </c>
      <c r="F76" s="222"/>
      <c r="G76" s="179">
        <v>4.1056237994977263E-2</v>
      </c>
      <c r="H76" s="34"/>
    </row>
    <row r="77" spans="1:8" ht="10.5" customHeight="1" x14ac:dyDescent="0.2">
      <c r="B77" s="33" t="s">
        <v>321</v>
      </c>
      <c r="C77" s="30">
        <v>1573854.5</v>
      </c>
      <c r="D77" s="30">
        <v>187819</v>
      </c>
      <c r="E77" s="30">
        <v>1761673.5</v>
      </c>
      <c r="F77" s="222"/>
      <c r="G77" s="179">
        <v>0.10259404845616049</v>
      </c>
      <c r="H77" s="34"/>
    </row>
    <row r="78" spans="1:8" ht="10.5" customHeight="1" x14ac:dyDescent="0.2">
      <c r="B78" s="33" t="s">
        <v>323</v>
      </c>
      <c r="C78" s="30">
        <v>3762911.5</v>
      </c>
      <c r="D78" s="30">
        <v>1215649</v>
      </c>
      <c r="E78" s="30">
        <v>4978560.5</v>
      </c>
      <c r="F78" s="222"/>
      <c r="G78" s="179">
        <v>2.6420338400189092E-2</v>
      </c>
      <c r="H78" s="34"/>
    </row>
    <row r="79" spans="1:8" ht="10.5" customHeight="1" x14ac:dyDescent="0.2">
      <c r="B79" s="16" t="s">
        <v>195</v>
      </c>
      <c r="C79" s="30">
        <v>9025119.4299999997</v>
      </c>
      <c r="D79" s="30">
        <v>3463973.32</v>
      </c>
      <c r="E79" s="30">
        <v>12489092.75</v>
      </c>
      <c r="F79" s="222"/>
      <c r="G79" s="179">
        <v>4.8922371329310765E-2</v>
      </c>
      <c r="H79" s="34"/>
    </row>
    <row r="80" spans="1:8" ht="10.5" customHeight="1" x14ac:dyDescent="0.2">
      <c r="B80" s="16" t="s">
        <v>196</v>
      </c>
      <c r="C80" s="30">
        <v>7748</v>
      </c>
      <c r="D80" s="30">
        <v>764</v>
      </c>
      <c r="E80" s="30">
        <v>8512</v>
      </c>
      <c r="F80" s="222"/>
      <c r="G80" s="179">
        <v>-6.8836775172091968E-3</v>
      </c>
      <c r="H80" s="34"/>
    </row>
    <row r="81" spans="1:8" ht="10.5" customHeight="1" x14ac:dyDescent="0.2">
      <c r="B81" s="16" t="s">
        <v>197</v>
      </c>
      <c r="C81" s="30">
        <v>3265</v>
      </c>
      <c r="D81" s="30">
        <v>273</v>
      </c>
      <c r="E81" s="30">
        <v>3538</v>
      </c>
      <c r="F81" s="222"/>
      <c r="G81" s="179">
        <v>3.3294392523364413E-2</v>
      </c>
      <c r="H81" s="34"/>
    </row>
    <row r="82" spans="1:8" s="28" customFormat="1" ht="10.5" customHeight="1" x14ac:dyDescent="0.2">
      <c r="A82" s="24"/>
      <c r="B82" s="16" t="s">
        <v>198</v>
      </c>
      <c r="C82" s="30">
        <v>4170</v>
      </c>
      <c r="D82" s="30">
        <v>75365</v>
      </c>
      <c r="E82" s="30">
        <v>79535</v>
      </c>
      <c r="F82" s="222"/>
      <c r="G82" s="179">
        <v>-0.3288355569057323</v>
      </c>
      <c r="H82" s="36"/>
    </row>
    <row r="83" spans="1:8" s="28" customFormat="1" ht="10.5" customHeight="1" x14ac:dyDescent="0.2">
      <c r="A83" s="24"/>
      <c r="B83" s="16" t="s">
        <v>200</v>
      </c>
      <c r="C83" s="46">
        <v>7092</v>
      </c>
      <c r="D83" s="46">
        <v>91709</v>
      </c>
      <c r="E83" s="46">
        <v>98801</v>
      </c>
      <c r="F83" s="222"/>
      <c r="G83" s="190">
        <v>-0.109523852442025</v>
      </c>
      <c r="H83" s="47"/>
    </row>
    <row r="84" spans="1:8" s="28" customFormat="1" ht="10.5" customHeight="1" x14ac:dyDescent="0.2">
      <c r="A84" s="24"/>
      <c r="B84" s="16" t="s">
        <v>201</v>
      </c>
      <c r="C84" s="46">
        <v>538813</v>
      </c>
      <c r="D84" s="46">
        <v>236108</v>
      </c>
      <c r="E84" s="345">
        <v>774921</v>
      </c>
      <c r="F84" s="222"/>
      <c r="G84" s="346">
        <v>-1.8915962535227648E-2</v>
      </c>
      <c r="H84" s="47"/>
    </row>
    <row r="85" spans="1:8" s="28" customFormat="1" ht="10.5" customHeight="1" x14ac:dyDescent="0.2">
      <c r="A85" s="24"/>
      <c r="B85" s="16" t="s">
        <v>202</v>
      </c>
      <c r="C85" s="46">
        <v>6243683</v>
      </c>
      <c r="D85" s="46">
        <v>489754</v>
      </c>
      <c r="E85" s="345">
        <v>6733437</v>
      </c>
      <c r="F85" s="222"/>
      <c r="G85" s="346">
        <v>3.5958966809924275E-2</v>
      </c>
      <c r="H85" s="47"/>
    </row>
    <row r="86" spans="1:8" s="28" customFormat="1" ht="10.5" customHeight="1" x14ac:dyDescent="0.2">
      <c r="A86" s="24"/>
      <c r="B86" s="16" t="s">
        <v>203</v>
      </c>
      <c r="C86" s="46">
        <v>1914791</v>
      </c>
      <c r="D86" s="46">
        <v>196664</v>
      </c>
      <c r="E86" s="345">
        <v>2111455</v>
      </c>
      <c r="F86" s="222"/>
      <c r="G86" s="346">
        <v>1.6658826293769913E-2</v>
      </c>
      <c r="H86" s="47"/>
    </row>
    <row r="87" spans="1:8" s="28" customFormat="1" ht="10.5" customHeight="1" x14ac:dyDescent="0.2">
      <c r="A87" s="24"/>
      <c r="B87" s="16" t="s">
        <v>204</v>
      </c>
      <c r="C87" s="46">
        <v>1227605.42</v>
      </c>
      <c r="D87" s="46">
        <v>15720825.75</v>
      </c>
      <c r="E87" s="345">
        <v>16948431.170000002</v>
      </c>
      <c r="F87" s="222"/>
      <c r="G87" s="346">
        <v>9.2896257356618328E-2</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152372752</v>
      </c>
      <c r="D90" s="46">
        <v>59473392</v>
      </c>
      <c r="E90" s="345">
        <v>211846144</v>
      </c>
      <c r="F90" s="222">
        <v>5833835</v>
      </c>
      <c r="G90" s="346">
        <v>1.4377551617769768E-2</v>
      </c>
      <c r="H90" s="47"/>
    </row>
    <row r="91" spans="1:8" ht="10.5" customHeight="1" x14ac:dyDescent="0.2">
      <c r="B91" s="16" t="s">
        <v>23</v>
      </c>
      <c r="C91" s="348">
        <v>1942033</v>
      </c>
      <c r="D91" s="46">
        <v>6141668</v>
      </c>
      <c r="E91" s="345">
        <v>8083701</v>
      </c>
      <c r="F91" s="222">
        <v>3531</v>
      </c>
      <c r="G91" s="346">
        <v>-9.5316579283818759E-2</v>
      </c>
      <c r="H91" s="47"/>
    </row>
    <row r="92" spans="1:8" ht="10.5" customHeight="1" x14ac:dyDescent="0.2">
      <c r="B92" s="33" t="s">
        <v>193</v>
      </c>
      <c r="C92" s="348">
        <v>36552170.640000001</v>
      </c>
      <c r="D92" s="46">
        <v>18670204.019999996</v>
      </c>
      <c r="E92" s="46">
        <v>55222374.659999996</v>
      </c>
      <c r="F92" s="222">
        <v>15177065.67</v>
      </c>
      <c r="G92" s="190">
        <v>2.2045242304867152E-2</v>
      </c>
      <c r="H92" s="47"/>
    </row>
    <row r="93" spans="1:8" ht="10.5" customHeight="1" x14ac:dyDescent="0.2">
      <c r="B93" s="33" t="s">
        <v>194</v>
      </c>
      <c r="C93" s="348">
        <v>90430902</v>
      </c>
      <c r="D93" s="46">
        <v>47591200</v>
      </c>
      <c r="E93" s="46">
        <v>138022102</v>
      </c>
      <c r="F93" s="222">
        <v>20574207</v>
      </c>
      <c r="G93" s="190">
        <v>3.9306716322110802E-2</v>
      </c>
      <c r="H93" s="47"/>
    </row>
    <row r="94" spans="1:8" ht="10.5" customHeight="1" x14ac:dyDescent="0.2">
      <c r="B94" s="33" t="s">
        <v>322</v>
      </c>
      <c r="C94" s="348">
        <v>1698358.5</v>
      </c>
      <c r="D94" s="46">
        <v>4502709.5</v>
      </c>
      <c r="E94" s="46">
        <v>6201068</v>
      </c>
      <c r="F94" s="222">
        <v>3750028</v>
      </c>
      <c r="G94" s="190">
        <v>4.1672577560374569E-2</v>
      </c>
      <c r="H94" s="47"/>
    </row>
    <row r="95" spans="1:8" ht="10.5" customHeight="1" x14ac:dyDescent="0.2">
      <c r="B95" s="33" t="s">
        <v>324</v>
      </c>
      <c r="C95" s="348">
        <v>4874</v>
      </c>
      <c r="D95" s="46">
        <v>75389</v>
      </c>
      <c r="E95" s="46">
        <v>80263</v>
      </c>
      <c r="F95" s="222">
        <v>75228</v>
      </c>
      <c r="G95" s="190">
        <v>-9.2735144178055062E-2</v>
      </c>
      <c r="H95" s="47"/>
    </row>
    <row r="96" spans="1:8" ht="10.5" customHeight="1" x14ac:dyDescent="0.2">
      <c r="B96" s="33" t="s">
        <v>325</v>
      </c>
      <c r="C96" s="348">
        <v>60654</v>
      </c>
      <c r="D96" s="46">
        <v>5629539</v>
      </c>
      <c r="E96" s="46">
        <v>5690193</v>
      </c>
      <c r="F96" s="222">
        <v>5584179</v>
      </c>
      <c r="G96" s="190">
        <v>2.6188099308915413E-2</v>
      </c>
      <c r="H96" s="47"/>
    </row>
    <row r="97" spans="2:8" ht="10.5" customHeight="1" x14ac:dyDescent="0.2">
      <c r="B97" s="33" t="s">
        <v>320</v>
      </c>
      <c r="C97" s="348">
        <v>14569164.5</v>
      </c>
      <c r="D97" s="46">
        <v>6081452.5</v>
      </c>
      <c r="E97" s="46">
        <v>20650617</v>
      </c>
      <c r="F97" s="222">
        <v>599772</v>
      </c>
      <c r="G97" s="190">
        <v>2.2624963203314419E-2</v>
      </c>
      <c r="H97" s="47"/>
    </row>
    <row r="98" spans="2:8" ht="10.5" customHeight="1" x14ac:dyDescent="0.2">
      <c r="B98" s="33" t="s">
        <v>321</v>
      </c>
      <c r="C98" s="348">
        <v>33580146.5</v>
      </c>
      <c r="D98" s="46">
        <v>10505008</v>
      </c>
      <c r="E98" s="46">
        <v>44085154.5</v>
      </c>
      <c r="F98" s="222">
        <v>2713299</v>
      </c>
      <c r="G98" s="190">
        <v>5.5284316799334876E-2</v>
      </c>
      <c r="H98" s="47"/>
    </row>
    <row r="99" spans="2:8" ht="10.5" customHeight="1" x14ac:dyDescent="0.2">
      <c r="B99" s="33" t="s">
        <v>323</v>
      </c>
      <c r="C99" s="348">
        <v>40517704.5</v>
      </c>
      <c r="D99" s="46">
        <v>20797102</v>
      </c>
      <c r="E99" s="46">
        <v>61314806.5</v>
      </c>
      <c r="F99" s="222">
        <v>7851701</v>
      </c>
      <c r="G99" s="190">
        <v>3.4913743511377104E-2</v>
      </c>
      <c r="H99" s="47"/>
    </row>
    <row r="100" spans="2:8" ht="10.5" customHeight="1" x14ac:dyDescent="0.2">
      <c r="B100" s="16" t="s">
        <v>195</v>
      </c>
      <c r="C100" s="348">
        <v>126983072.64</v>
      </c>
      <c r="D100" s="46">
        <v>66261404.019999996</v>
      </c>
      <c r="E100" s="46">
        <v>193244476.66</v>
      </c>
      <c r="F100" s="222">
        <v>35751272.670000002</v>
      </c>
      <c r="G100" s="190">
        <v>3.4314786402736219E-2</v>
      </c>
      <c r="H100" s="47"/>
    </row>
    <row r="101" spans="2:8" ht="10.5" customHeight="1" x14ac:dyDescent="0.2">
      <c r="B101" s="16" t="s">
        <v>196</v>
      </c>
      <c r="C101" s="348">
        <v>42741</v>
      </c>
      <c r="D101" s="46">
        <v>3429</v>
      </c>
      <c r="E101" s="46">
        <v>46170</v>
      </c>
      <c r="F101" s="222">
        <v>151</v>
      </c>
      <c r="G101" s="190">
        <v>-0.21341806225190385</v>
      </c>
      <c r="H101" s="47"/>
    </row>
    <row r="102" spans="2:8" ht="10.5" customHeight="1" x14ac:dyDescent="0.2">
      <c r="B102" s="16" t="s">
        <v>197</v>
      </c>
      <c r="C102" s="348">
        <v>28007</v>
      </c>
      <c r="D102" s="46">
        <v>2100</v>
      </c>
      <c r="E102" s="46">
        <v>30107</v>
      </c>
      <c r="F102" s="222">
        <v>48</v>
      </c>
      <c r="G102" s="190">
        <v>-0.13923435400405981</v>
      </c>
      <c r="H102" s="47"/>
    </row>
    <row r="103" spans="2:8" ht="10.5" customHeight="1" x14ac:dyDescent="0.2">
      <c r="B103" s="16" t="s">
        <v>198</v>
      </c>
      <c r="C103" s="348">
        <v>163732.82</v>
      </c>
      <c r="D103" s="46">
        <v>2262328.25</v>
      </c>
      <c r="E103" s="46">
        <v>2426061.0699999998</v>
      </c>
      <c r="F103" s="222"/>
      <c r="G103" s="190">
        <v>-6.4253415889509613E-2</v>
      </c>
      <c r="H103" s="47"/>
    </row>
    <row r="104" spans="2:8" ht="10.5" customHeight="1" x14ac:dyDescent="0.2">
      <c r="B104" s="16" t="s">
        <v>200</v>
      </c>
      <c r="C104" s="348">
        <v>51088</v>
      </c>
      <c r="D104" s="46">
        <v>398081</v>
      </c>
      <c r="E104" s="46">
        <v>449169</v>
      </c>
      <c r="F104" s="222">
        <v>137</v>
      </c>
      <c r="G104" s="190">
        <v>4.4583928297340814E-2</v>
      </c>
      <c r="H104" s="47"/>
    </row>
    <row r="105" spans="2:8" ht="10.5" customHeight="1" x14ac:dyDescent="0.2">
      <c r="B105" s="16" t="s">
        <v>201</v>
      </c>
      <c r="C105" s="348">
        <v>3573269</v>
      </c>
      <c r="D105" s="46">
        <v>1050075</v>
      </c>
      <c r="E105" s="46">
        <v>4623344</v>
      </c>
      <c r="F105" s="222">
        <v>62357</v>
      </c>
      <c r="G105" s="190">
        <v>2.354305955280056E-2</v>
      </c>
      <c r="H105" s="47"/>
    </row>
    <row r="106" spans="2:8" ht="10.5" customHeight="1" x14ac:dyDescent="0.2">
      <c r="B106" s="16" t="s">
        <v>202</v>
      </c>
      <c r="C106" s="348">
        <v>40933072</v>
      </c>
      <c r="D106" s="46">
        <v>2685857</v>
      </c>
      <c r="E106" s="46">
        <v>43618929</v>
      </c>
      <c r="F106" s="222">
        <v>26907</v>
      </c>
      <c r="G106" s="190">
        <v>3.8209474543856814E-2</v>
      </c>
      <c r="H106" s="47"/>
    </row>
    <row r="107" spans="2:8" ht="10.5" customHeight="1" x14ac:dyDescent="0.2">
      <c r="B107" s="16" t="s">
        <v>203</v>
      </c>
      <c r="C107" s="348">
        <v>10920028</v>
      </c>
      <c r="D107" s="46">
        <v>883810</v>
      </c>
      <c r="E107" s="46">
        <v>11803838</v>
      </c>
      <c r="F107" s="222">
        <v>45</v>
      </c>
      <c r="G107" s="190">
        <v>2.393497838294012E-3</v>
      </c>
      <c r="H107" s="47"/>
    </row>
    <row r="108" spans="2:8" ht="10.5" customHeight="1" x14ac:dyDescent="0.2">
      <c r="B108" s="16" t="s">
        <v>204</v>
      </c>
      <c r="C108" s="348">
        <v>11665497.66</v>
      </c>
      <c r="D108" s="46">
        <v>155083349.93000001</v>
      </c>
      <c r="E108" s="46">
        <v>166748847.59000003</v>
      </c>
      <c r="F108" s="222"/>
      <c r="G108" s="190">
        <v>4.9326061865734516E-2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PERIODE DU 1.1 AU 31.8.2024</v>
      </c>
      <c r="D112" s="262"/>
      <c r="F112" s="350"/>
      <c r="G112" s="350"/>
    </row>
    <row r="113" spans="1:8" ht="14.25" customHeight="1" x14ac:dyDescent="0.2">
      <c r="B113" s="12" t="s">
        <v>176</v>
      </c>
      <c r="C113" s="13"/>
      <c r="D113" s="13"/>
      <c r="E113" s="13"/>
      <c r="F113" s="353"/>
      <c r="G113" s="351"/>
      <c r="H113" s="15"/>
    </row>
    <row r="114" spans="1:8" ht="12" customHeight="1" x14ac:dyDescent="0.2">
      <c r="B114" s="16" t="s">
        <v>4</v>
      </c>
      <c r="C114" s="17" t="s">
        <v>1</v>
      </c>
      <c r="D114" s="17" t="s">
        <v>2</v>
      </c>
      <c r="E114" s="18" t="s">
        <v>6</v>
      </c>
      <c r="F114" s="219" t="s">
        <v>3</v>
      </c>
      <c r="G114" s="19" t="str">
        <f>CUMUL_Maladie_mnt!$H$5</f>
        <v>PCAP</v>
      </c>
      <c r="H114" s="20"/>
    </row>
    <row r="115" spans="1:8" ht="9.75" customHeight="1" x14ac:dyDescent="0.2">
      <c r="B115" s="21"/>
      <c r="C115" s="45" t="s">
        <v>5</v>
      </c>
      <c r="D115" s="44" t="s">
        <v>5</v>
      </c>
      <c r="E115" s="44"/>
      <c r="F115" s="220" t="s">
        <v>87</v>
      </c>
      <c r="G115" s="22" t="str">
        <f>CUMUL_Maladie_mnt!$H$6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148280013.63000801</v>
      </c>
      <c r="D119" s="238">
        <v>516397386.97998732</v>
      </c>
      <c r="E119" s="238">
        <v>664677400.60999513</v>
      </c>
      <c r="F119" s="222">
        <v>1865996.7799999916</v>
      </c>
      <c r="G119" s="239">
        <v>-2.6704145451210692E-3</v>
      </c>
      <c r="H119" s="20"/>
    </row>
    <row r="120" spans="1:8" ht="10.5" customHeight="1" x14ac:dyDescent="0.2">
      <c r="A120" s="2"/>
      <c r="B120" s="37" t="s">
        <v>206</v>
      </c>
      <c r="C120" s="238">
        <v>2140967.830000001</v>
      </c>
      <c r="D120" s="238">
        <v>21803460.399999991</v>
      </c>
      <c r="E120" s="238">
        <v>23944428.229999993</v>
      </c>
      <c r="F120" s="222"/>
      <c r="G120" s="239"/>
      <c r="H120" s="20"/>
    </row>
    <row r="121" spans="1:8" ht="10.5" customHeight="1" x14ac:dyDescent="0.2">
      <c r="A121" s="2"/>
      <c r="B121" s="37" t="s">
        <v>226</v>
      </c>
      <c r="C121" s="238">
        <v>11123712.279999999</v>
      </c>
      <c r="D121" s="238">
        <v>81224828.049999937</v>
      </c>
      <c r="E121" s="238">
        <v>92348540.329999939</v>
      </c>
      <c r="F121" s="222"/>
      <c r="G121" s="239"/>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161558074.740008</v>
      </c>
      <c r="D126" s="238">
        <v>619447254.42998719</v>
      </c>
      <c r="E126" s="238">
        <v>781005329.16999519</v>
      </c>
      <c r="F126" s="222">
        <v>1865996.7799999916</v>
      </c>
      <c r="G126" s="239">
        <v>-0.21012721180005278</v>
      </c>
      <c r="H126" s="27"/>
    </row>
    <row r="127" spans="1:8" ht="7.5" customHeight="1" x14ac:dyDescent="0.2">
      <c r="A127" s="2"/>
      <c r="B127" s="35"/>
      <c r="C127" s="238"/>
      <c r="D127" s="238"/>
      <c r="E127" s="238"/>
      <c r="F127" s="222"/>
      <c r="G127" s="239"/>
      <c r="H127" s="20"/>
    </row>
    <row r="128" spans="1:8" s="28" customFormat="1" ht="15.75" customHeight="1" x14ac:dyDescent="0.2">
      <c r="A128" s="54"/>
      <c r="B128" s="31" t="s">
        <v>132</v>
      </c>
      <c r="C128" s="238"/>
      <c r="D128" s="238"/>
      <c r="E128" s="238"/>
      <c r="F128" s="222"/>
      <c r="G128" s="239"/>
      <c r="H128" s="27"/>
    </row>
    <row r="129" spans="1:8" ht="10.5" customHeight="1" x14ac:dyDescent="0.2">
      <c r="A129" s="2"/>
      <c r="B129" s="37" t="s">
        <v>207</v>
      </c>
      <c r="C129" s="238">
        <v>151386252.43010956</v>
      </c>
      <c r="D129" s="238">
        <v>345873407.9499101</v>
      </c>
      <c r="E129" s="238">
        <v>497259660.38001966</v>
      </c>
      <c r="F129" s="222">
        <v>8434646.0899999943</v>
      </c>
      <c r="G129" s="239">
        <v>0.15070459449041218</v>
      </c>
      <c r="H129" s="20"/>
    </row>
    <row r="130" spans="1:8" ht="10.5" customHeight="1" x14ac:dyDescent="0.2">
      <c r="A130" s="2"/>
      <c r="B130" s="37" t="s">
        <v>208</v>
      </c>
      <c r="C130" s="238">
        <v>4257785.1200003214</v>
      </c>
      <c r="D130" s="238">
        <v>26975742.979997251</v>
      </c>
      <c r="E130" s="238">
        <v>31233528.099997569</v>
      </c>
      <c r="F130" s="222">
        <v>17355040.289997879</v>
      </c>
      <c r="G130" s="239">
        <v>-0.37592910497709753</v>
      </c>
      <c r="H130" s="20"/>
    </row>
    <row r="131" spans="1:8" ht="10.5" customHeight="1" x14ac:dyDescent="0.2">
      <c r="A131" s="2"/>
      <c r="B131" s="37" t="s">
        <v>209</v>
      </c>
      <c r="C131" s="238">
        <v>838055478.88969243</v>
      </c>
      <c r="D131" s="238">
        <v>347550342.51995522</v>
      </c>
      <c r="E131" s="238">
        <v>1185605821.4096475</v>
      </c>
      <c r="F131" s="222">
        <v>12857830.150000216</v>
      </c>
      <c r="G131" s="239">
        <v>2.3942581477776503E-2</v>
      </c>
      <c r="H131" s="20"/>
    </row>
    <row r="132" spans="1:8" ht="10.5" hidden="1" customHeight="1" x14ac:dyDescent="0.2">
      <c r="A132" s="2"/>
      <c r="B132" s="37"/>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135</v>
      </c>
      <c r="C135" s="238">
        <v>993699592.43980229</v>
      </c>
      <c r="D135" s="238">
        <v>720405014.44986272</v>
      </c>
      <c r="E135" s="238">
        <v>1714104606.8896649</v>
      </c>
      <c r="F135" s="222">
        <v>38647516.529998101</v>
      </c>
      <c r="G135" s="239">
        <v>4.5139440041946699E-2</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192360877.48000249</v>
      </c>
      <c r="D138" s="238">
        <v>90999418.620000154</v>
      </c>
      <c r="E138" s="238">
        <v>283360296.10000259</v>
      </c>
      <c r="F138" s="222">
        <v>638030.8800000007</v>
      </c>
      <c r="G138" s="239">
        <v>3.704287517926419E-2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192360877.48000249</v>
      </c>
      <c r="D141" s="238">
        <v>91000776.620000154</v>
      </c>
      <c r="E141" s="238">
        <v>283361654.10000259</v>
      </c>
      <c r="F141" s="222">
        <v>638030.8800000007</v>
      </c>
      <c r="G141" s="239">
        <v>3.7040300009661076E-2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59935640.630000405</v>
      </c>
      <c r="D144" s="238">
        <v>10122170.850000178</v>
      </c>
      <c r="E144" s="238">
        <v>70057811.48000057</v>
      </c>
      <c r="F144" s="222">
        <v>14551.25</v>
      </c>
      <c r="G144" s="239">
        <v>0.13443808249290679</v>
      </c>
      <c r="H144" s="20"/>
    </row>
    <row r="145" spans="1:8" ht="10.5" hidden="1" customHeight="1" x14ac:dyDescent="0.2">
      <c r="A145" s="2"/>
      <c r="B145" s="37"/>
      <c r="C145" s="238"/>
      <c r="D145" s="238"/>
      <c r="E145" s="238"/>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59935640.630000405</v>
      </c>
      <c r="D147" s="55">
        <v>10122170.850000178</v>
      </c>
      <c r="E147" s="55">
        <v>70057811.48000057</v>
      </c>
      <c r="F147" s="222">
        <v>14551.25</v>
      </c>
      <c r="G147" s="182">
        <v>0.13443808249290679</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4855121.5700000646</v>
      </c>
      <c r="D150" s="55">
        <v>429618.51000000321</v>
      </c>
      <c r="E150" s="55">
        <v>5284740.0800000671</v>
      </c>
      <c r="F150" s="222">
        <v>185.70999999999998</v>
      </c>
      <c r="G150" s="182"/>
      <c r="H150" s="56"/>
    </row>
    <row r="151" spans="1:8" s="57" customFormat="1" ht="10.5" hidden="1" customHeight="1" x14ac:dyDescent="0.2">
      <c r="A151" s="6"/>
      <c r="B151" s="37" t="s">
        <v>129</v>
      </c>
      <c r="C151" s="55"/>
      <c r="D151" s="55"/>
      <c r="E151" s="55"/>
      <c r="F151" s="222"/>
      <c r="G151" s="182"/>
      <c r="H151" s="56"/>
    </row>
    <row r="152" spans="1:8" s="60" customFormat="1" ht="10.5" hidden="1" customHeight="1" x14ac:dyDescent="0.2">
      <c r="A152" s="24"/>
      <c r="B152" s="35" t="s">
        <v>143</v>
      </c>
      <c r="C152" s="55">
        <v>4855121.5700000646</v>
      </c>
      <c r="D152" s="55">
        <v>429973.51000000321</v>
      </c>
      <c r="E152" s="55">
        <v>5285095.0800000671</v>
      </c>
      <c r="F152" s="222">
        <v>185.70999999999998</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8730.58</v>
      </c>
      <c r="D155" s="55">
        <v>67371.8</v>
      </c>
      <c r="E155" s="55">
        <v>76102.37999999999</v>
      </c>
      <c r="F155" s="222"/>
      <c r="G155" s="182">
        <v>-7.2042150648818581E-2</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8730.58</v>
      </c>
      <c r="D157" s="55">
        <v>67371.8</v>
      </c>
      <c r="E157" s="55">
        <v>76102.37999999999</v>
      </c>
      <c r="F157" s="222"/>
      <c r="G157" s="182">
        <v>-7.2042150648818581E-2</v>
      </c>
      <c r="H157" s="56"/>
    </row>
    <row r="158" spans="1:8" s="57" customFormat="1" x14ac:dyDescent="0.2">
      <c r="A158" s="6"/>
      <c r="B158" s="35"/>
      <c r="C158" s="55"/>
      <c r="D158" s="55"/>
      <c r="E158" s="55"/>
      <c r="F158" s="222"/>
      <c r="G158" s="182"/>
      <c r="H158" s="56"/>
    </row>
    <row r="159" spans="1:8" s="63" customFormat="1" ht="12" x14ac:dyDescent="0.2">
      <c r="A159" s="61"/>
      <c r="B159" s="31" t="s">
        <v>244</v>
      </c>
      <c r="C159" s="55"/>
      <c r="D159" s="55"/>
      <c r="E159" s="55"/>
      <c r="F159" s="222"/>
      <c r="G159" s="182"/>
      <c r="H159" s="62"/>
    </row>
    <row r="160" spans="1:8" s="60" customFormat="1" ht="13.5" customHeight="1" x14ac:dyDescent="0.2">
      <c r="A160" s="24"/>
      <c r="B160" s="37" t="s">
        <v>213</v>
      </c>
      <c r="C160" s="55">
        <v>95.1</v>
      </c>
      <c r="D160" s="55">
        <v>74.599999999999994</v>
      </c>
      <c r="E160" s="55">
        <v>169.7</v>
      </c>
      <c r="F160" s="222"/>
      <c r="G160" s="182">
        <v>0.10194805194805179</v>
      </c>
      <c r="H160" s="59"/>
    </row>
    <row r="161" spans="1:8" s="60" customFormat="1" ht="15" customHeight="1" x14ac:dyDescent="0.2">
      <c r="A161" s="24"/>
      <c r="B161" s="37" t="s">
        <v>205</v>
      </c>
      <c r="C161" s="55">
        <v>2824188.9699999699</v>
      </c>
      <c r="D161" s="55">
        <v>8408483.2400000375</v>
      </c>
      <c r="E161" s="55">
        <v>11232672.210000008</v>
      </c>
      <c r="F161" s="222"/>
      <c r="G161" s="182">
        <v>-4.0049461670644493E-2</v>
      </c>
      <c r="H161" s="59"/>
    </row>
    <row r="162" spans="1:8" s="57" customFormat="1" ht="10.5" customHeight="1" x14ac:dyDescent="0.2">
      <c r="A162" s="6"/>
      <c r="B162" s="37" t="s">
        <v>206</v>
      </c>
      <c r="C162" s="55">
        <v>18866.740000000002</v>
      </c>
      <c r="D162" s="55">
        <v>141859.39000000001</v>
      </c>
      <c r="E162" s="55">
        <v>160726.13</v>
      </c>
      <c r="F162" s="222"/>
      <c r="G162" s="182"/>
      <c r="H162" s="56"/>
    </row>
    <row r="163" spans="1:8" s="57" customFormat="1" ht="10.5" customHeight="1" x14ac:dyDescent="0.2">
      <c r="A163" s="6"/>
      <c r="B163" s="37" t="s">
        <v>226</v>
      </c>
      <c r="C163" s="55">
        <v>238238.1</v>
      </c>
      <c r="D163" s="55">
        <v>1427279.0999999999</v>
      </c>
      <c r="E163" s="55">
        <v>1665517.2</v>
      </c>
      <c r="F163" s="222"/>
      <c r="G163" s="182"/>
      <c r="H163" s="56"/>
    </row>
    <row r="164" spans="1:8" s="57" customFormat="1" ht="10.5" customHeight="1" x14ac:dyDescent="0.2">
      <c r="A164" s="6"/>
      <c r="B164" s="37" t="s">
        <v>207</v>
      </c>
      <c r="C164" s="55">
        <v>349092.55999999779</v>
      </c>
      <c r="D164" s="55">
        <v>614223.84000000008</v>
      </c>
      <c r="E164" s="55">
        <v>963316.39999999793</v>
      </c>
      <c r="F164" s="222"/>
      <c r="G164" s="182">
        <v>0.2089732930511401</v>
      </c>
      <c r="H164" s="56"/>
    </row>
    <row r="165" spans="1:8" s="57" customFormat="1" ht="10.5" customHeight="1" x14ac:dyDescent="0.2">
      <c r="A165" s="6"/>
      <c r="B165" s="37" t="s">
        <v>208</v>
      </c>
      <c r="C165" s="55">
        <v>41110.31</v>
      </c>
      <c r="D165" s="55">
        <v>215005.58999999971</v>
      </c>
      <c r="E165" s="55">
        <v>256115.8999999997</v>
      </c>
      <c r="F165" s="222"/>
      <c r="G165" s="182">
        <v>-0.22800366001812489</v>
      </c>
      <c r="H165" s="56"/>
    </row>
    <row r="166" spans="1:8" s="57" customFormat="1" ht="10.5" customHeight="1" x14ac:dyDescent="0.2">
      <c r="A166" s="6"/>
      <c r="B166" s="37" t="s">
        <v>209</v>
      </c>
      <c r="C166" s="55">
        <v>1705538.0500000042</v>
      </c>
      <c r="D166" s="55">
        <v>954877.62999999966</v>
      </c>
      <c r="E166" s="55">
        <v>2660415.6800000039</v>
      </c>
      <c r="F166" s="222"/>
      <c r="G166" s="182">
        <v>0.18136003187717287</v>
      </c>
      <c r="H166" s="56"/>
    </row>
    <row r="167" spans="1:8" s="57" customFormat="1" ht="10.5" customHeight="1" x14ac:dyDescent="0.2">
      <c r="A167" s="6"/>
      <c r="B167" s="37" t="s">
        <v>210</v>
      </c>
      <c r="C167" s="55">
        <v>320533.20000000036</v>
      </c>
      <c r="D167" s="55">
        <v>120737.49999999997</v>
      </c>
      <c r="E167" s="55">
        <v>441270.70000000036</v>
      </c>
      <c r="F167" s="222"/>
      <c r="G167" s="182">
        <v>-4.5154138432413782E-2</v>
      </c>
      <c r="H167" s="56"/>
    </row>
    <row r="168" spans="1:8" s="57" customFormat="1" ht="10.5" customHeight="1" x14ac:dyDescent="0.2">
      <c r="A168" s="6"/>
      <c r="B168" s="37" t="s">
        <v>211</v>
      </c>
      <c r="C168" s="55">
        <v>17490097.920000065</v>
      </c>
      <c r="D168" s="55">
        <v>2084900.5200000149</v>
      </c>
      <c r="E168" s="55">
        <v>19574998.440000083</v>
      </c>
      <c r="F168" s="222"/>
      <c r="G168" s="182">
        <v>-6.3347497158363963E-2</v>
      </c>
      <c r="H168" s="56"/>
    </row>
    <row r="169" spans="1:8" s="57" customFormat="1" ht="10.5" customHeight="1" x14ac:dyDescent="0.2">
      <c r="A169" s="6"/>
      <c r="B169" s="37" t="s">
        <v>212</v>
      </c>
      <c r="C169" s="55">
        <v>14663.289999999995</v>
      </c>
      <c r="D169" s="55">
        <v>1357.3</v>
      </c>
      <c r="E169" s="55">
        <v>16020.589999999995</v>
      </c>
      <c r="F169" s="222"/>
      <c r="G169" s="182"/>
      <c r="H169" s="56"/>
    </row>
    <row r="170" spans="1:8" s="57" customFormat="1" ht="10.5" customHeight="1" x14ac:dyDescent="0.2">
      <c r="A170" s="6"/>
      <c r="B170" s="35" t="s">
        <v>234</v>
      </c>
      <c r="C170" s="55">
        <v>23008738.240000036</v>
      </c>
      <c r="D170" s="55">
        <v>13973209.710000055</v>
      </c>
      <c r="E170" s="55">
        <v>36981947.950000092</v>
      </c>
      <c r="F170" s="222"/>
      <c r="G170" s="182">
        <v>-0.10295621164987934</v>
      </c>
      <c r="H170" s="56"/>
    </row>
    <row r="171" spans="1:8" s="57" customFormat="1" ht="9" x14ac:dyDescent="0.15">
      <c r="A171" s="6"/>
      <c r="B171" s="264"/>
      <c r="C171" s="55"/>
      <c r="D171" s="55"/>
      <c r="E171" s="55"/>
      <c r="F171" s="222"/>
      <c r="G171" s="182"/>
      <c r="H171" s="56"/>
    </row>
    <row r="172" spans="1:8" s="57" customFormat="1" x14ac:dyDescent="0.2">
      <c r="A172" s="6"/>
      <c r="B172" s="35" t="s">
        <v>233</v>
      </c>
      <c r="C172" s="55">
        <v>1436149170.6798131</v>
      </c>
      <c r="D172" s="55">
        <v>1455511609.3698499</v>
      </c>
      <c r="E172" s="55">
        <v>2891660780.0496631</v>
      </c>
      <c r="F172" s="222">
        <v>41166281.149998084</v>
      </c>
      <c r="G172" s="182">
        <v>-3.8009999564726504E-2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2778110.4499999247</v>
      </c>
      <c r="D176" s="55">
        <v>2058147.5999999817</v>
      </c>
      <c r="E176" s="55">
        <v>4836258.0499999058</v>
      </c>
      <c r="F176" s="222">
        <v>389404.81999999908</v>
      </c>
      <c r="G176" s="182">
        <v>1.6428370156368777E-2</v>
      </c>
      <c r="H176" s="59"/>
    </row>
    <row r="177" spans="1:8" s="60" customFormat="1" ht="10.5" customHeight="1" x14ac:dyDescent="0.2">
      <c r="A177" s="24"/>
      <c r="B177" s="37" t="s">
        <v>214</v>
      </c>
      <c r="C177" s="55">
        <v>6943266849.4700003</v>
      </c>
      <c r="D177" s="55">
        <v>4883228275.1599998</v>
      </c>
      <c r="E177" s="55">
        <v>11826495124.630001</v>
      </c>
      <c r="F177" s="222">
        <v>752234361.67999995</v>
      </c>
      <c r="G177" s="182">
        <v>1.3152896862051788E-2</v>
      </c>
      <c r="H177" s="59"/>
    </row>
    <row r="178" spans="1:8" s="60" customFormat="1" ht="10.5" customHeight="1" x14ac:dyDescent="0.2">
      <c r="A178" s="24"/>
      <c r="B178" s="37" t="s">
        <v>215</v>
      </c>
      <c r="C178" s="55">
        <v>1482644.6600000008</v>
      </c>
      <c r="D178" s="55">
        <v>468916.05000000005</v>
      </c>
      <c r="E178" s="55">
        <v>1951560.7100000007</v>
      </c>
      <c r="F178" s="222">
        <v>67864.399999999994</v>
      </c>
      <c r="G178" s="182">
        <v>-0.53659422682375491</v>
      </c>
      <c r="H178" s="59"/>
    </row>
    <row r="179" spans="1:8" s="60" customFormat="1" ht="10.5" customHeight="1" x14ac:dyDescent="0.2">
      <c r="A179" s="24"/>
      <c r="B179" s="37" t="s">
        <v>216</v>
      </c>
      <c r="C179" s="55">
        <v>2131816.39</v>
      </c>
      <c r="D179" s="55">
        <v>1454346.9000000001</v>
      </c>
      <c r="E179" s="55">
        <v>3586163.2900000005</v>
      </c>
      <c r="F179" s="222">
        <v>150833.54000000004</v>
      </c>
      <c r="G179" s="182">
        <v>-6.2250051400006945E-2</v>
      </c>
      <c r="H179" s="59"/>
    </row>
    <row r="180" spans="1:8" s="60" customFormat="1" ht="10.5" customHeight="1" x14ac:dyDescent="0.2">
      <c r="A180" s="24"/>
      <c r="B180" s="37" t="s">
        <v>217</v>
      </c>
      <c r="C180" s="55">
        <v>12343013.76000051</v>
      </c>
      <c r="D180" s="55">
        <v>9191732.3799994979</v>
      </c>
      <c r="E180" s="55">
        <v>21534746.140000012</v>
      </c>
      <c r="F180" s="222">
        <v>1082643.3700000045</v>
      </c>
      <c r="G180" s="182">
        <v>-5.0930995642195831E-2</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6962002434.7300005</v>
      </c>
      <c r="D186" s="166">
        <v>4896401418.0899982</v>
      </c>
      <c r="E186" s="166">
        <v>11858403852.820002</v>
      </c>
      <c r="F186" s="342">
        <v>753925107.80999994</v>
      </c>
      <c r="G186" s="194">
        <v>1.2807673005078346E-2</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c r="E189" s="55"/>
      <c r="F189" s="222"/>
      <c r="G189" s="185"/>
      <c r="H189" s="69"/>
    </row>
    <row r="190" spans="1:8" ht="10.5" hidden="1" customHeight="1" x14ac:dyDescent="0.2">
      <c r="A190" s="2"/>
      <c r="B190" s="82" t="s">
        <v>81</v>
      </c>
      <c r="C190" s="55"/>
      <c r="D190" s="55"/>
      <c r="E190" s="55"/>
      <c r="F190" s="222"/>
      <c r="G190" s="185"/>
      <c r="H190" s="69"/>
    </row>
    <row r="191" spans="1:8" ht="10.5" hidden="1" customHeight="1" x14ac:dyDescent="0.2">
      <c r="A191" s="2"/>
      <c r="B191" s="82"/>
      <c r="C191" s="55"/>
      <c r="D191" s="55"/>
      <c r="E191" s="55"/>
      <c r="F191" s="222"/>
      <c r="G191" s="185"/>
      <c r="H191" s="69"/>
    </row>
    <row r="192" spans="1:8" s="28" customFormat="1" ht="27.75" customHeight="1" x14ac:dyDescent="0.2">
      <c r="A192" s="54"/>
      <c r="B192" s="367" t="s">
        <v>165</v>
      </c>
      <c r="C192" s="401"/>
      <c r="D192" s="400">
        <v>266931505.19899029</v>
      </c>
      <c r="E192" s="400">
        <v>266931505.19899029</v>
      </c>
      <c r="F192" s="227"/>
      <c r="G192" s="355">
        <v>3.1554360504337353E-2</v>
      </c>
      <c r="H192" s="70"/>
    </row>
    <row r="193" spans="1:8" ht="10.5" customHeight="1" x14ac:dyDescent="0.2">
      <c r="A193" s="2"/>
      <c r="B193" s="84"/>
      <c r="C193" s="166"/>
      <c r="D193" s="166"/>
      <c r="E193" s="166"/>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honeticPr fontId="22" type="noConversion"/>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7"/>
  <sheetViews>
    <sheetView showZeros="0" view="pageBreakPreview" topLeftCell="A187" zoomScaleNormal="100" workbookViewId="0">
      <selection activeCell="H214" sqref="H214"/>
    </sheetView>
  </sheetViews>
  <sheetFormatPr baseColWidth="10" defaultRowHeight="12.75" x14ac:dyDescent="0.2"/>
  <cols>
    <col min="1" max="1" width="84.42578125" style="692" bestFit="1" customWidth="1"/>
    <col min="2" max="2" width="13.7109375" style="692" customWidth="1"/>
    <col min="3" max="3" width="12.7109375" style="692" customWidth="1"/>
    <col min="4" max="4" width="13.140625" style="691" customWidth="1"/>
    <col min="5" max="16384" width="11.42578125" style="691"/>
  </cols>
  <sheetData>
    <row r="1" spans="1:4" ht="33.75" x14ac:dyDescent="0.2">
      <c r="A1" s="743"/>
      <c r="B1" s="742" t="s">
        <v>626</v>
      </c>
      <c r="C1" s="741" t="s">
        <v>625</v>
      </c>
      <c r="D1" s="741" t="s">
        <v>624</v>
      </c>
    </row>
    <row r="2" spans="1:4" ht="5.25" customHeight="1" x14ac:dyDescent="0.2">
      <c r="A2" s="740"/>
      <c r="B2" s="739"/>
      <c r="C2" s="739"/>
      <c r="D2" s="738"/>
    </row>
    <row r="3" spans="1:4" ht="5.25" customHeight="1" x14ac:dyDescent="0.2">
      <c r="A3" s="737"/>
      <c r="B3" s="736"/>
      <c r="C3" s="736"/>
      <c r="D3" s="735"/>
    </row>
    <row r="4" spans="1:4" ht="5.25" customHeight="1" x14ac:dyDescent="0.2">
      <c r="A4" s="737"/>
      <c r="B4" s="736"/>
      <c r="C4" s="736"/>
      <c r="D4" s="735"/>
    </row>
    <row r="5" spans="1:4" x14ac:dyDescent="0.2">
      <c r="A5" s="728" t="s">
        <v>88</v>
      </c>
      <c r="B5" s="736"/>
      <c r="C5" s="736"/>
      <c r="D5" s="735"/>
    </row>
    <row r="6" spans="1:4" x14ac:dyDescent="0.2">
      <c r="A6" s="729" t="s">
        <v>101</v>
      </c>
      <c r="B6" s="694">
        <v>80.468894430974402</v>
      </c>
      <c r="C6" s="694">
        <v>75.86880903695068</v>
      </c>
      <c r="D6" s="693">
        <v>80.184578683049622</v>
      </c>
    </row>
    <row r="7" spans="1:4" x14ac:dyDescent="0.2">
      <c r="A7" s="723" t="s">
        <v>611</v>
      </c>
      <c r="B7" s="694">
        <v>77.358249709520464</v>
      </c>
      <c r="C7" s="694">
        <v>78.007133281018483</v>
      </c>
      <c r="D7" s="693">
        <v>77.554148385172368</v>
      </c>
    </row>
    <row r="8" spans="1:4" x14ac:dyDescent="0.2">
      <c r="A8" s="723" t="s">
        <v>610</v>
      </c>
      <c r="B8" s="694">
        <v>93.791253796796511</v>
      </c>
      <c r="C8" s="694">
        <v>94.754358063764883</v>
      </c>
      <c r="D8" s="693">
        <v>94.203753414060571</v>
      </c>
    </row>
    <row r="9" spans="1:4" x14ac:dyDescent="0.2">
      <c r="A9" s="723" t="s">
        <v>623</v>
      </c>
      <c r="B9" s="694">
        <v>94.721190562168289</v>
      </c>
      <c r="C9" s="694">
        <v>95.243142234119574</v>
      </c>
      <c r="D9" s="693">
        <v>94.168003755009451</v>
      </c>
    </row>
    <row r="10" spans="1:4" x14ac:dyDescent="0.2">
      <c r="A10" s="734" t="s">
        <v>622</v>
      </c>
      <c r="B10" s="694">
        <v>81.368867917661277</v>
      </c>
      <c r="C10" s="694">
        <v>81.518480323966386</v>
      </c>
      <c r="D10" s="693">
        <v>81.514787421892379</v>
      </c>
    </row>
    <row r="11" spans="1:4" x14ac:dyDescent="0.2">
      <c r="A11" s="723" t="s">
        <v>618</v>
      </c>
      <c r="B11" s="694">
        <v>77.574799905322337</v>
      </c>
      <c r="C11" s="694">
        <v>75.934149863079497</v>
      </c>
      <c r="D11" s="693">
        <v>76.879900667153123</v>
      </c>
    </row>
    <row r="12" spans="1:4" x14ac:dyDescent="0.2">
      <c r="A12" s="723" t="s">
        <v>617</v>
      </c>
      <c r="B12" s="694">
        <v>72.203052545145297</v>
      </c>
      <c r="C12" s="694">
        <v>70</v>
      </c>
      <c r="D12" s="693">
        <v>72.06140311014569</v>
      </c>
    </row>
    <row r="13" spans="1:4" x14ac:dyDescent="0.2">
      <c r="A13" s="723" t="s">
        <v>616</v>
      </c>
      <c r="B13" s="694">
        <v>98.073321183074697</v>
      </c>
      <c r="C13" s="694">
        <v>98.082274487867195</v>
      </c>
      <c r="D13" s="693">
        <v>98.767002501569607</v>
      </c>
    </row>
    <row r="14" spans="1:4" x14ac:dyDescent="0.2">
      <c r="A14" s="723" t="s">
        <v>615</v>
      </c>
      <c r="B14" s="694">
        <v>81.439457688481227</v>
      </c>
      <c r="C14" s="694">
        <v>81.398018166629939</v>
      </c>
      <c r="D14" s="693">
        <v>81.299150269713522</v>
      </c>
    </row>
    <row r="15" spans="1:4" x14ac:dyDescent="0.2">
      <c r="A15" s="734" t="s">
        <v>614</v>
      </c>
      <c r="B15" s="694">
        <v>81.861638539013043</v>
      </c>
      <c r="C15" s="694">
        <v>82.674565030125564</v>
      </c>
      <c r="D15" s="693">
        <v>82.33196541272784</v>
      </c>
    </row>
    <row r="16" spans="1:4" x14ac:dyDescent="0.2">
      <c r="A16" s="723" t="s">
        <v>613</v>
      </c>
      <c r="B16" s="694">
        <v>72.44356395583624</v>
      </c>
      <c r="C16" s="694">
        <v>72.192871426576716</v>
      </c>
      <c r="D16" s="693">
        <v>71.728349940485487</v>
      </c>
    </row>
    <row r="17" spans="1:4" x14ac:dyDescent="0.2">
      <c r="A17" s="723" t="s">
        <v>601</v>
      </c>
      <c r="B17" s="694">
        <v>81.540580587466749</v>
      </c>
      <c r="C17" s="694">
        <v>81.713686069298703</v>
      </c>
      <c r="D17" s="693">
        <v>81.6575708243262</v>
      </c>
    </row>
    <row r="18" spans="1:4" x14ac:dyDescent="0.2">
      <c r="A18" s="723" t="s">
        <v>597</v>
      </c>
      <c r="B18" s="694">
        <v>95.545761316789438</v>
      </c>
      <c r="C18" s="694">
        <v>94.935122269128257</v>
      </c>
      <c r="D18" s="693">
        <v>95.047791113994478</v>
      </c>
    </row>
    <row r="19" spans="1:4" x14ac:dyDescent="0.2">
      <c r="A19" s="723" t="s">
        <v>595</v>
      </c>
      <c r="B19" s="694">
        <v>77.88892151627465</v>
      </c>
      <c r="C19" s="694">
        <v>78.514861955095313</v>
      </c>
      <c r="D19" s="693">
        <v>78.452285524034409</v>
      </c>
    </row>
    <row r="20" spans="1:4" ht="21.75" customHeight="1" x14ac:dyDescent="0.2">
      <c r="A20" s="728" t="s">
        <v>102</v>
      </c>
      <c r="B20" s="694"/>
      <c r="C20" s="694"/>
      <c r="D20" s="693"/>
    </row>
    <row r="21" spans="1:4" x14ac:dyDescent="0.2">
      <c r="A21" s="729" t="s">
        <v>108</v>
      </c>
      <c r="B21" s="694">
        <v>86.505183713706074</v>
      </c>
      <c r="C21" s="694">
        <v>86.73323537162814</v>
      </c>
      <c r="D21" s="693">
        <v>86.500304665059417</v>
      </c>
    </row>
    <row r="22" spans="1:4" x14ac:dyDescent="0.2">
      <c r="A22" s="723" t="s">
        <v>611</v>
      </c>
      <c r="B22" s="694">
        <v>78.757234106666246</v>
      </c>
      <c r="C22" s="694">
        <v>79.696943530306584</v>
      </c>
      <c r="D22" s="693">
        <v>78.905322008838468</v>
      </c>
    </row>
    <row r="23" spans="1:4" x14ac:dyDescent="0.2">
      <c r="A23" s="723" t="s">
        <v>610</v>
      </c>
      <c r="B23" s="694">
        <v>90.851609293367375</v>
      </c>
      <c r="C23" s="694">
        <v>92.357674591953142</v>
      </c>
      <c r="D23" s="693">
        <v>90.107838087671013</v>
      </c>
    </row>
    <row r="24" spans="1:4" x14ac:dyDescent="0.2">
      <c r="A24" s="723" t="s">
        <v>623</v>
      </c>
      <c r="B24" s="694">
        <v>96.155542951067488</v>
      </c>
      <c r="C24" s="694">
        <v>97.356529408048914</v>
      </c>
      <c r="D24" s="693">
        <v>96.507775322579818</v>
      </c>
    </row>
    <row r="25" spans="1:4" x14ac:dyDescent="0.2">
      <c r="A25" s="723" t="s">
        <v>622</v>
      </c>
      <c r="B25" s="694">
        <v>88.430465473568503</v>
      </c>
      <c r="C25" s="694">
        <v>89.0872483960041</v>
      </c>
      <c r="D25" s="693">
        <v>88.443902418954281</v>
      </c>
    </row>
    <row r="26" spans="1:4" x14ac:dyDescent="0.2">
      <c r="A26" s="723" t="s">
        <v>326</v>
      </c>
      <c r="B26" s="694">
        <v>98.34245282032505</v>
      </c>
      <c r="C26" s="694">
        <v>98.684343851053796</v>
      </c>
      <c r="D26" s="693">
        <v>98.362605717605149</v>
      </c>
    </row>
    <row r="27" spans="1:4" x14ac:dyDescent="0.2">
      <c r="A27" s="723" t="s">
        <v>327</v>
      </c>
      <c r="B27" s="694">
        <v>89.763964749121598</v>
      </c>
      <c r="C27" s="694">
        <v>90.403322675642514</v>
      </c>
      <c r="D27" s="693">
        <v>89.809086685068223</v>
      </c>
    </row>
    <row r="28" spans="1:4" x14ac:dyDescent="0.2">
      <c r="A28" s="723" t="s">
        <v>328</v>
      </c>
      <c r="B28" s="694">
        <v>99.860712905252981</v>
      </c>
      <c r="C28" s="694">
        <v>99.860268236756738</v>
      </c>
      <c r="D28" s="693">
        <v>99.865366199525013</v>
      </c>
    </row>
    <row r="29" spans="1:4" x14ac:dyDescent="0.2">
      <c r="A29" s="723" t="s">
        <v>329</v>
      </c>
      <c r="B29" s="694">
        <v>80.509563680881996</v>
      </c>
      <c r="C29" s="694">
        <v>80.322784404767376</v>
      </c>
      <c r="D29" s="693">
        <v>80.671573122227031</v>
      </c>
    </row>
    <row r="30" spans="1:4" x14ac:dyDescent="0.2">
      <c r="A30" s="723" t="s">
        <v>330</v>
      </c>
      <c r="B30" s="694">
        <v>88.183277117397012</v>
      </c>
      <c r="C30" s="694">
        <v>90.157657347800594</v>
      </c>
      <c r="D30" s="693">
        <v>88.443840964141344</v>
      </c>
    </row>
    <row r="31" spans="1:4" x14ac:dyDescent="0.2">
      <c r="A31" s="723" t="s">
        <v>331</v>
      </c>
      <c r="B31" s="694">
        <v>83.460012114749887</v>
      </c>
      <c r="C31" s="694">
        <v>83.40220014856601</v>
      </c>
      <c r="D31" s="693">
        <v>83.062532282175141</v>
      </c>
    </row>
    <row r="32" spans="1:4" x14ac:dyDescent="0.2">
      <c r="A32" s="723" t="s">
        <v>601</v>
      </c>
      <c r="B32" s="694">
        <v>88.466718783491473</v>
      </c>
      <c r="C32" s="694">
        <v>89.13404152351265</v>
      </c>
      <c r="D32" s="693">
        <v>88.480464014307529</v>
      </c>
    </row>
    <row r="33" spans="1:4" x14ac:dyDescent="0.2">
      <c r="A33" s="723" t="s">
        <v>600</v>
      </c>
      <c r="B33" s="694">
        <v>84.25506487757869</v>
      </c>
      <c r="C33" s="694">
        <v>84.5014203864027</v>
      </c>
      <c r="D33" s="693">
        <v>81.168589829318989</v>
      </c>
    </row>
    <row r="34" spans="1:4" x14ac:dyDescent="0.2">
      <c r="A34" s="723" t="s">
        <v>599</v>
      </c>
      <c r="B34" s="694"/>
      <c r="C34" s="694"/>
      <c r="D34" s="693"/>
    </row>
    <row r="35" spans="1:4" x14ac:dyDescent="0.2">
      <c r="A35" s="723" t="s">
        <v>598</v>
      </c>
      <c r="B35" s="694"/>
      <c r="C35" s="694"/>
      <c r="D35" s="693"/>
    </row>
    <row r="36" spans="1:4" x14ac:dyDescent="0.2">
      <c r="A36" s="723" t="s">
        <v>597</v>
      </c>
      <c r="B36" s="694">
        <v>97.871293911507664</v>
      </c>
      <c r="C36" s="694">
        <v>97.997057833207464</v>
      </c>
      <c r="D36" s="693">
        <v>98.0099160860306</v>
      </c>
    </row>
    <row r="37" spans="1:4" x14ac:dyDescent="0.2">
      <c r="A37" s="723" t="s">
        <v>595</v>
      </c>
      <c r="B37" s="694">
        <v>79.845838805729983</v>
      </c>
      <c r="C37" s="694">
        <v>79.836536331821108</v>
      </c>
      <c r="D37" s="693">
        <v>80.417480767694585</v>
      </c>
    </row>
    <row r="38" spans="1:4" x14ac:dyDescent="0.2">
      <c r="A38" s="723" t="s">
        <v>594</v>
      </c>
      <c r="B38" s="694">
        <v>100</v>
      </c>
      <c r="C38" s="694">
        <v>100</v>
      </c>
      <c r="D38" s="693">
        <v>100</v>
      </c>
    </row>
    <row r="39" spans="1:4" x14ac:dyDescent="0.2">
      <c r="A39" s="723" t="s">
        <v>593</v>
      </c>
      <c r="B39" s="694">
        <v>100</v>
      </c>
      <c r="C39" s="694">
        <v>100</v>
      </c>
      <c r="D39" s="693">
        <v>100</v>
      </c>
    </row>
    <row r="40" spans="1:4" x14ac:dyDescent="0.2">
      <c r="A40" s="721"/>
      <c r="B40" s="694"/>
      <c r="C40" s="694"/>
      <c r="D40" s="693"/>
    </row>
    <row r="41" spans="1:4" x14ac:dyDescent="0.2">
      <c r="A41" s="728" t="s">
        <v>122</v>
      </c>
      <c r="B41" s="694"/>
      <c r="C41" s="694"/>
      <c r="D41" s="693"/>
    </row>
    <row r="42" spans="1:4" x14ac:dyDescent="0.2">
      <c r="A42" s="729" t="s">
        <v>120</v>
      </c>
      <c r="B42" s="694">
        <v>73.364674750372785</v>
      </c>
      <c r="C42" s="694">
        <v>72.806491512775679</v>
      </c>
      <c r="D42" s="693">
        <v>73.535367222533125</v>
      </c>
    </row>
    <row r="43" spans="1:4" x14ac:dyDescent="0.2">
      <c r="A43" s="723" t="s">
        <v>611</v>
      </c>
      <c r="B43" s="694">
        <v>73.20701241965692</v>
      </c>
      <c r="C43" s="694">
        <v>73.764068369733366</v>
      </c>
      <c r="D43" s="693">
        <v>73.655460852836555</v>
      </c>
    </row>
    <row r="44" spans="1:4" x14ac:dyDescent="0.2">
      <c r="A44" s="723" t="s">
        <v>610</v>
      </c>
      <c r="B44" s="694">
        <v>77.087729583337023</v>
      </c>
      <c r="C44" s="694">
        <v>77.218123888853526</v>
      </c>
      <c r="D44" s="693">
        <v>77.608171663461462</v>
      </c>
    </row>
    <row r="45" spans="1:4" x14ac:dyDescent="0.2">
      <c r="A45" s="723" t="s">
        <v>596</v>
      </c>
      <c r="B45" s="694">
        <v>71.788841947484087</v>
      </c>
      <c r="C45" s="694">
        <v>72.026810949876378</v>
      </c>
      <c r="D45" s="693">
        <v>71.945625950908607</v>
      </c>
    </row>
    <row r="46" spans="1:4" x14ac:dyDescent="0.2">
      <c r="A46" s="728" t="s">
        <v>121</v>
      </c>
      <c r="B46" s="694"/>
      <c r="C46" s="694"/>
      <c r="D46" s="693"/>
    </row>
    <row r="47" spans="1:4" x14ac:dyDescent="0.2">
      <c r="A47" s="729" t="s">
        <v>119</v>
      </c>
      <c r="B47" s="694">
        <v>73.798803739996671</v>
      </c>
      <c r="C47" s="694">
        <v>67.422219879024453</v>
      </c>
      <c r="D47" s="693">
        <v>67.376483465189835</v>
      </c>
    </row>
    <row r="48" spans="1:4" x14ac:dyDescent="0.2">
      <c r="A48" s="723" t="s">
        <v>611</v>
      </c>
      <c r="B48" s="694">
        <v>70.201647094292696</v>
      </c>
      <c r="C48" s="694">
        <v>62.842961714025805</v>
      </c>
      <c r="D48" s="693">
        <v>62.783302544985055</v>
      </c>
    </row>
    <row r="49" spans="1:4" x14ac:dyDescent="0.2">
      <c r="A49" s="723" t="s">
        <v>610</v>
      </c>
      <c r="B49" s="694">
        <v>82.114283286513469</v>
      </c>
      <c r="C49" s="694">
        <v>74.287595095613838</v>
      </c>
      <c r="D49" s="693">
        <v>76.376300300663274</v>
      </c>
    </row>
    <row r="50" spans="1:4" x14ac:dyDescent="0.2">
      <c r="A50" s="723" t="s">
        <v>621</v>
      </c>
      <c r="B50" s="694">
        <v>69.57912000301873</v>
      </c>
      <c r="C50" s="694">
        <v>62.072460738518352</v>
      </c>
      <c r="D50" s="693">
        <v>62.060682213961968</v>
      </c>
    </row>
    <row r="51" spans="1:4" x14ac:dyDescent="0.2">
      <c r="A51" s="723" t="s">
        <v>592</v>
      </c>
      <c r="B51" s="694">
        <v>99.104690581210818</v>
      </c>
      <c r="C51" s="694">
        <v>98.578226492385724</v>
      </c>
      <c r="D51" s="693">
        <v>98.828571422214097</v>
      </c>
    </row>
    <row r="52" spans="1:4" x14ac:dyDescent="0.2">
      <c r="A52" s="723" t="s">
        <v>591</v>
      </c>
      <c r="B52" s="694">
        <v>78.439649355624439</v>
      </c>
      <c r="C52" s="694">
        <v>75.120777095547382</v>
      </c>
      <c r="D52" s="693">
        <v>74.179831633475999</v>
      </c>
    </row>
    <row r="53" spans="1:4" x14ac:dyDescent="0.2">
      <c r="A53" s="723" t="s">
        <v>590</v>
      </c>
      <c r="B53" s="694">
        <v>69.957779445385768</v>
      </c>
      <c r="C53" s="694">
        <v>62.435158280743984</v>
      </c>
      <c r="D53" s="693">
        <v>62.506088761629819</v>
      </c>
    </row>
    <row r="54" spans="1:4" x14ac:dyDescent="0.2">
      <c r="A54" s="723" t="s">
        <v>589</v>
      </c>
      <c r="B54" s="694">
        <v>70.324979971883494</v>
      </c>
      <c r="C54" s="694">
        <v>63.253625028393486</v>
      </c>
      <c r="D54" s="693">
        <v>63.12021407153383</v>
      </c>
    </row>
    <row r="55" spans="1:4" x14ac:dyDescent="0.2">
      <c r="A55" s="723" t="s">
        <v>588</v>
      </c>
      <c r="B55" s="694">
        <v>97.752136497437803</v>
      </c>
      <c r="C55" s="694">
        <v>97.805459145404157</v>
      </c>
      <c r="D55" s="693">
        <v>97.247588527530155</v>
      </c>
    </row>
    <row r="56" spans="1:4" x14ac:dyDescent="0.2">
      <c r="A56" s="721"/>
      <c r="B56" s="694"/>
      <c r="C56" s="694"/>
      <c r="D56" s="693"/>
    </row>
    <row r="57" spans="1:4" x14ac:dyDescent="0.2">
      <c r="A57" s="728" t="s">
        <v>620</v>
      </c>
      <c r="B57" s="694"/>
      <c r="C57" s="694"/>
      <c r="D57" s="693"/>
    </row>
    <row r="58" spans="1:4" x14ac:dyDescent="0.2">
      <c r="A58" s="729" t="s">
        <v>619</v>
      </c>
      <c r="B58" s="694">
        <v>76.884866373753169</v>
      </c>
      <c r="C58" s="694">
        <v>72.640696078711812</v>
      </c>
      <c r="D58" s="693">
        <v>74.253371521552964</v>
      </c>
    </row>
    <row r="59" spans="1:4" x14ac:dyDescent="0.2">
      <c r="A59" s="723" t="s">
        <v>611</v>
      </c>
      <c r="B59" s="694">
        <v>77.885450913605908</v>
      </c>
      <c r="C59" s="694">
        <v>78.520805133286416</v>
      </c>
      <c r="D59" s="693">
        <v>77.523930650111268</v>
      </c>
    </row>
    <row r="60" spans="1:4" x14ac:dyDescent="0.2">
      <c r="A60" s="723" t="s">
        <v>610</v>
      </c>
      <c r="B60" s="694">
        <v>95.940875347491712</v>
      </c>
      <c r="C60" s="694">
        <v>95.814844503075136</v>
      </c>
      <c r="D60" s="693">
        <v>95.778976571114711</v>
      </c>
    </row>
    <row r="61" spans="1:4" x14ac:dyDescent="0.2">
      <c r="A61" s="723" t="s">
        <v>609</v>
      </c>
      <c r="B61" s="694">
        <v>72.359582932483463</v>
      </c>
      <c r="C61" s="694">
        <v>67.221618164515462</v>
      </c>
      <c r="D61" s="693">
        <v>66.080959663092685</v>
      </c>
    </row>
    <row r="62" spans="1:4" x14ac:dyDescent="0.2">
      <c r="A62" s="723" t="s">
        <v>608</v>
      </c>
      <c r="B62" s="694">
        <v>79.627405838444247</v>
      </c>
      <c r="C62" s="694">
        <v>80.218426242028031</v>
      </c>
      <c r="D62" s="693">
        <v>79.774500897709075</v>
      </c>
    </row>
    <row r="63" spans="1:4" x14ac:dyDescent="0.2">
      <c r="A63" s="723" t="s">
        <v>618</v>
      </c>
      <c r="B63" s="694">
        <v>90.696658869523901</v>
      </c>
      <c r="C63" s="694">
        <v>89.816275287783284</v>
      </c>
      <c r="D63" s="693">
        <v>89.095147288789008</v>
      </c>
    </row>
    <row r="64" spans="1:4" x14ac:dyDescent="0.2">
      <c r="A64" s="723" t="s">
        <v>617</v>
      </c>
      <c r="B64" s="694">
        <v>91.023324977991351</v>
      </c>
      <c r="C64" s="694">
        <v>90.301555900122978</v>
      </c>
      <c r="D64" s="693">
        <v>91.039793732739597</v>
      </c>
    </row>
    <row r="65" spans="1:4" x14ac:dyDescent="0.2">
      <c r="A65" s="723" t="s">
        <v>616</v>
      </c>
      <c r="B65" s="694">
        <v>99.736573982399364</v>
      </c>
      <c r="C65" s="694">
        <v>99.512694429358845</v>
      </c>
      <c r="D65" s="693">
        <v>99.661023969275391</v>
      </c>
    </row>
    <row r="66" spans="1:4" x14ac:dyDescent="0.2">
      <c r="A66" s="723" t="s">
        <v>615</v>
      </c>
      <c r="B66" s="694">
        <v>77.182023978730825</v>
      </c>
      <c r="C66" s="694">
        <v>78.222833407783966</v>
      </c>
      <c r="D66" s="693">
        <v>77.578729247463585</v>
      </c>
    </row>
    <row r="67" spans="1:4" x14ac:dyDescent="0.2">
      <c r="A67" s="723" t="s">
        <v>614</v>
      </c>
      <c r="B67" s="694">
        <v>79.586983158756397</v>
      </c>
      <c r="C67" s="694">
        <v>80.175608887525101</v>
      </c>
      <c r="D67" s="693">
        <v>79.912751939708286</v>
      </c>
    </row>
    <row r="68" spans="1:4" x14ac:dyDescent="0.2">
      <c r="A68" s="723" t="s">
        <v>613</v>
      </c>
      <c r="B68" s="694">
        <v>76.979427415079087</v>
      </c>
      <c r="C68" s="694">
        <v>77.251476638708098</v>
      </c>
      <c r="D68" s="693">
        <v>76.755755856843237</v>
      </c>
    </row>
    <row r="69" spans="1:4" x14ac:dyDescent="0.2">
      <c r="A69" s="723" t="s">
        <v>601</v>
      </c>
      <c r="B69" s="694">
        <v>78.38790389566033</v>
      </c>
      <c r="C69" s="694">
        <v>78.001056669111151</v>
      </c>
      <c r="D69" s="693">
        <v>77.461118836709829</v>
      </c>
    </row>
    <row r="70" spans="1:4" x14ac:dyDescent="0.2">
      <c r="A70" s="723" t="s">
        <v>600</v>
      </c>
      <c r="B70" s="694">
        <v>79.480353204731273</v>
      </c>
      <c r="C70" s="694">
        <v>72.45473398086456</v>
      </c>
      <c r="D70" s="693">
        <v>71.784712721222419</v>
      </c>
    </row>
    <row r="71" spans="1:4" x14ac:dyDescent="0.2">
      <c r="A71" s="723" t="s">
        <v>599</v>
      </c>
      <c r="B71" s="694"/>
      <c r="C71" s="694"/>
      <c r="D71" s="693"/>
    </row>
    <row r="72" spans="1:4" x14ac:dyDescent="0.2">
      <c r="A72" s="723" t="s">
        <v>598</v>
      </c>
      <c r="B72" s="694"/>
      <c r="C72" s="694"/>
      <c r="D72" s="693"/>
    </row>
    <row r="73" spans="1:4" x14ac:dyDescent="0.2">
      <c r="A73" s="723" t="s">
        <v>597</v>
      </c>
      <c r="B73" s="694">
        <v>96.465462760611103</v>
      </c>
      <c r="C73" s="694">
        <v>96.351883489784115</v>
      </c>
      <c r="D73" s="693">
        <v>96.411042172849264</v>
      </c>
    </row>
    <row r="74" spans="1:4" x14ac:dyDescent="0.2">
      <c r="A74" s="723" t="s">
        <v>596</v>
      </c>
      <c r="B74" s="694">
        <v>72.069519650939398</v>
      </c>
      <c r="C74" s="694">
        <v>71.56057215866339</v>
      </c>
      <c r="D74" s="693">
        <v>71.964669285418708</v>
      </c>
    </row>
    <row r="75" spans="1:4" x14ac:dyDescent="0.2">
      <c r="A75" s="723" t="s">
        <v>595</v>
      </c>
      <c r="B75" s="694">
        <v>78.159265605177325</v>
      </c>
      <c r="C75" s="694">
        <v>78.734356197825448</v>
      </c>
      <c r="D75" s="693">
        <v>78.442723325119331</v>
      </c>
    </row>
    <row r="76" spans="1:4" x14ac:dyDescent="0.2">
      <c r="A76" s="723" t="s">
        <v>594</v>
      </c>
      <c r="B76" s="694"/>
      <c r="C76" s="694"/>
      <c r="D76" s="693"/>
    </row>
    <row r="77" spans="1:4" x14ac:dyDescent="0.2">
      <c r="A77" s="723" t="s">
        <v>593</v>
      </c>
      <c r="B77" s="694"/>
      <c r="C77" s="694"/>
      <c r="D77" s="693"/>
    </row>
    <row r="78" spans="1:4" x14ac:dyDescent="0.2">
      <c r="A78" s="723" t="s">
        <v>592</v>
      </c>
      <c r="B78" s="694">
        <v>99.417146534413362</v>
      </c>
      <c r="C78" s="694">
        <v>99.529264940843348</v>
      </c>
      <c r="D78" s="693">
        <v>99.525616643169769</v>
      </c>
    </row>
    <row r="79" spans="1:4" x14ac:dyDescent="0.2">
      <c r="A79" s="723" t="s">
        <v>591</v>
      </c>
      <c r="B79" s="694">
        <v>82.041831668359876</v>
      </c>
      <c r="C79" s="694">
        <v>77.301391270394333</v>
      </c>
      <c r="D79" s="693">
        <v>77.954131729380649</v>
      </c>
    </row>
    <row r="80" spans="1:4" x14ac:dyDescent="0.2">
      <c r="A80" s="723" t="s">
        <v>590</v>
      </c>
      <c r="B80" s="694">
        <v>70.225904260282732</v>
      </c>
      <c r="C80" s="694">
        <v>62.720410428073677</v>
      </c>
      <c r="D80" s="693">
        <v>62.826930813633652</v>
      </c>
    </row>
    <row r="81" spans="1:4" x14ac:dyDescent="0.2">
      <c r="A81" s="723" t="s">
        <v>589</v>
      </c>
      <c r="B81" s="694">
        <v>71.236033063031911</v>
      </c>
      <c r="C81" s="694">
        <v>64.352268409956309</v>
      </c>
      <c r="D81" s="693">
        <v>64.176180074971327</v>
      </c>
    </row>
    <row r="82" spans="1:4" x14ac:dyDescent="0.2">
      <c r="A82" s="723" t="s">
        <v>588</v>
      </c>
      <c r="B82" s="694">
        <v>97.621250241619165</v>
      </c>
      <c r="C82" s="694">
        <v>97.659673555782149</v>
      </c>
      <c r="D82" s="693">
        <v>97.127721468132648</v>
      </c>
    </row>
    <row r="83" spans="1:4" x14ac:dyDescent="0.2">
      <c r="A83" s="721"/>
      <c r="B83" s="694"/>
      <c r="C83" s="694"/>
      <c r="D83" s="693"/>
    </row>
    <row r="84" spans="1:4" s="120" customFormat="1" x14ac:dyDescent="0.2">
      <c r="A84" s="728" t="s">
        <v>6</v>
      </c>
      <c r="B84" s="694"/>
      <c r="C84" s="694"/>
      <c r="D84" s="693"/>
    </row>
    <row r="85" spans="1:4" x14ac:dyDescent="0.2">
      <c r="A85" s="729" t="s">
        <v>612</v>
      </c>
      <c r="B85" s="694">
        <v>82.083921622498551</v>
      </c>
      <c r="C85" s="694">
        <v>80.276020189321144</v>
      </c>
      <c r="D85" s="693">
        <v>80.837988573150696</v>
      </c>
    </row>
    <row r="86" spans="1:4" x14ac:dyDescent="0.2">
      <c r="A86" s="723" t="s">
        <v>611</v>
      </c>
      <c r="B86" s="694">
        <v>77.600527443782113</v>
      </c>
      <c r="C86" s="694">
        <v>78.130289892467459</v>
      </c>
      <c r="D86" s="693">
        <v>77.554616482344073</v>
      </c>
    </row>
    <row r="87" spans="1:4" x14ac:dyDescent="0.2">
      <c r="A87" s="723" t="s">
        <v>610</v>
      </c>
      <c r="B87" s="694">
        <v>93.75988117128847</v>
      </c>
      <c r="C87" s="694">
        <v>94.696423778370161</v>
      </c>
      <c r="D87" s="693">
        <v>94.148929385492963</v>
      </c>
    </row>
    <row r="88" spans="1:4" x14ac:dyDescent="0.2">
      <c r="A88" s="723" t="s">
        <v>609</v>
      </c>
      <c r="B88" s="694">
        <v>72.792101433579916</v>
      </c>
      <c r="C88" s="694">
        <v>68.997285317148169</v>
      </c>
      <c r="D88" s="693">
        <v>66.879365639044821</v>
      </c>
    </row>
    <row r="89" spans="1:4" x14ac:dyDescent="0.2">
      <c r="A89" s="723" t="s">
        <v>608</v>
      </c>
      <c r="B89" s="694">
        <v>87.822338689406251</v>
      </c>
      <c r="C89" s="694">
        <v>88.482750742543047</v>
      </c>
      <c r="D89" s="693">
        <v>87.840109898911777</v>
      </c>
    </row>
    <row r="90" spans="1:4" x14ac:dyDescent="0.2">
      <c r="A90" s="723" t="s">
        <v>607</v>
      </c>
      <c r="B90" s="694">
        <v>97.915448447807435</v>
      </c>
      <c r="C90" s="694">
        <v>97.960564373996178</v>
      </c>
      <c r="D90" s="693">
        <v>97.882851365693213</v>
      </c>
    </row>
    <row r="91" spans="1:4" x14ac:dyDescent="0.2">
      <c r="A91" s="723" t="s">
        <v>606</v>
      </c>
      <c r="B91" s="694">
        <v>89.739330387543788</v>
      </c>
      <c r="C91" s="694">
        <v>90.367511687270536</v>
      </c>
      <c r="D91" s="693">
        <v>89.781514761437691</v>
      </c>
    </row>
    <row r="92" spans="1:4" x14ac:dyDescent="0.2">
      <c r="A92" s="723" t="s">
        <v>605</v>
      </c>
      <c r="B92" s="694">
        <v>99.859236631146359</v>
      </c>
      <c r="C92" s="694">
        <v>99.85717526326107</v>
      </c>
      <c r="D92" s="693">
        <v>99.864043701440508</v>
      </c>
    </row>
    <row r="93" spans="1:4" x14ac:dyDescent="0.2">
      <c r="A93" s="723" t="s">
        <v>604</v>
      </c>
      <c r="B93" s="694">
        <v>80.54051507599803</v>
      </c>
      <c r="C93" s="694">
        <v>80.381911797736578</v>
      </c>
      <c r="D93" s="693">
        <v>80.664732953734628</v>
      </c>
    </row>
    <row r="94" spans="1:4" x14ac:dyDescent="0.2">
      <c r="A94" s="723" t="s">
        <v>603</v>
      </c>
      <c r="B94" s="694">
        <v>87.334602401899701</v>
      </c>
      <c r="C94" s="694">
        <v>89.216321641023754</v>
      </c>
      <c r="D94" s="693">
        <v>87.580544814632034</v>
      </c>
    </row>
    <row r="95" spans="1:4" x14ac:dyDescent="0.2">
      <c r="A95" s="723" t="s">
        <v>602</v>
      </c>
      <c r="B95" s="694">
        <v>83.296615466070989</v>
      </c>
      <c r="C95" s="694">
        <v>83.25459719000375</v>
      </c>
      <c r="D95" s="693">
        <v>82.894167979888678</v>
      </c>
    </row>
    <row r="96" spans="1:4" x14ac:dyDescent="0.2">
      <c r="A96" s="723" t="s">
        <v>601</v>
      </c>
      <c r="B96" s="694">
        <v>87.133266821023568</v>
      </c>
      <c r="C96" s="694">
        <v>87.696421372853322</v>
      </c>
      <c r="D96" s="693">
        <v>86.867174089994052</v>
      </c>
    </row>
    <row r="97" spans="1:4" x14ac:dyDescent="0.2">
      <c r="A97" s="723" t="s">
        <v>600</v>
      </c>
      <c r="B97" s="694">
        <v>83.896534052932012</v>
      </c>
      <c r="C97" s="694">
        <v>83.616215656090105</v>
      </c>
      <c r="D97" s="693">
        <v>80.436017725250736</v>
      </c>
    </row>
    <row r="98" spans="1:4" x14ac:dyDescent="0.2">
      <c r="A98" s="723" t="s">
        <v>599</v>
      </c>
      <c r="B98" s="694"/>
      <c r="C98" s="694"/>
      <c r="D98" s="693"/>
    </row>
    <row r="99" spans="1:4" x14ac:dyDescent="0.2">
      <c r="A99" s="723" t="s">
        <v>598</v>
      </c>
      <c r="B99" s="694"/>
      <c r="C99" s="694"/>
      <c r="D99" s="693"/>
    </row>
    <row r="100" spans="1:4" x14ac:dyDescent="0.2">
      <c r="A100" s="723" t="s">
        <v>597</v>
      </c>
      <c r="B100" s="694">
        <v>97.515955032959752</v>
      </c>
      <c r="C100" s="694">
        <v>97.548587837091389</v>
      </c>
      <c r="D100" s="693">
        <v>97.578458147712979</v>
      </c>
    </row>
    <row r="101" spans="1:4" x14ac:dyDescent="0.2">
      <c r="A101" s="723" t="s">
        <v>596</v>
      </c>
      <c r="B101" s="694">
        <v>71.798939177719959</v>
      </c>
      <c r="C101" s="694">
        <v>72.008199270753977</v>
      </c>
      <c r="D101" s="693">
        <v>71.946341551401986</v>
      </c>
    </row>
    <row r="102" spans="1:4" x14ac:dyDescent="0.2">
      <c r="A102" s="723" t="s">
        <v>595</v>
      </c>
      <c r="B102" s="694">
        <v>78.139477804725558</v>
      </c>
      <c r="C102" s="694">
        <v>78.693010723771764</v>
      </c>
      <c r="D102" s="693">
        <v>78.671448571255212</v>
      </c>
    </row>
    <row r="103" spans="1:4" x14ac:dyDescent="0.2">
      <c r="A103" s="723" t="s">
        <v>594</v>
      </c>
      <c r="B103" s="694">
        <v>100</v>
      </c>
      <c r="C103" s="694">
        <v>100</v>
      </c>
      <c r="D103" s="693">
        <v>100</v>
      </c>
    </row>
    <row r="104" spans="1:4" x14ac:dyDescent="0.2">
      <c r="A104" s="723" t="s">
        <v>593</v>
      </c>
      <c r="B104" s="694">
        <v>100</v>
      </c>
      <c r="C104" s="694">
        <v>100</v>
      </c>
      <c r="D104" s="693">
        <v>100</v>
      </c>
    </row>
    <row r="105" spans="1:4" x14ac:dyDescent="0.2">
      <c r="A105" s="723" t="s">
        <v>592</v>
      </c>
      <c r="B105" s="694">
        <v>99.181292528657096</v>
      </c>
      <c r="C105" s="694">
        <v>98.825040165561319</v>
      </c>
      <c r="D105" s="693">
        <v>98.985439560531091</v>
      </c>
    </row>
    <row r="106" spans="1:4" x14ac:dyDescent="0.2">
      <c r="A106" s="723" t="s">
        <v>591</v>
      </c>
      <c r="B106" s="694">
        <v>79.10688218489706</v>
      </c>
      <c r="C106" s="694">
        <v>75.551092050846478</v>
      </c>
      <c r="D106" s="693">
        <v>74.85986294113826</v>
      </c>
    </row>
    <row r="107" spans="1:4" x14ac:dyDescent="0.2">
      <c r="A107" s="723" t="s">
        <v>590</v>
      </c>
      <c r="B107" s="694">
        <v>70.000690780230315</v>
      </c>
      <c r="C107" s="694">
        <v>62.487752957130823</v>
      </c>
      <c r="D107" s="693">
        <v>62.558413858629095</v>
      </c>
    </row>
    <row r="108" spans="1:4" x14ac:dyDescent="0.2">
      <c r="A108" s="723" t="s">
        <v>589</v>
      </c>
      <c r="B108" s="694">
        <v>70.489335689162019</v>
      </c>
      <c r="C108" s="694">
        <v>63.538430831938719</v>
      </c>
      <c r="D108" s="693">
        <v>63.315610190776908</v>
      </c>
    </row>
    <row r="109" spans="1:4" ht="18.75" customHeight="1" x14ac:dyDescent="0.2">
      <c r="A109" s="733" t="s">
        <v>588</v>
      </c>
      <c r="B109" s="732">
        <v>97.739357623165205</v>
      </c>
      <c r="C109" s="732">
        <v>97.788828072845092</v>
      </c>
      <c r="D109" s="731">
        <v>97.235404989521442</v>
      </c>
    </row>
    <row r="110" spans="1:4" x14ac:dyDescent="0.2">
      <c r="A110" s="730" t="s">
        <v>587</v>
      </c>
      <c r="B110" s="705">
        <v>84.534166575335036</v>
      </c>
      <c r="C110" s="705">
        <v>85.480987074244013</v>
      </c>
      <c r="D110" s="704">
        <v>84.114505382766126</v>
      </c>
    </row>
    <row r="111" spans="1:4" x14ac:dyDescent="0.2">
      <c r="A111" s="728" t="s">
        <v>586</v>
      </c>
      <c r="B111" s="694"/>
      <c r="C111" s="694"/>
      <c r="D111" s="693"/>
    </row>
    <row r="112" spans="1:4" x14ac:dyDescent="0.2">
      <c r="A112" s="729" t="s">
        <v>585</v>
      </c>
      <c r="B112" s="694">
        <v>92.466507247439651</v>
      </c>
      <c r="C112" s="694">
        <v>91.676059745532754</v>
      </c>
      <c r="D112" s="693">
        <v>91.315737255095243</v>
      </c>
    </row>
    <row r="113" spans="1:4" x14ac:dyDescent="0.2">
      <c r="A113" s="723" t="s">
        <v>584</v>
      </c>
      <c r="B113" s="694">
        <v>91.290643661399784</v>
      </c>
      <c r="C113" s="694">
        <v>91.636190470862076</v>
      </c>
      <c r="D113" s="693">
        <v>91.174561260381736</v>
      </c>
    </row>
    <row r="114" spans="1:4" x14ac:dyDescent="0.2">
      <c r="A114" s="723" t="s">
        <v>126</v>
      </c>
      <c r="B114" s="694">
        <v>96.797095671173608</v>
      </c>
      <c r="C114" s="694">
        <v>96.385272128278544</v>
      </c>
      <c r="D114" s="693">
        <v>96.688554549685804</v>
      </c>
    </row>
    <row r="115" spans="1:4" ht="15" customHeight="1" x14ac:dyDescent="0.2">
      <c r="A115" s="729" t="s">
        <v>583</v>
      </c>
      <c r="B115" s="694">
        <v>76.385587870219624</v>
      </c>
      <c r="C115" s="694">
        <v>76.883958644056406</v>
      </c>
      <c r="D115" s="693">
        <v>76.172155184980411</v>
      </c>
    </row>
    <row r="116" spans="1:4" x14ac:dyDescent="0.2">
      <c r="A116" s="723" t="s">
        <v>582</v>
      </c>
      <c r="B116" s="694">
        <v>88.343760258928938</v>
      </c>
      <c r="C116" s="694">
        <v>88.301541758098494</v>
      </c>
      <c r="D116" s="693">
        <v>87.765186578164105</v>
      </c>
    </row>
    <row r="117" spans="1:4" x14ac:dyDescent="0.2">
      <c r="A117" s="723" t="s">
        <v>581</v>
      </c>
      <c r="B117" s="694">
        <v>96.275401226617333</v>
      </c>
      <c r="C117" s="694">
        <v>92.705206237203882</v>
      </c>
      <c r="D117" s="693">
        <v>95.356085504440955</v>
      </c>
    </row>
    <row r="118" spans="1:4" x14ac:dyDescent="0.2">
      <c r="A118" s="723" t="s">
        <v>580</v>
      </c>
      <c r="B118" s="694">
        <v>70.903517777689586</v>
      </c>
      <c r="C118" s="694">
        <v>70.868970382089529</v>
      </c>
      <c r="D118" s="693">
        <v>70.633897560546799</v>
      </c>
    </row>
    <row r="119" spans="1:4" ht="12" customHeight="1" x14ac:dyDescent="0.2">
      <c r="A119" s="729" t="s">
        <v>579</v>
      </c>
      <c r="B119" s="694">
        <v>82.889816271020138</v>
      </c>
      <c r="C119" s="694">
        <v>82.790158313074187</v>
      </c>
      <c r="D119" s="693">
        <v>81.326373837697062</v>
      </c>
    </row>
    <row r="120" spans="1:4" x14ac:dyDescent="0.2">
      <c r="A120" s="723" t="s">
        <v>578</v>
      </c>
      <c r="B120" s="694">
        <v>72.848261200586322</v>
      </c>
      <c r="C120" s="694">
        <v>76.053246429786597</v>
      </c>
      <c r="D120" s="693">
        <v>72.922186327419297</v>
      </c>
    </row>
    <row r="121" spans="1:4" x14ac:dyDescent="0.2">
      <c r="A121" s="723" t="s">
        <v>577</v>
      </c>
      <c r="B121" s="694">
        <v>66.564357861493988</v>
      </c>
      <c r="C121" s="694">
        <v>67.099792708997256</v>
      </c>
      <c r="D121" s="693">
        <v>66.817215269604247</v>
      </c>
    </row>
    <row r="122" spans="1:4" x14ac:dyDescent="0.2">
      <c r="A122" s="723" t="s">
        <v>576</v>
      </c>
      <c r="B122" s="694">
        <v>75.578009189474642</v>
      </c>
      <c r="C122" s="694">
        <v>63.043162945925125</v>
      </c>
      <c r="D122" s="693">
        <v>63.150954352551139</v>
      </c>
    </row>
    <row r="123" spans="1:4" x14ac:dyDescent="0.2">
      <c r="A123" s="723" t="s">
        <v>575</v>
      </c>
      <c r="B123" s="694">
        <v>95.336060854566171</v>
      </c>
      <c r="C123" s="694">
        <v>96.900023027763908</v>
      </c>
      <c r="D123" s="693">
        <v>96.532582345442052</v>
      </c>
    </row>
    <row r="124" spans="1:4" x14ac:dyDescent="0.2">
      <c r="A124" s="729" t="s">
        <v>574</v>
      </c>
      <c r="B124" s="694">
        <v>84.302055179891568</v>
      </c>
      <c r="C124" s="694">
        <v>85.95200722642835</v>
      </c>
      <c r="D124" s="693">
        <v>83.92169767996981</v>
      </c>
    </row>
    <row r="125" spans="1:4" x14ac:dyDescent="0.2">
      <c r="A125" s="723" t="s">
        <v>573</v>
      </c>
      <c r="B125" s="694">
        <v>93.766772965601717</v>
      </c>
      <c r="C125" s="694">
        <v>94.028233120193491</v>
      </c>
      <c r="D125" s="693">
        <v>93.797130295632741</v>
      </c>
    </row>
    <row r="126" spans="1:4" ht="19.5" customHeight="1" x14ac:dyDescent="0.2">
      <c r="A126" s="728" t="s">
        <v>145</v>
      </c>
      <c r="B126" s="694"/>
      <c r="C126" s="694"/>
      <c r="D126" s="693"/>
    </row>
    <row r="127" spans="1:4" x14ac:dyDescent="0.2">
      <c r="A127" s="726" t="s">
        <v>572</v>
      </c>
      <c r="B127" s="694">
        <v>71.334174930649425</v>
      </c>
      <c r="C127" s="694">
        <v>67.714437084955463</v>
      </c>
      <c r="D127" s="693">
        <v>68.678343805978486</v>
      </c>
    </row>
    <row r="128" spans="1:4" x14ac:dyDescent="0.2">
      <c r="A128" s="725" t="s">
        <v>571</v>
      </c>
      <c r="B128" s="694">
        <v>76.89693135474738</v>
      </c>
      <c r="C128" s="694">
        <v>76.789510516677723</v>
      </c>
      <c r="D128" s="693">
        <v>76.456092574433299</v>
      </c>
    </row>
    <row r="129" spans="1:4" x14ac:dyDescent="0.2">
      <c r="A129" s="725" t="s">
        <v>570</v>
      </c>
      <c r="B129" s="694">
        <v>77.782145799062818</v>
      </c>
      <c r="C129" s="694">
        <v>76.888171263768726</v>
      </c>
      <c r="D129" s="693">
        <v>76.375402938463779</v>
      </c>
    </row>
    <row r="130" spans="1:4" x14ac:dyDescent="0.2">
      <c r="A130" s="725" t="s">
        <v>569</v>
      </c>
      <c r="B130" s="694">
        <v>89.302932700720078</v>
      </c>
      <c r="C130" s="694">
        <v>90.490732912819027</v>
      </c>
      <c r="D130" s="693">
        <v>89.739312839448985</v>
      </c>
    </row>
    <row r="131" spans="1:4" ht="27" customHeight="1" x14ac:dyDescent="0.2">
      <c r="A131" s="728" t="s">
        <v>152</v>
      </c>
      <c r="B131" s="694"/>
      <c r="C131" s="694"/>
      <c r="D131" s="693"/>
    </row>
    <row r="132" spans="1:4" x14ac:dyDescent="0.2">
      <c r="A132" s="726" t="s">
        <v>568</v>
      </c>
      <c r="B132" s="694">
        <v>84.793032107923636</v>
      </c>
      <c r="C132" s="694">
        <v>86.038842071576056</v>
      </c>
      <c r="D132" s="693">
        <v>84.260033817492484</v>
      </c>
    </row>
    <row r="133" spans="1:4" x14ac:dyDescent="0.2">
      <c r="A133" s="725" t="s">
        <v>567</v>
      </c>
      <c r="B133" s="694">
        <v>55.91614070627724</v>
      </c>
      <c r="C133" s="694">
        <v>60.578628361467878</v>
      </c>
      <c r="D133" s="693">
        <v>58.176964312009325</v>
      </c>
    </row>
    <row r="134" spans="1:4" x14ac:dyDescent="0.2">
      <c r="A134" s="725" t="s">
        <v>566</v>
      </c>
      <c r="B134" s="694">
        <v>84.523135680798447</v>
      </c>
      <c r="C134" s="694">
        <v>88.679990124486423</v>
      </c>
      <c r="D134" s="693">
        <v>87.51032961441399</v>
      </c>
    </row>
    <row r="135" spans="1:4" x14ac:dyDescent="0.2">
      <c r="A135" s="725" t="s">
        <v>565</v>
      </c>
      <c r="B135" s="694">
        <v>49.674954737897451</v>
      </c>
      <c r="C135" s="694">
        <v>49.816885831894808</v>
      </c>
      <c r="D135" s="693">
        <v>45.447359608034908</v>
      </c>
    </row>
    <row r="136" spans="1:4" x14ac:dyDescent="0.2">
      <c r="A136" s="725" t="s">
        <v>564</v>
      </c>
      <c r="B136" s="694">
        <v>98.235544934692172</v>
      </c>
      <c r="C136" s="694">
        <v>100.00382153388303</v>
      </c>
      <c r="D136" s="693">
        <v>99.528034845676899</v>
      </c>
    </row>
    <row r="137" spans="1:4" ht="7.5" customHeight="1" x14ac:dyDescent="0.2">
      <c r="A137" s="727"/>
      <c r="B137" s="694"/>
      <c r="C137" s="694"/>
      <c r="D137" s="693"/>
    </row>
    <row r="138" spans="1:4" x14ac:dyDescent="0.2">
      <c r="A138" s="726" t="s">
        <v>153</v>
      </c>
      <c r="B138" s="694">
        <v>100</v>
      </c>
      <c r="C138" s="694">
        <v>100</v>
      </c>
      <c r="D138" s="693">
        <v>100</v>
      </c>
    </row>
    <row r="139" spans="1:4" ht="6" customHeight="1" x14ac:dyDescent="0.2">
      <c r="B139" s="694"/>
      <c r="C139" s="694"/>
      <c r="D139" s="693"/>
    </row>
    <row r="140" spans="1:4" x14ac:dyDescent="0.2">
      <c r="A140" s="726" t="s">
        <v>563</v>
      </c>
      <c r="B140" s="694">
        <v>84.01636394431435</v>
      </c>
      <c r="C140" s="694">
        <v>84.860867253193689</v>
      </c>
      <c r="D140" s="693">
        <v>84.248743649045693</v>
      </c>
    </row>
    <row r="141" spans="1:4" x14ac:dyDescent="0.2">
      <c r="A141" s="725" t="s">
        <v>562</v>
      </c>
      <c r="B141" s="694">
        <v>86.721015352889751</v>
      </c>
      <c r="C141" s="694">
        <v>86.907526256013725</v>
      </c>
      <c r="D141" s="693">
        <v>86.82368900026988</v>
      </c>
    </row>
    <row r="142" spans="1:4" x14ac:dyDescent="0.2">
      <c r="A142" s="725" t="s">
        <v>561</v>
      </c>
      <c r="B142" s="694">
        <v>64.428617978509862</v>
      </c>
      <c r="C142" s="694">
        <v>66.089154777080907</v>
      </c>
      <c r="D142" s="693">
        <v>65.970570709399794</v>
      </c>
    </row>
    <row r="143" spans="1:4" x14ac:dyDescent="0.2">
      <c r="A143" s="725" t="s">
        <v>560</v>
      </c>
      <c r="B143" s="694">
        <v>66.826725576755081</v>
      </c>
      <c r="C143" s="694">
        <v>67.032389242928318</v>
      </c>
      <c r="D143" s="693">
        <v>66.839046167748023</v>
      </c>
    </row>
    <row r="144" spans="1:4" x14ac:dyDescent="0.2">
      <c r="A144" s="726" t="s">
        <v>559</v>
      </c>
      <c r="B144" s="694">
        <v>80.184797464879068</v>
      </c>
      <c r="C144" s="694">
        <v>80.422838775106882</v>
      </c>
      <c r="D144" s="693">
        <v>80.655304368380882</v>
      </c>
    </row>
    <row r="145" spans="1:4" x14ac:dyDescent="0.2">
      <c r="A145" s="725" t="s">
        <v>558</v>
      </c>
      <c r="B145" s="694">
        <v>66.152113285788985</v>
      </c>
      <c r="C145" s="694">
        <v>66.246919980257076</v>
      </c>
      <c r="D145" s="693">
        <v>66.381980062267445</v>
      </c>
    </row>
    <row r="146" spans="1:4" x14ac:dyDescent="0.2">
      <c r="A146" s="725" t="s">
        <v>557</v>
      </c>
      <c r="B146" s="694">
        <v>83.924659060445109</v>
      </c>
      <c r="C146" s="694">
        <v>78.175694859084857</v>
      </c>
      <c r="D146" s="693">
        <v>82.36344921188045</v>
      </c>
    </row>
    <row r="147" spans="1:4" x14ac:dyDescent="0.2">
      <c r="A147" s="725" t="s">
        <v>556</v>
      </c>
      <c r="B147" s="694">
        <v>100</v>
      </c>
      <c r="C147" s="694">
        <v>100</v>
      </c>
      <c r="D147" s="693">
        <v>100</v>
      </c>
    </row>
    <row r="148" spans="1:4" x14ac:dyDescent="0.2">
      <c r="A148" s="725" t="s">
        <v>555</v>
      </c>
      <c r="B148" s="694">
        <v>93.430137544628735</v>
      </c>
      <c r="C148" s="694">
        <v>93.417851614982965</v>
      </c>
      <c r="D148" s="693">
        <v>93.583523385790812</v>
      </c>
    </row>
    <row r="149" spans="1:4" x14ac:dyDescent="0.2">
      <c r="A149" s="725" t="s">
        <v>554</v>
      </c>
      <c r="B149" s="694">
        <v>100</v>
      </c>
      <c r="C149" s="694">
        <v>100</v>
      </c>
      <c r="D149" s="693">
        <v>100</v>
      </c>
    </row>
    <row r="150" spans="1:4" x14ac:dyDescent="0.2">
      <c r="A150" s="725" t="s">
        <v>553</v>
      </c>
      <c r="B150" s="694"/>
      <c r="C150" s="694"/>
      <c r="D150" s="693"/>
    </row>
    <row r="151" spans="1:4" x14ac:dyDescent="0.2">
      <c r="A151" s="726" t="s">
        <v>552</v>
      </c>
      <c r="B151" s="694">
        <v>88.42176473391234</v>
      </c>
      <c r="C151" s="694">
        <v>85.944506157379237</v>
      </c>
      <c r="D151" s="693">
        <v>87.476067511819593</v>
      </c>
    </row>
    <row r="152" spans="1:4" x14ac:dyDescent="0.2">
      <c r="A152" s="725" t="s">
        <v>551</v>
      </c>
      <c r="B152" s="694">
        <v>88.42176473391234</v>
      </c>
      <c r="C152" s="694">
        <v>86.243191732190169</v>
      </c>
      <c r="D152" s="693">
        <v>87.496699222850296</v>
      </c>
    </row>
    <row r="153" spans="1:4" x14ac:dyDescent="0.2">
      <c r="A153" s="725" t="s">
        <v>550</v>
      </c>
      <c r="B153" s="694"/>
      <c r="C153" s="694">
        <v>100</v>
      </c>
      <c r="D153" s="693">
        <v>100</v>
      </c>
    </row>
    <row r="154" spans="1:4" x14ac:dyDescent="0.2">
      <c r="A154" s="725" t="s">
        <v>549</v>
      </c>
      <c r="B154" s="694">
        <v>100</v>
      </c>
      <c r="C154" s="694">
        <v>100</v>
      </c>
      <c r="D154" s="693">
        <v>100</v>
      </c>
    </row>
    <row r="155" spans="1:4" x14ac:dyDescent="0.2">
      <c r="A155" s="724" t="s">
        <v>548</v>
      </c>
      <c r="B155" s="694">
        <v>95.242117445125871</v>
      </c>
      <c r="C155" s="694">
        <v>95.175276149124983</v>
      </c>
      <c r="D155" s="694">
        <v>94.409416200087946</v>
      </c>
    </row>
    <row r="156" spans="1:4" x14ac:dyDescent="0.2">
      <c r="A156" s="723" t="s">
        <v>547</v>
      </c>
      <c r="B156" s="694">
        <v>81.757085009824266</v>
      </c>
      <c r="C156" s="694">
        <v>76.142320105971336</v>
      </c>
      <c r="D156" s="693">
        <v>79.052246868679433</v>
      </c>
    </row>
    <row r="157" spans="1:4" x14ac:dyDescent="0.2">
      <c r="A157" s="722" t="s">
        <v>546</v>
      </c>
      <c r="B157" s="694">
        <v>98.794607232035716</v>
      </c>
      <c r="C157" s="694">
        <v>100</v>
      </c>
      <c r="D157" s="693">
        <v>99.502452966950315</v>
      </c>
    </row>
    <row r="158" spans="1:4" x14ac:dyDescent="0.2">
      <c r="A158" s="722" t="s">
        <v>545</v>
      </c>
      <c r="B158" s="694">
        <v>100</v>
      </c>
      <c r="C158" s="694">
        <v>100</v>
      </c>
      <c r="D158" s="693">
        <v>100</v>
      </c>
    </row>
    <row r="159" spans="1:4" x14ac:dyDescent="0.2">
      <c r="A159" s="721" t="s">
        <v>544</v>
      </c>
      <c r="B159" s="694">
        <v>94.608823686932425</v>
      </c>
      <c r="C159" s="694">
        <v>94.067358360894289</v>
      </c>
      <c r="D159" s="693">
        <v>94.216586057290058</v>
      </c>
    </row>
    <row r="160" spans="1:4" x14ac:dyDescent="0.2">
      <c r="A160" s="720" t="s">
        <v>543</v>
      </c>
      <c r="B160" s="700">
        <v>83.773108746600641</v>
      </c>
      <c r="C160" s="700">
        <v>84.163233654438102</v>
      </c>
      <c r="D160" s="699">
        <v>83.091315232388084</v>
      </c>
    </row>
    <row r="161" spans="1:4" hidden="1" x14ac:dyDescent="0.2">
      <c r="A161" s="719" t="s">
        <v>542</v>
      </c>
      <c r="B161" s="705"/>
      <c r="C161" s="705"/>
      <c r="D161" s="704"/>
    </row>
    <row r="162" spans="1:4" hidden="1" x14ac:dyDescent="0.2">
      <c r="A162" s="718" t="s">
        <v>541</v>
      </c>
      <c r="B162" s="694">
        <v>89.084223153400671</v>
      </c>
      <c r="C162" s="694">
        <v>89.106444838649651</v>
      </c>
      <c r="D162" s="693">
        <v>88.88950059561752</v>
      </c>
    </row>
    <row r="163" spans="1:4" hidden="1" x14ac:dyDescent="0.2">
      <c r="A163" s="717" t="s">
        <v>540</v>
      </c>
      <c r="B163" s="694">
        <v>96.264933938570422</v>
      </c>
      <c r="C163" s="694">
        <v>96.444008671487751</v>
      </c>
      <c r="D163" s="693">
        <v>96.572532222694349</v>
      </c>
    </row>
    <row r="164" spans="1:4" hidden="1" x14ac:dyDescent="0.2">
      <c r="A164" s="717" t="s">
        <v>539</v>
      </c>
      <c r="B164" s="694">
        <v>99.928876382021969</v>
      </c>
      <c r="C164" s="694">
        <v>100.10533250331733</v>
      </c>
      <c r="D164" s="693">
        <v>99.998258185405447</v>
      </c>
    </row>
    <row r="165" spans="1:4" hidden="1" x14ac:dyDescent="0.2">
      <c r="A165" s="716" t="s">
        <v>538</v>
      </c>
      <c r="B165" s="694">
        <v>87.901595101484162</v>
      </c>
      <c r="C165" s="694">
        <v>87.797263197795829</v>
      </c>
      <c r="D165" s="693">
        <v>87.615136929079128</v>
      </c>
    </row>
    <row r="166" spans="1:4" x14ac:dyDescent="0.2">
      <c r="A166" s="715" t="s">
        <v>537</v>
      </c>
      <c r="B166" s="705"/>
      <c r="C166" s="705"/>
      <c r="D166" s="704"/>
    </row>
    <row r="167" spans="1:4" x14ac:dyDescent="0.2">
      <c r="A167" s="708" t="s">
        <v>536</v>
      </c>
      <c r="B167" s="694">
        <v>98.601077436875954</v>
      </c>
      <c r="C167" s="694">
        <v>98.739557586712181</v>
      </c>
      <c r="D167" s="693">
        <v>98.716152744567282</v>
      </c>
    </row>
    <row r="168" spans="1:4" ht="25.5" x14ac:dyDescent="0.2">
      <c r="A168" s="708" t="s">
        <v>52</v>
      </c>
      <c r="B168" s="694">
        <v>98.54370749426883</v>
      </c>
      <c r="C168" s="694">
        <v>98.601921931709185</v>
      </c>
      <c r="D168" s="693">
        <v>98.546261897680836</v>
      </c>
    </row>
    <row r="169" spans="1:4" x14ac:dyDescent="0.2">
      <c r="A169" s="708" t="s">
        <v>535</v>
      </c>
      <c r="B169" s="694">
        <v>99.212722265576787</v>
      </c>
      <c r="C169" s="694">
        <v>99.119319410675402</v>
      </c>
      <c r="D169" s="693">
        <v>99.183270776494155</v>
      </c>
    </row>
    <row r="170" spans="1:4" x14ac:dyDescent="0.2">
      <c r="A170" s="714" t="s">
        <v>534</v>
      </c>
      <c r="B170" s="694">
        <v>99.158133943258491</v>
      </c>
      <c r="C170" s="694">
        <v>99.02405125793004</v>
      </c>
      <c r="D170" s="693">
        <v>99.110071652757398</v>
      </c>
    </row>
    <row r="171" spans="1:4" ht="38.25" x14ac:dyDescent="0.2">
      <c r="A171" s="710" t="s">
        <v>533</v>
      </c>
      <c r="B171" s="694">
        <v>99.392119841569098</v>
      </c>
      <c r="C171" s="694">
        <v>99.441587306830229</v>
      </c>
      <c r="D171" s="693">
        <v>99.40365925160792</v>
      </c>
    </row>
    <row r="172" spans="1:4" x14ac:dyDescent="0.2">
      <c r="A172" s="710" t="s">
        <v>532</v>
      </c>
      <c r="B172" s="694">
        <v>99.827616088888021</v>
      </c>
      <c r="C172" s="694">
        <v>99.657218325148179</v>
      </c>
      <c r="D172" s="693">
        <v>99.670209903063821</v>
      </c>
    </row>
    <row r="173" spans="1:4" x14ac:dyDescent="0.2">
      <c r="A173" s="710" t="s">
        <v>531</v>
      </c>
      <c r="B173" s="694">
        <v>89.408957169247486</v>
      </c>
      <c r="C173" s="694">
        <v>89.965493145507807</v>
      </c>
      <c r="D173" s="693">
        <v>89.888038655222658</v>
      </c>
    </row>
    <row r="174" spans="1:4" x14ac:dyDescent="0.2">
      <c r="A174" s="710" t="s">
        <v>530</v>
      </c>
      <c r="B174" s="694">
        <v>91.237840132947539</v>
      </c>
      <c r="C174" s="694">
        <v>96.452140166248597</v>
      </c>
      <c r="D174" s="693">
        <v>95.211994277424253</v>
      </c>
    </row>
    <row r="175" spans="1:4" x14ac:dyDescent="0.2">
      <c r="A175" s="710" t="s">
        <v>529</v>
      </c>
      <c r="B175" s="694">
        <v>99.293615760189198</v>
      </c>
      <c r="C175" s="694">
        <v>99.364327211369158</v>
      </c>
      <c r="D175" s="693">
        <v>99.280092396742759</v>
      </c>
    </row>
    <row r="176" spans="1:4" ht="25.5" x14ac:dyDescent="0.2">
      <c r="A176" s="710" t="s">
        <v>528</v>
      </c>
      <c r="B176" s="694">
        <v>99.929285932224303</v>
      </c>
      <c r="C176" s="694">
        <v>99.9431831615466</v>
      </c>
      <c r="D176" s="693">
        <v>99.938766842142329</v>
      </c>
    </row>
    <row r="177" spans="1:4" x14ac:dyDescent="0.2">
      <c r="A177" s="710" t="s">
        <v>527</v>
      </c>
      <c r="B177" s="694">
        <v>100</v>
      </c>
      <c r="C177" s="694">
        <v>100</v>
      </c>
      <c r="D177" s="693">
        <v>100</v>
      </c>
    </row>
    <row r="178" spans="1:4" ht="25.5" x14ac:dyDescent="0.2">
      <c r="A178" s="710" t="s">
        <v>526</v>
      </c>
      <c r="B178" s="694">
        <v>100</v>
      </c>
      <c r="C178" s="694">
        <v>100</v>
      </c>
      <c r="D178" s="693">
        <v>100</v>
      </c>
    </row>
    <row r="179" spans="1:4" x14ac:dyDescent="0.2">
      <c r="A179" s="710" t="s">
        <v>525</v>
      </c>
      <c r="B179" s="694">
        <v>78.183267017576924</v>
      </c>
      <c r="C179" s="694"/>
      <c r="D179" s="693"/>
    </row>
    <row r="180" spans="1:4" x14ac:dyDescent="0.2">
      <c r="A180" s="710" t="s">
        <v>524</v>
      </c>
      <c r="B180" s="694">
        <v>84.696694058511099</v>
      </c>
      <c r="C180" s="694">
        <v>82.513095207437019</v>
      </c>
      <c r="D180" s="693">
        <v>84.603375919063296</v>
      </c>
    </row>
    <row r="181" spans="1:4" x14ac:dyDescent="0.2">
      <c r="A181" s="709" t="s">
        <v>523</v>
      </c>
      <c r="B181" s="694">
        <v>99.991139996545684</v>
      </c>
      <c r="C181" s="694">
        <v>99.990678864717935</v>
      </c>
      <c r="D181" s="693">
        <v>99.993132422596304</v>
      </c>
    </row>
    <row r="182" spans="1:4" x14ac:dyDescent="0.2">
      <c r="A182" s="707" t="s">
        <v>522</v>
      </c>
      <c r="B182" s="694">
        <v>99.985027105084328</v>
      </c>
      <c r="C182" s="694">
        <v>99.979824555463509</v>
      </c>
      <c r="D182" s="693">
        <v>99.987555906716082</v>
      </c>
    </row>
    <row r="183" spans="1:4" x14ac:dyDescent="0.2">
      <c r="A183" s="713" t="s">
        <v>521</v>
      </c>
      <c r="B183" s="694">
        <v>99.574089398889896</v>
      </c>
      <c r="C183" s="694">
        <v>99.627410883614573</v>
      </c>
      <c r="D183" s="693">
        <v>99.655996230611194</v>
      </c>
    </row>
    <row r="184" spans="1:4" x14ac:dyDescent="0.2">
      <c r="A184" s="712" t="s">
        <v>520</v>
      </c>
      <c r="B184" s="694">
        <v>100</v>
      </c>
      <c r="C184" s="694">
        <v>100</v>
      </c>
      <c r="D184" s="693">
        <v>100</v>
      </c>
    </row>
    <row r="185" spans="1:4" x14ac:dyDescent="0.2">
      <c r="A185" s="709" t="s">
        <v>519</v>
      </c>
      <c r="B185" s="694">
        <v>100</v>
      </c>
      <c r="C185" s="694">
        <v>100</v>
      </c>
      <c r="D185" s="693">
        <v>100</v>
      </c>
    </row>
    <row r="186" spans="1:4" x14ac:dyDescent="0.2">
      <c r="A186" s="713" t="s">
        <v>518</v>
      </c>
      <c r="B186" s="694">
        <v>100</v>
      </c>
      <c r="C186" s="694">
        <v>100</v>
      </c>
      <c r="D186" s="693">
        <v>100</v>
      </c>
    </row>
    <row r="187" spans="1:4" x14ac:dyDescent="0.2">
      <c r="A187" s="712" t="s">
        <v>517</v>
      </c>
      <c r="B187" s="694">
        <v>100</v>
      </c>
      <c r="C187" s="694">
        <v>100</v>
      </c>
      <c r="D187" s="693">
        <v>100</v>
      </c>
    </row>
    <row r="188" spans="1:4" x14ac:dyDescent="0.2">
      <c r="A188" s="709" t="s">
        <v>516</v>
      </c>
      <c r="B188" s="694"/>
      <c r="C188" s="694"/>
      <c r="D188" s="693"/>
    </row>
    <row r="189" spans="1:4" x14ac:dyDescent="0.2">
      <c r="A189" s="709" t="s">
        <v>515</v>
      </c>
      <c r="B189" s="694">
        <v>99.932356698649372</v>
      </c>
      <c r="C189" s="694">
        <v>99.935057654991795</v>
      </c>
      <c r="D189" s="693">
        <v>99.933188943575658</v>
      </c>
    </row>
    <row r="190" spans="1:4" x14ac:dyDescent="0.2">
      <c r="A190" s="707" t="s">
        <v>190</v>
      </c>
      <c r="B190" s="694">
        <v>99.890094126268224</v>
      </c>
      <c r="C190" s="694">
        <v>99.906565814013845</v>
      </c>
      <c r="D190" s="693">
        <v>99.887327667634352</v>
      </c>
    </row>
    <row r="191" spans="1:4" x14ac:dyDescent="0.2">
      <c r="A191" s="711" t="s">
        <v>514</v>
      </c>
      <c r="B191" s="694">
        <v>99.87068664291462</v>
      </c>
      <c r="C191" s="694">
        <v>99.891324402707255</v>
      </c>
      <c r="D191" s="693">
        <v>99.868252102445297</v>
      </c>
    </row>
    <row r="192" spans="1:4" x14ac:dyDescent="0.2">
      <c r="A192" s="710" t="s">
        <v>513</v>
      </c>
      <c r="B192" s="694">
        <v>99.998792969343398</v>
      </c>
      <c r="C192" s="694">
        <v>100</v>
      </c>
      <c r="D192" s="693">
        <v>100</v>
      </c>
    </row>
    <row r="193" spans="1:4" ht="25.5" hidden="1" x14ac:dyDescent="0.2">
      <c r="A193" s="708" t="s">
        <v>60</v>
      </c>
      <c r="B193" s="694">
        <v>100</v>
      </c>
      <c r="C193" s="694">
        <v>100</v>
      </c>
      <c r="D193" s="693">
        <v>100</v>
      </c>
    </row>
    <row r="194" spans="1:4" x14ac:dyDescent="0.2">
      <c r="A194" s="708" t="s">
        <v>512</v>
      </c>
      <c r="B194" s="694">
        <v>98.704184951437654</v>
      </c>
      <c r="C194" s="694">
        <v>99.274631774818047</v>
      </c>
      <c r="D194" s="693">
        <v>99.31081757208031</v>
      </c>
    </row>
    <row r="195" spans="1:4" x14ac:dyDescent="0.2">
      <c r="A195" s="708" t="s">
        <v>511</v>
      </c>
      <c r="B195" s="694">
        <v>99.993195314458163</v>
      </c>
      <c r="C195" s="694">
        <v>99.999274379256065</v>
      </c>
      <c r="D195" s="693">
        <v>99.998884856705047</v>
      </c>
    </row>
    <row r="196" spans="1:4" x14ac:dyDescent="0.2">
      <c r="A196" s="707" t="s">
        <v>62</v>
      </c>
      <c r="B196" s="694">
        <v>98.208408490473659</v>
      </c>
      <c r="C196" s="694">
        <v>99.013076611201328</v>
      </c>
      <c r="D196" s="693">
        <v>99.038380791050756</v>
      </c>
    </row>
    <row r="197" spans="1:4" x14ac:dyDescent="0.2">
      <c r="A197" s="709" t="s">
        <v>510</v>
      </c>
      <c r="B197" s="694">
        <v>100</v>
      </c>
      <c r="C197" s="694"/>
      <c r="D197" s="693"/>
    </row>
    <row r="198" spans="1:4" x14ac:dyDescent="0.2">
      <c r="A198" s="708" t="s">
        <v>509</v>
      </c>
      <c r="B198" s="694">
        <v>98.57802079242721</v>
      </c>
      <c r="C198" s="694">
        <v>98.480781432509488</v>
      </c>
      <c r="D198" s="693">
        <v>98.472925350943186</v>
      </c>
    </row>
    <row r="199" spans="1:4" x14ac:dyDescent="0.2">
      <c r="A199" s="708" t="s">
        <v>508</v>
      </c>
      <c r="B199" s="694">
        <v>98.389766581115325</v>
      </c>
      <c r="C199" s="694">
        <v>98.598501721816632</v>
      </c>
      <c r="D199" s="693">
        <v>98.481215390555079</v>
      </c>
    </row>
    <row r="200" spans="1:4" x14ac:dyDescent="0.2">
      <c r="A200" s="707" t="s">
        <v>64</v>
      </c>
      <c r="B200" s="694">
        <v>98.560116887071047</v>
      </c>
      <c r="C200" s="694">
        <v>98.431358998385633</v>
      </c>
      <c r="D200" s="693">
        <v>98.469266565189088</v>
      </c>
    </row>
    <row r="201" spans="1:4" ht="12.75" customHeight="1" x14ac:dyDescent="0.2">
      <c r="A201" s="707"/>
      <c r="B201" s="694"/>
      <c r="C201" s="694"/>
      <c r="D201" s="693"/>
    </row>
    <row r="202" spans="1:4" x14ac:dyDescent="0.2">
      <c r="A202" s="706" t="s">
        <v>507</v>
      </c>
      <c r="B202" s="705"/>
      <c r="C202" s="705"/>
      <c r="D202" s="704"/>
    </row>
    <row r="203" spans="1:4" x14ac:dyDescent="0.2">
      <c r="A203" s="703" t="s">
        <v>506</v>
      </c>
      <c r="B203" s="694"/>
      <c r="C203" s="694"/>
      <c r="D203" s="693"/>
    </row>
    <row r="204" spans="1:4" x14ac:dyDescent="0.2">
      <c r="A204" s="703" t="s">
        <v>505</v>
      </c>
      <c r="B204" s="694"/>
      <c r="C204" s="694"/>
      <c r="D204" s="693"/>
    </row>
    <row r="205" spans="1:4" x14ac:dyDescent="0.2">
      <c r="A205" s="703" t="s">
        <v>504</v>
      </c>
      <c r="B205" s="694"/>
      <c r="C205" s="694"/>
      <c r="D205" s="693"/>
    </row>
    <row r="206" spans="1:4" ht="21" hidden="1" customHeight="1" x14ac:dyDescent="0.2">
      <c r="A206" s="703" t="s">
        <v>503</v>
      </c>
      <c r="B206" s="694"/>
      <c r="C206" s="694"/>
      <c r="D206" s="693"/>
    </row>
    <row r="207" spans="1:4" ht="18" customHeight="1" x14ac:dyDescent="0.2">
      <c r="A207" s="702" t="s">
        <v>502</v>
      </c>
      <c r="B207" s="700">
        <v>86.639138593696259</v>
      </c>
      <c r="C207" s="700">
        <v>87.250921319962302</v>
      </c>
      <c r="D207" s="699">
        <v>86.104456041351412</v>
      </c>
    </row>
    <row r="208" spans="1:4" ht="36.75" hidden="1" customHeight="1" x14ac:dyDescent="0.2">
      <c r="A208" s="701"/>
      <c r="B208" s="700"/>
      <c r="C208" s="700"/>
      <c r="D208" s="699"/>
    </row>
    <row r="209" spans="1:4" hidden="1" x14ac:dyDescent="0.2">
      <c r="A209" s="698"/>
      <c r="B209" s="697"/>
      <c r="C209" s="697"/>
      <c r="D209" s="697"/>
    </row>
    <row r="210" spans="1:4" x14ac:dyDescent="0.2">
      <c r="A210" s="696" t="s">
        <v>501</v>
      </c>
      <c r="B210" s="695"/>
      <c r="C210" s="695"/>
      <c r="D210" s="695"/>
    </row>
    <row r="211" spans="1:4" x14ac:dyDescent="0.2">
      <c r="B211" s="694"/>
      <c r="C211" s="694"/>
      <c r="D211" s="693"/>
    </row>
    <row r="212" spans="1:4" x14ac:dyDescent="0.2">
      <c r="B212" s="694"/>
      <c r="C212" s="694"/>
      <c r="D212" s="693"/>
    </row>
    <row r="213" spans="1:4" x14ac:dyDescent="0.2">
      <c r="B213" s="694"/>
      <c r="C213" s="694"/>
      <c r="D213" s="693"/>
    </row>
    <row r="214" spans="1:4" x14ac:dyDescent="0.2">
      <c r="B214" s="694"/>
      <c r="C214" s="694"/>
      <c r="D214" s="693"/>
    </row>
    <row r="215" spans="1:4" x14ac:dyDescent="0.2">
      <c r="B215" s="694"/>
      <c r="C215" s="694"/>
      <c r="D215" s="693"/>
    </row>
    <row r="216" spans="1:4" x14ac:dyDescent="0.2">
      <c r="B216" s="694"/>
      <c r="C216" s="694"/>
      <c r="D216" s="693"/>
    </row>
    <row r="217" spans="1:4" x14ac:dyDescent="0.2">
      <c r="B217" s="694"/>
      <c r="C217" s="694"/>
      <c r="D217" s="693"/>
    </row>
    <row r="218" spans="1:4" x14ac:dyDescent="0.2">
      <c r="B218" s="694"/>
      <c r="C218" s="694"/>
      <c r="D218" s="693"/>
    </row>
    <row r="219" spans="1:4" x14ac:dyDescent="0.2">
      <c r="B219" s="694"/>
      <c r="C219" s="694"/>
      <c r="D219" s="693"/>
    </row>
    <row r="220" spans="1:4" x14ac:dyDescent="0.2">
      <c r="B220" s="694"/>
      <c r="C220" s="694"/>
      <c r="D220" s="693"/>
    </row>
    <row r="221" spans="1:4" x14ac:dyDescent="0.2">
      <c r="B221" s="694"/>
      <c r="C221" s="694"/>
      <c r="D221" s="693"/>
    </row>
    <row r="222" spans="1:4" x14ac:dyDescent="0.2">
      <c r="B222" s="694"/>
      <c r="C222" s="694"/>
      <c r="D222" s="693"/>
    </row>
    <row r="223" spans="1:4" x14ac:dyDescent="0.2">
      <c r="B223" s="694"/>
      <c r="C223" s="694"/>
      <c r="D223" s="693"/>
    </row>
    <row r="224" spans="1:4" x14ac:dyDescent="0.2">
      <c r="B224" s="694"/>
      <c r="C224" s="694"/>
      <c r="D224" s="693"/>
    </row>
    <row r="225" spans="2:4" x14ac:dyDescent="0.2">
      <c r="B225" s="694"/>
      <c r="C225" s="694"/>
      <c r="D225" s="693"/>
    </row>
    <row r="226" spans="2:4" x14ac:dyDescent="0.2">
      <c r="B226" s="694"/>
      <c r="C226" s="694"/>
      <c r="D226" s="693"/>
    </row>
    <row r="227" spans="2:4" x14ac:dyDescent="0.2">
      <c r="B227" s="694"/>
      <c r="C227" s="694"/>
      <c r="D227" s="693"/>
    </row>
    <row r="228" spans="2:4" x14ac:dyDescent="0.2">
      <c r="B228" s="694"/>
      <c r="C228" s="694"/>
      <c r="D228" s="693"/>
    </row>
    <row r="229" spans="2:4" x14ac:dyDescent="0.2">
      <c r="B229" s="694"/>
      <c r="C229" s="694"/>
      <c r="D229" s="693"/>
    </row>
    <row r="230" spans="2:4" x14ac:dyDescent="0.2">
      <c r="B230" s="694"/>
      <c r="C230" s="694"/>
      <c r="D230" s="693"/>
    </row>
    <row r="231" spans="2:4" x14ac:dyDescent="0.2">
      <c r="B231" s="694"/>
      <c r="C231" s="694"/>
      <c r="D231" s="693"/>
    </row>
    <row r="232" spans="2:4" x14ac:dyDescent="0.2">
      <c r="B232" s="694"/>
      <c r="C232" s="694"/>
      <c r="D232" s="693"/>
    </row>
    <row r="233" spans="2:4" x14ac:dyDescent="0.2">
      <c r="B233" s="694"/>
      <c r="C233" s="694"/>
      <c r="D233" s="693"/>
    </row>
    <row r="234" spans="2:4" x14ac:dyDescent="0.2">
      <c r="B234" s="694"/>
      <c r="C234" s="694"/>
      <c r="D234" s="693"/>
    </row>
    <row r="235" spans="2:4" x14ac:dyDescent="0.2">
      <c r="B235" s="694"/>
      <c r="C235" s="694"/>
      <c r="D235" s="693"/>
    </row>
    <row r="236" spans="2:4" x14ac:dyDescent="0.2">
      <c r="B236" s="694"/>
      <c r="C236" s="694"/>
      <c r="D236" s="693"/>
    </row>
    <row r="237" spans="2:4" x14ac:dyDescent="0.2">
      <c r="B237" s="694"/>
      <c r="C237" s="694"/>
      <c r="D237" s="693"/>
    </row>
    <row r="238" spans="2:4" x14ac:dyDescent="0.2">
      <c r="B238" s="694"/>
      <c r="C238" s="694"/>
      <c r="D238" s="693"/>
    </row>
    <row r="239" spans="2:4" x14ac:dyDescent="0.2">
      <c r="B239" s="694"/>
      <c r="C239" s="694"/>
      <c r="D239" s="693"/>
    </row>
    <row r="240" spans="2:4" x14ac:dyDescent="0.2">
      <c r="B240" s="694"/>
      <c r="C240" s="694"/>
      <c r="D240" s="693"/>
    </row>
    <row r="241" spans="2:4" x14ac:dyDescent="0.2">
      <c r="B241" s="694"/>
      <c r="C241" s="694"/>
      <c r="D241" s="693"/>
    </row>
    <row r="242" spans="2:4" x14ac:dyDescent="0.2">
      <c r="B242" s="694"/>
      <c r="C242" s="694"/>
      <c r="D242" s="693"/>
    </row>
    <row r="243" spans="2:4" x14ac:dyDescent="0.2">
      <c r="B243" s="694"/>
      <c r="C243" s="694"/>
      <c r="D243" s="693"/>
    </row>
    <row r="244" spans="2:4" x14ac:dyDescent="0.2">
      <c r="B244" s="694"/>
      <c r="C244" s="694"/>
      <c r="D244" s="693"/>
    </row>
    <row r="245" spans="2:4" x14ac:dyDescent="0.2">
      <c r="B245" s="694"/>
      <c r="C245" s="694"/>
      <c r="D245" s="693"/>
    </row>
    <row r="246" spans="2:4" x14ac:dyDescent="0.2">
      <c r="B246" s="694"/>
      <c r="C246" s="694"/>
      <c r="D246" s="693"/>
    </row>
    <row r="247" spans="2:4" x14ac:dyDescent="0.2">
      <c r="B247" s="694"/>
      <c r="C247" s="694"/>
      <c r="D247" s="693"/>
    </row>
    <row r="248" spans="2:4" x14ac:dyDescent="0.2">
      <c r="B248" s="694"/>
      <c r="C248" s="694"/>
      <c r="D248" s="693"/>
    </row>
    <row r="249" spans="2:4" x14ac:dyDescent="0.2">
      <c r="B249" s="694"/>
      <c r="C249" s="694"/>
      <c r="D249" s="693"/>
    </row>
    <row r="250" spans="2:4" x14ac:dyDescent="0.2">
      <c r="B250" s="694"/>
      <c r="C250" s="694"/>
      <c r="D250" s="693"/>
    </row>
    <row r="251" spans="2:4" x14ac:dyDescent="0.2">
      <c r="B251" s="694"/>
      <c r="C251" s="694"/>
      <c r="D251" s="693"/>
    </row>
    <row r="252" spans="2:4" x14ac:dyDescent="0.2">
      <c r="B252" s="694"/>
      <c r="C252" s="694"/>
      <c r="D252" s="693"/>
    </row>
    <row r="253" spans="2:4" x14ac:dyDescent="0.2">
      <c r="B253" s="694"/>
      <c r="C253" s="694"/>
      <c r="D253" s="693"/>
    </row>
    <row r="254" spans="2:4" x14ac:dyDescent="0.2">
      <c r="B254" s="694"/>
      <c r="C254" s="694"/>
      <c r="D254" s="693"/>
    </row>
    <row r="255" spans="2:4" x14ac:dyDescent="0.2">
      <c r="B255" s="694"/>
      <c r="C255" s="694"/>
      <c r="D255" s="693"/>
    </row>
    <row r="256" spans="2:4" x14ac:dyDescent="0.2">
      <c r="B256" s="694"/>
      <c r="C256" s="694"/>
      <c r="D256" s="693"/>
    </row>
    <row r="257" spans="2:4" x14ac:dyDescent="0.2">
      <c r="B257" s="694"/>
      <c r="C257" s="694"/>
      <c r="D257" s="693"/>
    </row>
    <row r="258" spans="2:4" x14ac:dyDescent="0.2">
      <c r="B258" s="694"/>
      <c r="C258" s="694"/>
      <c r="D258" s="693"/>
    </row>
    <row r="259" spans="2:4" x14ac:dyDescent="0.2">
      <c r="B259" s="694"/>
      <c r="C259" s="694"/>
      <c r="D259" s="693"/>
    </row>
    <row r="260" spans="2:4" x14ac:dyDescent="0.2">
      <c r="B260" s="694"/>
      <c r="C260" s="694"/>
      <c r="D260" s="693"/>
    </row>
    <row r="261" spans="2:4" x14ac:dyDescent="0.2">
      <c r="B261" s="694"/>
      <c r="C261" s="694"/>
      <c r="D261" s="693"/>
    </row>
    <row r="262" spans="2:4" x14ac:dyDescent="0.2">
      <c r="B262" s="694"/>
      <c r="C262" s="694"/>
      <c r="D262" s="693"/>
    </row>
    <row r="263" spans="2:4" x14ac:dyDescent="0.2">
      <c r="B263" s="694"/>
      <c r="C263" s="694"/>
      <c r="D263" s="693"/>
    </row>
    <row r="264" spans="2:4" x14ac:dyDescent="0.2">
      <c r="B264" s="694"/>
      <c r="C264" s="694"/>
      <c r="D264" s="693"/>
    </row>
    <row r="265" spans="2:4" x14ac:dyDescent="0.2">
      <c r="B265" s="694"/>
      <c r="C265" s="694"/>
      <c r="D265" s="693"/>
    </row>
    <row r="266" spans="2:4" x14ac:dyDescent="0.2">
      <c r="B266" s="694"/>
      <c r="C266" s="694"/>
      <c r="D266" s="693"/>
    </row>
    <row r="267" spans="2:4" x14ac:dyDescent="0.2">
      <c r="B267" s="694"/>
      <c r="C267" s="694"/>
      <c r="D267" s="693"/>
    </row>
    <row r="268" spans="2:4" x14ac:dyDescent="0.2">
      <c r="B268" s="694"/>
      <c r="C268" s="694"/>
      <c r="D268" s="693"/>
    </row>
    <row r="269" spans="2:4" x14ac:dyDescent="0.2">
      <c r="B269" s="694"/>
      <c r="C269" s="694"/>
      <c r="D269" s="693"/>
    </row>
    <row r="270" spans="2:4" x14ac:dyDescent="0.2">
      <c r="B270" s="694"/>
      <c r="C270" s="694"/>
      <c r="D270" s="693"/>
    </row>
    <row r="271" spans="2:4" x14ac:dyDescent="0.2">
      <c r="B271" s="694"/>
      <c r="C271" s="694"/>
      <c r="D271" s="693"/>
    </row>
    <row r="272" spans="2:4" x14ac:dyDescent="0.2">
      <c r="B272" s="694"/>
      <c r="C272" s="694"/>
      <c r="D272" s="693"/>
    </row>
    <row r="273" spans="2:4" x14ac:dyDescent="0.2">
      <c r="B273" s="694"/>
      <c r="C273" s="694"/>
      <c r="D273" s="693"/>
    </row>
    <row r="274" spans="2:4" x14ac:dyDescent="0.2">
      <c r="B274" s="694"/>
      <c r="C274" s="694"/>
      <c r="D274" s="693"/>
    </row>
    <row r="275" spans="2:4" x14ac:dyDescent="0.2">
      <c r="B275" s="694"/>
      <c r="C275" s="694"/>
      <c r="D275" s="693"/>
    </row>
    <row r="276" spans="2:4" x14ac:dyDescent="0.2">
      <c r="B276" s="694"/>
      <c r="C276" s="694"/>
      <c r="D276" s="693"/>
    </row>
    <row r="277" spans="2:4" x14ac:dyDescent="0.2">
      <c r="B277" s="694"/>
      <c r="C277" s="694"/>
      <c r="D277" s="693"/>
    </row>
    <row r="278" spans="2:4" x14ac:dyDescent="0.2">
      <c r="B278" s="694"/>
      <c r="C278" s="694"/>
      <c r="D278" s="693"/>
    </row>
    <row r="279" spans="2:4" x14ac:dyDescent="0.2">
      <c r="B279" s="694"/>
      <c r="C279" s="694"/>
      <c r="D279" s="693"/>
    </row>
    <row r="280" spans="2:4" x14ac:dyDescent="0.2">
      <c r="B280" s="694"/>
      <c r="C280" s="694"/>
      <c r="D280" s="693"/>
    </row>
    <row r="281" spans="2:4" x14ac:dyDescent="0.2">
      <c r="B281" s="694"/>
      <c r="C281" s="694"/>
      <c r="D281" s="693"/>
    </row>
    <row r="282" spans="2:4" x14ac:dyDescent="0.2">
      <c r="B282" s="694"/>
      <c r="C282" s="694"/>
      <c r="D282" s="693"/>
    </row>
    <row r="283" spans="2:4" x14ac:dyDescent="0.2">
      <c r="B283" s="694"/>
      <c r="C283" s="694"/>
      <c r="D283" s="693"/>
    </row>
    <row r="284" spans="2:4" x14ac:dyDescent="0.2">
      <c r="B284" s="694"/>
      <c r="C284" s="694"/>
      <c r="D284" s="693"/>
    </row>
    <row r="285" spans="2:4" x14ac:dyDescent="0.2">
      <c r="B285" s="694"/>
      <c r="C285" s="694"/>
      <c r="D285" s="693"/>
    </row>
    <row r="286" spans="2:4" x14ac:dyDescent="0.2">
      <c r="B286" s="694"/>
      <c r="C286" s="694"/>
      <c r="D286" s="693"/>
    </row>
    <row r="287" spans="2:4" x14ac:dyDescent="0.2">
      <c r="B287" s="694"/>
      <c r="C287" s="694"/>
      <c r="D287" s="693"/>
    </row>
    <row r="288" spans="2:4" x14ac:dyDescent="0.2">
      <c r="B288" s="694"/>
      <c r="C288" s="694"/>
      <c r="D288" s="693"/>
    </row>
    <row r="289" spans="2:4" x14ac:dyDescent="0.2">
      <c r="B289" s="694"/>
      <c r="C289" s="694"/>
      <c r="D289" s="693"/>
    </row>
    <row r="290" spans="2:4" x14ac:dyDescent="0.2">
      <c r="B290" s="694"/>
      <c r="C290" s="694"/>
      <c r="D290" s="693"/>
    </row>
    <row r="291" spans="2:4" x14ac:dyDescent="0.2">
      <c r="B291" s="694"/>
      <c r="C291" s="694"/>
      <c r="D291" s="693"/>
    </row>
    <row r="292" spans="2:4" x14ac:dyDescent="0.2">
      <c r="B292" s="694"/>
      <c r="C292" s="694"/>
      <c r="D292" s="693"/>
    </row>
    <row r="293" spans="2:4" x14ac:dyDescent="0.2">
      <c r="B293" s="694"/>
      <c r="C293" s="694"/>
      <c r="D293" s="693"/>
    </row>
    <row r="294" spans="2:4" x14ac:dyDescent="0.2">
      <c r="B294" s="694"/>
      <c r="C294" s="694"/>
      <c r="D294" s="693"/>
    </row>
    <row r="295" spans="2:4" x14ac:dyDescent="0.2">
      <c r="B295" s="694"/>
      <c r="C295" s="694"/>
      <c r="D295" s="693"/>
    </row>
    <row r="296" spans="2:4" x14ac:dyDescent="0.2">
      <c r="B296" s="694"/>
      <c r="C296" s="694"/>
      <c r="D296" s="693"/>
    </row>
    <row r="297" spans="2:4" x14ac:dyDescent="0.2">
      <c r="B297" s="694"/>
      <c r="C297" s="694"/>
      <c r="D297" s="693"/>
    </row>
    <row r="298" spans="2:4" x14ac:dyDescent="0.2">
      <c r="B298" s="694"/>
      <c r="C298" s="694"/>
      <c r="D298" s="693"/>
    </row>
    <row r="299" spans="2:4" x14ac:dyDescent="0.2">
      <c r="B299" s="694"/>
      <c r="C299" s="694"/>
      <c r="D299" s="693"/>
    </row>
    <row r="300" spans="2:4" x14ac:dyDescent="0.2">
      <c r="B300" s="694"/>
      <c r="C300" s="694"/>
      <c r="D300" s="693"/>
    </row>
    <row r="301" spans="2:4" x14ac:dyDescent="0.2">
      <c r="B301" s="694"/>
      <c r="C301" s="694"/>
      <c r="D301" s="693"/>
    </row>
    <row r="302" spans="2:4" x14ac:dyDescent="0.2">
      <c r="B302" s="694"/>
      <c r="C302" s="694"/>
      <c r="D302" s="693"/>
    </row>
    <row r="303" spans="2:4" x14ac:dyDescent="0.2">
      <c r="B303" s="694"/>
      <c r="C303" s="694"/>
      <c r="D303" s="693"/>
    </row>
    <row r="304" spans="2:4" x14ac:dyDescent="0.2">
      <c r="B304" s="694"/>
      <c r="C304" s="694"/>
      <c r="D304" s="693"/>
    </row>
    <row r="305" spans="2:4" x14ac:dyDescent="0.2">
      <c r="B305" s="694"/>
      <c r="C305" s="694"/>
      <c r="D305" s="693"/>
    </row>
    <row r="306" spans="2:4" x14ac:dyDescent="0.2">
      <c r="B306" s="694"/>
      <c r="C306" s="694"/>
      <c r="D306" s="693"/>
    </row>
    <row r="307" spans="2:4" x14ac:dyDescent="0.2">
      <c r="B307" s="694"/>
      <c r="C307" s="694"/>
      <c r="D307" s="693"/>
    </row>
    <row r="308" spans="2:4" x14ac:dyDescent="0.2">
      <c r="B308" s="694"/>
      <c r="C308" s="694"/>
      <c r="D308" s="693"/>
    </row>
    <row r="309" spans="2:4" x14ac:dyDescent="0.2">
      <c r="B309" s="694"/>
      <c r="C309" s="694"/>
      <c r="D309" s="693"/>
    </row>
    <row r="310" spans="2:4" x14ac:dyDescent="0.2">
      <c r="B310" s="694"/>
      <c r="C310" s="694"/>
      <c r="D310" s="693"/>
    </row>
    <row r="311" spans="2:4" x14ac:dyDescent="0.2">
      <c r="B311" s="694"/>
      <c r="C311" s="694"/>
      <c r="D311" s="693"/>
    </row>
    <row r="312" spans="2:4" x14ac:dyDescent="0.2">
      <c r="B312" s="694"/>
      <c r="C312" s="694"/>
      <c r="D312" s="693"/>
    </row>
    <row r="313" spans="2:4" x14ac:dyDescent="0.2">
      <c r="B313" s="694"/>
      <c r="C313" s="694"/>
      <c r="D313" s="693"/>
    </row>
    <row r="314" spans="2:4" x14ac:dyDescent="0.2">
      <c r="B314" s="694"/>
      <c r="C314" s="694"/>
      <c r="D314" s="693"/>
    </row>
    <row r="315" spans="2:4" x14ac:dyDescent="0.2">
      <c r="B315" s="694"/>
      <c r="C315" s="694"/>
      <c r="D315" s="693"/>
    </row>
    <row r="316" spans="2:4" x14ac:dyDescent="0.2">
      <c r="B316" s="694"/>
      <c r="C316" s="694"/>
      <c r="D316" s="693"/>
    </row>
    <row r="317" spans="2:4" x14ac:dyDescent="0.2">
      <c r="B317" s="694"/>
      <c r="C317" s="694"/>
      <c r="D317" s="693"/>
    </row>
    <row r="318" spans="2:4" x14ac:dyDescent="0.2">
      <c r="B318" s="694"/>
      <c r="C318" s="694"/>
      <c r="D318" s="693"/>
    </row>
    <row r="319" spans="2:4" x14ac:dyDescent="0.2">
      <c r="B319" s="694"/>
      <c r="C319" s="694"/>
      <c r="D319" s="693"/>
    </row>
    <row r="320" spans="2:4" x14ac:dyDescent="0.2">
      <c r="B320" s="694"/>
      <c r="C320" s="694"/>
      <c r="D320" s="693"/>
    </row>
    <row r="321" spans="2:4" x14ac:dyDescent="0.2">
      <c r="B321" s="694"/>
      <c r="C321" s="694"/>
      <c r="D321" s="693"/>
    </row>
    <row r="322" spans="2:4" x14ac:dyDescent="0.2">
      <c r="B322" s="694"/>
      <c r="C322" s="694"/>
      <c r="D322" s="693"/>
    </row>
    <row r="323" spans="2:4" x14ac:dyDescent="0.2">
      <c r="B323" s="694"/>
      <c r="C323" s="694"/>
      <c r="D323" s="693"/>
    </row>
    <row r="324" spans="2:4" x14ac:dyDescent="0.2">
      <c r="B324" s="694"/>
      <c r="C324" s="694"/>
      <c r="D324" s="693"/>
    </row>
    <row r="325" spans="2:4" x14ac:dyDescent="0.2">
      <c r="B325" s="694"/>
      <c r="C325" s="694"/>
      <c r="D325" s="693"/>
    </row>
    <row r="326" spans="2:4" x14ac:dyDescent="0.2">
      <c r="B326" s="694"/>
      <c r="C326" s="694"/>
      <c r="D326" s="693"/>
    </row>
    <row r="327" spans="2:4" x14ac:dyDescent="0.2">
      <c r="B327" s="694"/>
      <c r="C327" s="694"/>
      <c r="D327" s="693"/>
    </row>
    <row r="328" spans="2:4" x14ac:dyDescent="0.2">
      <c r="B328" s="694"/>
      <c r="C328" s="694"/>
      <c r="D328" s="693"/>
    </row>
    <row r="329" spans="2:4" x14ac:dyDescent="0.2">
      <c r="B329" s="694"/>
      <c r="C329" s="694"/>
      <c r="D329" s="693"/>
    </row>
    <row r="330" spans="2:4" x14ac:dyDescent="0.2">
      <c r="B330" s="694"/>
      <c r="C330" s="694"/>
      <c r="D330" s="693"/>
    </row>
    <row r="331" spans="2:4" x14ac:dyDescent="0.2">
      <c r="B331" s="694"/>
      <c r="C331" s="694"/>
      <c r="D331" s="693"/>
    </row>
    <row r="332" spans="2:4" x14ac:dyDescent="0.2">
      <c r="B332" s="694"/>
      <c r="C332" s="694"/>
      <c r="D332" s="693"/>
    </row>
    <row r="333" spans="2:4" x14ac:dyDescent="0.2">
      <c r="B333" s="694"/>
      <c r="C333" s="694"/>
      <c r="D333" s="693"/>
    </row>
    <row r="334" spans="2:4" x14ac:dyDescent="0.2">
      <c r="B334" s="694"/>
      <c r="C334" s="694"/>
      <c r="D334" s="693"/>
    </row>
    <row r="335" spans="2:4" x14ac:dyDescent="0.2">
      <c r="B335" s="694"/>
      <c r="C335" s="694"/>
      <c r="D335" s="693"/>
    </row>
    <row r="336" spans="2:4" x14ac:dyDescent="0.2">
      <c r="B336" s="694"/>
      <c r="C336" s="694"/>
      <c r="D336" s="693"/>
    </row>
    <row r="337" spans="2:4" x14ac:dyDescent="0.2">
      <c r="B337" s="694"/>
      <c r="C337" s="694"/>
      <c r="D337" s="693"/>
    </row>
    <row r="338" spans="2:4" x14ac:dyDescent="0.2">
      <c r="B338" s="694"/>
      <c r="C338" s="694"/>
      <c r="D338" s="693"/>
    </row>
    <row r="339" spans="2:4" x14ac:dyDescent="0.2">
      <c r="B339" s="694"/>
      <c r="C339" s="694"/>
      <c r="D339" s="693"/>
    </row>
    <row r="340" spans="2:4" x14ac:dyDescent="0.2">
      <c r="B340" s="694"/>
      <c r="C340" s="694"/>
      <c r="D340" s="693"/>
    </row>
    <row r="341" spans="2:4" x14ac:dyDescent="0.2">
      <c r="B341" s="694"/>
      <c r="C341" s="694"/>
      <c r="D341" s="693"/>
    </row>
    <row r="342" spans="2:4" x14ac:dyDescent="0.2">
      <c r="B342" s="694"/>
      <c r="C342" s="694"/>
      <c r="D342" s="693"/>
    </row>
    <row r="343" spans="2:4" x14ac:dyDescent="0.2">
      <c r="B343" s="694"/>
      <c r="C343" s="694"/>
      <c r="D343" s="693"/>
    </row>
    <row r="344" spans="2:4" x14ac:dyDescent="0.2">
      <c r="B344" s="694"/>
      <c r="C344" s="694"/>
      <c r="D344" s="693"/>
    </row>
    <row r="345" spans="2:4" x14ac:dyDescent="0.2">
      <c r="B345" s="694"/>
      <c r="C345" s="694"/>
      <c r="D345" s="693"/>
    </row>
    <row r="346" spans="2:4" x14ac:dyDescent="0.2">
      <c r="B346" s="694"/>
      <c r="C346" s="694"/>
      <c r="D346" s="693"/>
    </row>
    <row r="347" spans="2:4" x14ac:dyDescent="0.2">
      <c r="B347" s="694"/>
      <c r="C347" s="694"/>
      <c r="D347" s="693"/>
    </row>
    <row r="348" spans="2:4" x14ac:dyDescent="0.2">
      <c r="B348" s="694"/>
      <c r="C348" s="694"/>
      <c r="D348" s="693"/>
    </row>
    <row r="349" spans="2:4" x14ac:dyDescent="0.2">
      <c r="B349" s="694"/>
      <c r="C349" s="694"/>
      <c r="D349" s="693"/>
    </row>
    <row r="350" spans="2:4" x14ac:dyDescent="0.2">
      <c r="B350" s="694"/>
      <c r="C350" s="694"/>
      <c r="D350" s="693"/>
    </row>
    <row r="351" spans="2:4" x14ac:dyDescent="0.2">
      <c r="B351" s="694"/>
      <c r="C351" s="694"/>
      <c r="D351" s="693"/>
    </row>
    <row r="352" spans="2:4" x14ac:dyDescent="0.2">
      <c r="B352" s="694"/>
      <c r="C352" s="694"/>
      <c r="D352" s="693"/>
    </row>
    <row r="353" spans="2:4" x14ac:dyDescent="0.2">
      <c r="B353" s="694"/>
      <c r="C353" s="694"/>
      <c r="D353" s="693"/>
    </row>
    <row r="354" spans="2:4" x14ac:dyDescent="0.2">
      <c r="B354" s="694"/>
      <c r="C354" s="694"/>
      <c r="D354" s="693"/>
    </row>
    <row r="355" spans="2:4" x14ac:dyDescent="0.2">
      <c r="B355" s="694"/>
      <c r="C355" s="694"/>
      <c r="D355" s="693"/>
    </row>
    <row r="356" spans="2:4" x14ac:dyDescent="0.2">
      <c r="B356" s="694"/>
      <c r="C356" s="694"/>
      <c r="D356" s="693"/>
    </row>
    <row r="357" spans="2:4" x14ac:dyDescent="0.2">
      <c r="B357" s="694"/>
      <c r="C357" s="694"/>
      <c r="D357" s="693"/>
    </row>
    <row r="358" spans="2:4" x14ac:dyDescent="0.2">
      <c r="B358" s="694"/>
      <c r="C358" s="694"/>
      <c r="D358" s="693"/>
    </row>
    <row r="359" spans="2:4" x14ac:dyDescent="0.2">
      <c r="B359" s="694"/>
      <c r="C359" s="694"/>
      <c r="D359" s="693"/>
    </row>
    <row r="360" spans="2:4" x14ac:dyDescent="0.2">
      <c r="B360" s="694"/>
      <c r="C360" s="694"/>
      <c r="D360" s="693"/>
    </row>
    <row r="361" spans="2:4" x14ac:dyDescent="0.2">
      <c r="B361" s="694"/>
      <c r="C361" s="694"/>
      <c r="D361" s="693"/>
    </row>
    <row r="362" spans="2:4" x14ac:dyDescent="0.2">
      <c r="B362" s="694"/>
      <c r="C362" s="694"/>
      <c r="D362" s="693"/>
    </row>
    <row r="363" spans="2:4" x14ac:dyDescent="0.2">
      <c r="B363" s="694"/>
      <c r="C363" s="694"/>
      <c r="D363" s="693"/>
    </row>
    <row r="364" spans="2:4" x14ac:dyDescent="0.2">
      <c r="B364" s="694"/>
      <c r="C364" s="694"/>
      <c r="D364" s="693"/>
    </row>
    <row r="365" spans="2:4" x14ac:dyDescent="0.2">
      <c r="B365" s="694"/>
      <c r="C365" s="694"/>
      <c r="D365" s="693"/>
    </row>
    <row r="366" spans="2:4" x14ac:dyDescent="0.2">
      <c r="B366" s="694"/>
      <c r="C366" s="694"/>
      <c r="D366" s="693"/>
    </row>
    <row r="367" spans="2:4" x14ac:dyDescent="0.2">
      <c r="B367" s="694"/>
      <c r="C367" s="694"/>
      <c r="D367" s="693"/>
    </row>
    <row r="368" spans="2:4" x14ac:dyDescent="0.2">
      <c r="B368" s="694"/>
      <c r="C368" s="694"/>
      <c r="D368" s="693"/>
    </row>
    <row r="369" spans="2:4" x14ac:dyDescent="0.2">
      <c r="B369" s="694"/>
      <c r="C369" s="694"/>
      <c r="D369" s="693"/>
    </row>
    <row r="370" spans="2:4" x14ac:dyDescent="0.2">
      <c r="B370" s="694"/>
      <c r="C370" s="694"/>
      <c r="D370" s="693"/>
    </row>
    <row r="371" spans="2:4" x14ac:dyDescent="0.2">
      <c r="B371" s="694"/>
      <c r="C371" s="694"/>
      <c r="D371" s="693"/>
    </row>
    <row r="372" spans="2:4" x14ac:dyDescent="0.2">
      <c r="B372" s="694"/>
      <c r="C372" s="694"/>
      <c r="D372" s="693"/>
    </row>
    <row r="373" spans="2:4" x14ac:dyDescent="0.2">
      <c r="B373" s="694"/>
      <c r="C373" s="694"/>
      <c r="D373" s="693"/>
    </row>
    <row r="374" spans="2:4" x14ac:dyDescent="0.2">
      <c r="B374" s="694"/>
      <c r="C374" s="694"/>
      <c r="D374" s="693"/>
    </row>
    <row r="375" spans="2:4" x14ac:dyDescent="0.2">
      <c r="B375" s="694"/>
      <c r="C375" s="694"/>
      <c r="D375" s="693"/>
    </row>
    <row r="376" spans="2:4" x14ac:dyDescent="0.2">
      <c r="B376" s="694"/>
      <c r="C376" s="694"/>
      <c r="D376" s="693"/>
    </row>
    <row r="377" spans="2:4" x14ac:dyDescent="0.2">
      <c r="B377" s="694"/>
      <c r="C377" s="694"/>
      <c r="D377" s="693"/>
    </row>
    <row r="378" spans="2:4" x14ac:dyDescent="0.2">
      <c r="B378" s="694"/>
      <c r="C378" s="694"/>
      <c r="D378" s="693"/>
    </row>
    <row r="379" spans="2:4" x14ac:dyDescent="0.2">
      <c r="B379" s="694"/>
      <c r="C379" s="694"/>
      <c r="D379" s="693"/>
    </row>
    <row r="380" spans="2:4" x14ac:dyDescent="0.2">
      <c r="B380" s="694"/>
      <c r="C380" s="694"/>
      <c r="D380" s="693"/>
    </row>
    <row r="381" spans="2:4" x14ac:dyDescent="0.2">
      <c r="B381" s="694"/>
      <c r="C381" s="694"/>
      <c r="D381" s="693"/>
    </row>
    <row r="382" spans="2:4" x14ac:dyDescent="0.2">
      <c r="B382" s="694"/>
      <c r="C382" s="694"/>
      <c r="D382" s="693"/>
    </row>
    <row r="383" spans="2:4" x14ac:dyDescent="0.2">
      <c r="B383" s="694"/>
      <c r="C383" s="694"/>
      <c r="D383" s="693"/>
    </row>
    <row r="384" spans="2:4" x14ac:dyDescent="0.2">
      <c r="B384" s="694"/>
      <c r="C384" s="694"/>
      <c r="D384" s="693"/>
    </row>
    <row r="385" spans="2:4" x14ac:dyDescent="0.2">
      <c r="B385" s="694"/>
      <c r="C385" s="694"/>
      <c r="D385" s="693"/>
    </row>
    <row r="386" spans="2:4" x14ac:dyDescent="0.2">
      <c r="B386" s="694"/>
      <c r="C386" s="694"/>
      <c r="D386" s="693"/>
    </row>
    <row r="387" spans="2:4" x14ac:dyDescent="0.2">
      <c r="B387" s="694"/>
      <c r="C387" s="694"/>
      <c r="D387" s="693"/>
    </row>
    <row r="388" spans="2:4" x14ac:dyDescent="0.2">
      <c r="B388" s="694"/>
      <c r="C388" s="694"/>
      <c r="D388" s="693"/>
    </row>
    <row r="389" spans="2:4" x14ac:dyDescent="0.2">
      <c r="B389" s="694"/>
      <c r="C389" s="694"/>
      <c r="D389" s="693"/>
    </row>
    <row r="390" spans="2:4" x14ac:dyDescent="0.2">
      <c r="B390" s="694"/>
      <c r="C390" s="694"/>
      <c r="D390" s="693"/>
    </row>
    <row r="391" spans="2:4" x14ac:dyDescent="0.2">
      <c r="B391" s="694"/>
      <c r="C391" s="694"/>
      <c r="D391" s="693"/>
    </row>
    <row r="392" spans="2:4" x14ac:dyDescent="0.2">
      <c r="B392" s="694"/>
      <c r="C392" s="694"/>
      <c r="D392" s="693"/>
    </row>
    <row r="393" spans="2:4" x14ac:dyDescent="0.2">
      <c r="B393" s="694"/>
      <c r="C393" s="694"/>
      <c r="D393" s="693"/>
    </row>
    <row r="394" spans="2:4" x14ac:dyDescent="0.2">
      <c r="B394" s="694"/>
      <c r="C394" s="694"/>
      <c r="D394" s="693"/>
    </row>
    <row r="395" spans="2:4" x14ac:dyDescent="0.2">
      <c r="B395" s="694"/>
      <c r="C395" s="694"/>
      <c r="D395" s="693"/>
    </row>
    <row r="396" spans="2:4" x14ac:dyDescent="0.2">
      <c r="B396" s="694"/>
      <c r="C396" s="694"/>
      <c r="D396" s="693"/>
    </row>
    <row r="397" spans="2:4" x14ac:dyDescent="0.2">
      <c r="B397" s="694"/>
      <c r="C397" s="694"/>
      <c r="D397" s="693"/>
    </row>
    <row r="398" spans="2:4" x14ac:dyDescent="0.2">
      <c r="B398" s="694"/>
      <c r="C398" s="694"/>
      <c r="D398" s="693"/>
    </row>
    <row r="399" spans="2:4" x14ac:dyDescent="0.2">
      <c r="B399" s="694"/>
      <c r="C399" s="694"/>
      <c r="D399" s="693"/>
    </row>
    <row r="400" spans="2:4" x14ac:dyDescent="0.2">
      <c r="B400" s="694"/>
      <c r="C400" s="694"/>
      <c r="D400" s="693"/>
    </row>
    <row r="401" spans="2:4" x14ac:dyDescent="0.2">
      <c r="B401" s="694"/>
      <c r="C401" s="694"/>
      <c r="D401" s="693"/>
    </row>
    <row r="402" spans="2:4" x14ac:dyDescent="0.2">
      <c r="B402" s="694"/>
      <c r="C402" s="694"/>
      <c r="D402" s="693"/>
    </row>
    <row r="403" spans="2:4" x14ac:dyDescent="0.2">
      <c r="B403" s="694"/>
      <c r="C403" s="694"/>
      <c r="D403" s="693"/>
    </row>
    <row r="404" spans="2:4" x14ac:dyDescent="0.2">
      <c r="B404" s="694"/>
      <c r="C404" s="694"/>
      <c r="D404" s="693"/>
    </row>
    <row r="405" spans="2:4" x14ac:dyDescent="0.2">
      <c r="B405" s="694"/>
      <c r="C405" s="694"/>
      <c r="D405" s="693"/>
    </row>
    <row r="406" spans="2:4" x14ac:dyDescent="0.2">
      <c r="B406" s="694"/>
      <c r="C406" s="694"/>
      <c r="D406" s="693"/>
    </row>
    <row r="407" spans="2:4" x14ac:dyDescent="0.2">
      <c r="B407" s="694"/>
      <c r="C407" s="694"/>
      <c r="D407" s="693"/>
    </row>
    <row r="408" spans="2:4" x14ac:dyDescent="0.2">
      <c r="B408" s="694"/>
      <c r="C408" s="694"/>
      <c r="D408" s="693"/>
    </row>
    <row r="409" spans="2:4" x14ac:dyDescent="0.2">
      <c r="B409" s="694"/>
      <c r="C409" s="694"/>
      <c r="D409" s="693"/>
    </row>
    <row r="410" spans="2:4" x14ac:dyDescent="0.2">
      <c r="B410" s="694"/>
      <c r="C410" s="694"/>
      <c r="D410" s="693"/>
    </row>
    <row r="411" spans="2:4" x14ac:dyDescent="0.2">
      <c r="B411" s="694"/>
      <c r="C411" s="694"/>
      <c r="D411" s="693"/>
    </row>
    <row r="412" spans="2:4" x14ac:dyDescent="0.2">
      <c r="B412" s="694"/>
      <c r="C412" s="694"/>
      <c r="D412" s="693"/>
    </row>
    <row r="413" spans="2:4" x14ac:dyDescent="0.2">
      <c r="B413" s="694"/>
      <c r="C413" s="694"/>
      <c r="D413" s="693"/>
    </row>
    <row r="414" spans="2:4" x14ac:dyDescent="0.2">
      <c r="B414" s="694"/>
      <c r="C414" s="694"/>
      <c r="D414" s="693"/>
    </row>
    <row r="415" spans="2:4" x14ac:dyDescent="0.2">
      <c r="B415" s="694"/>
      <c r="C415" s="694"/>
      <c r="D415" s="693"/>
    </row>
    <row r="416" spans="2:4" x14ac:dyDescent="0.2">
      <c r="B416" s="694"/>
      <c r="C416" s="694"/>
      <c r="D416" s="693"/>
    </row>
    <row r="417" spans="2:4" x14ac:dyDescent="0.2">
      <c r="B417" s="694"/>
      <c r="C417" s="694"/>
      <c r="D417" s="693"/>
    </row>
    <row r="418" spans="2:4" x14ac:dyDescent="0.2">
      <c r="B418" s="694"/>
      <c r="C418" s="694"/>
      <c r="D418" s="693"/>
    </row>
    <row r="419" spans="2:4" x14ac:dyDescent="0.2">
      <c r="B419" s="694"/>
      <c r="C419" s="694"/>
      <c r="D419" s="693"/>
    </row>
    <row r="420" spans="2:4" x14ac:dyDescent="0.2">
      <c r="B420" s="694"/>
      <c r="C420" s="694"/>
      <c r="D420" s="693"/>
    </row>
    <row r="421" spans="2:4" x14ac:dyDescent="0.2">
      <c r="B421" s="694"/>
      <c r="C421" s="694"/>
      <c r="D421" s="693"/>
    </row>
    <row r="422" spans="2:4" x14ac:dyDescent="0.2">
      <c r="B422" s="694"/>
      <c r="C422" s="694"/>
      <c r="D422" s="693"/>
    </row>
    <row r="423" spans="2:4" x14ac:dyDescent="0.2">
      <c r="B423" s="694"/>
      <c r="C423" s="694"/>
      <c r="D423" s="693"/>
    </row>
    <row r="424" spans="2:4" x14ac:dyDescent="0.2">
      <c r="B424" s="694"/>
      <c r="C424" s="694"/>
      <c r="D424" s="693"/>
    </row>
    <row r="425" spans="2:4" x14ac:dyDescent="0.2">
      <c r="B425" s="694"/>
      <c r="C425" s="694"/>
      <c r="D425" s="693"/>
    </row>
    <row r="426" spans="2:4" x14ac:dyDescent="0.2">
      <c r="B426" s="694"/>
      <c r="C426" s="694"/>
      <c r="D426" s="693"/>
    </row>
    <row r="427" spans="2:4" x14ac:dyDescent="0.2">
      <c r="B427" s="694"/>
      <c r="C427" s="694"/>
      <c r="D427" s="693"/>
    </row>
    <row r="428" spans="2:4" x14ac:dyDescent="0.2">
      <c r="B428" s="694"/>
      <c r="C428" s="694"/>
      <c r="D428" s="693"/>
    </row>
    <row r="429" spans="2:4" x14ac:dyDescent="0.2">
      <c r="B429" s="694"/>
      <c r="C429" s="694"/>
      <c r="D429" s="693"/>
    </row>
    <row r="430" spans="2:4" x14ac:dyDescent="0.2">
      <c r="B430" s="694"/>
      <c r="C430" s="694"/>
      <c r="D430" s="693"/>
    </row>
    <row r="431" spans="2:4" x14ac:dyDescent="0.2">
      <c r="B431" s="694"/>
      <c r="C431" s="694"/>
      <c r="D431" s="693"/>
    </row>
    <row r="432" spans="2:4" x14ac:dyDescent="0.2">
      <c r="B432" s="694"/>
      <c r="C432" s="694"/>
      <c r="D432" s="693"/>
    </row>
    <row r="433" spans="2:4" x14ac:dyDescent="0.2">
      <c r="B433" s="694"/>
      <c r="C433" s="694"/>
      <c r="D433" s="693"/>
    </row>
    <row r="434" spans="2:4" x14ac:dyDescent="0.2">
      <c r="B434" s="694"/>
      <c r="C434" s="694"/>
      <c r="D434" s="693"/>
    </row>
    <row r="435" spans="2:4" x14ac:dyDescent="0.2">
      <c r="B435" s="694"/>
      <c r="C435" s="694"/>
      <c r="D435" s="693"/>
    </row>
    <row r="436" spans="2:4" x14ac:dyDescent="0.2">
      <c r="B436" s="694"/>
      <c r="C436" s="694"/>
      <c r="D436" s="693"/>
    </row>
    <row r="437" spans="2:4" x14ac:dyDescent="0.2">
      <c r="B437" s="694"/>
      <c r="C437" s="694"/>
      <c r="D437" s="693"/>
    </row>
    <row r="438" spans="2:4" x14ac:dyDescent="0.2">
      <c r="B438" s="694"/>
      <c r="C438" s="694"/>
      <c r="D438" s="693"/>
    </row>
    <row r="439" spans="2:4" x14ac:dyDescent="0.2">
      <c r="B439" s="694"/>
      <c r="C439" s="694"/>
      <c r="D439" s="693"/>
    </row>
    <row r="440" spans="2:4" x14ac:dyDescent="0.2">
      <c r="B440" s="694"/>
      <c r="C440" s="694"/>
      <c r="D440" s="693"/>
    </row>
    <row r="441" spans="2:4" x14ac:dyDescent="0.2">
      <c r="B441" s="694"/>
      <c r="C441" s="694"/>
      <c r="D441" s="693"/>
    </row>
    <row r="442" spans="2:4" x14ac:dyDescent="0.2">
      <c r="B442" s="694"/>
      <c r="C442" s="694"/>
      <c r="D442" s="693"/>
    </row>
    <row r="443" spans="2:4" x14ac:dyDescent="0.2">
      <c r="B443" s="694"/>
      <c r="C443" s="694"/>
      <c r="D443" s="693"/>
    </row>
    <row r="444" spans="2:4" x14ac:dyDescent="0.2">
      <c r="B444" s="694"/>
      <c r="C444" s="694"/>
      <c r="D444" s="693"/>
    </row>
    <row r="445" spans="2:4" x14ac:dyDescent="0.2">
      <c r="B445" s="694"/>
      <c r="C445" s="694"/>
      <c r="D445" s="693"/>
    </row>
    <row r="446" spans="2:4" x14ac:dyDescent="0.2">
      <c r="B446" s="694"/>
      <c r="C446" s="694"/>
      <c r="D446" s="693"/>
    </row>
    <row r="447" spans="2:4" x14ac:dyDescent="0.2">
      <c r="B447" s="694"/>
      <c r="C447" s="694"/>
      <c r="D447" s="693"/>
    </row>
    <row r="448" spans="2:4" x14ac:dyDescent="0.2">
      <c r="B448" s="694"/>
      <c r="C448" s="694"/>
      <c r="D448" s="693"/>
    </row>
    <row r="449" spans="2:4" x14ac:dyDescent="0.2">
      <c r="B449" s="694"/>
      <c r="C449" s="694"/>
      <c r="D449" s="693"/>
    </row>
    <row r="450" spans="2:4" x14ac:dyDescent="0.2">
      <c r="B450" s="694"/>
      <c r="C450" s="694"/>
      <c r="D450" s="693"/>
    </row>
    <row r="451" spans="2:4" x14ac:dyDescent="0.2">
      <c r="B451" s="694"/>
      <c r="C451" s="694"/>
      <c r="D451" s="693"/>
    </row>
    <row r="452" spans="2:4" x14ac:dyDescent="0.2">
      <c r="B452" s="694"/>
      <c r="C452" s="694"/>
      <c r="D452" s="693"/>
    </row>
    <row r="453" spans="2:4" x14ac:dyDescent="0.2">
      <c r="B453" s="694"/>
      <c r="C453" s="694"/>
      <c r="D453" s="693"/>
    </row>
    <row r="454" spans="2:4" x14ac:dyDescent="0.2">
      <c r="B454" s="694"/>
      <c r="C454" s="694"/>
      <c r="D454" s="693"/>
    </row>
    <row r="455" spans="2:4" x14ac:dyDescent="0.2">
      <c r="B455" s="694"/>
      <c r="C455" s="694"/>
      <c r="D455" s="693"/>
    </row>
    <row r="456" spans="2:4" x14ac:dyDescent="0.2">
      <c r="B456" s="694"/>
      <c r="C456" s="694"/>
      <c r="D456" s="693"/>
    </row>
    <row r="457" spans="2:4" x14ac:dyDescent="0.2">
      <c r="B457" s="694"/>
      <c r="C457" s="694"/>
      <c r="D457" s="693"/>
    </row>
    <row r="458" spans="2:4" x14ac:dyDescent="0.2">
      <c r="B458" s="694"/>
      <c r="C458" s="694"/>
      <c r="D458" s="693"/>
    </row>
    <row r="459" spans="2:4" x14ac:dyDescent="0.2">
      <c r="B459" s="694"/>
      <c r="C459" s="694"/>
      <c r="D459" s="693"/>
    </row>
    <row r="460" spans="2:4" x14ac:dyDescent="0.2">
      <c r="B460" s="694"/>
      <c r="C460" s="694"/>
      <c r="D460" s="693"/>
    </row>
    <row r="461" spans="2:4" x14ac:dyDescent="0.2">
      <c r="B461" s="694"/>
      <c r="C461" s="694"/>
      <c r="D461" s="693"/>
    </row>
    <row r="462" spans="2:4" x14ac:dyDescent="0.2">
      <c r="B462" s="694"/>
      <c r="C462" s="694"/>
      <c r="D462" s="693"/>
    </row>
    <row r="463" spans="2:4" x14ac:dyDescent="0.2">
      <c r="B463" s="694"/>
      <c r="C463" s="694"/>
      <c r="D463" s="693"/>
    </row>
    <row r="464" spans="2:4" x14ac:dyDescent="0.2">
      <c r="B464" s="694"/>
      <c r="C464" s="694"/>
      <c r="D464" s="693"/>
    </row>
    <row r="465" spans="2:4" x14ac:dyDescent="0.2">
      <c r="B465" s="694"/>
      <c r="C465" s="694"/>
      <c r="D465" s="693"/>
    </row>
    <row r="466" spans="2:4" x14ac:dyDescent="0.2">
      <c r="B466" s="694"/>
      <c r="C466" s="694"/>
      <c r="D466" s="693"/>
    </row>
    <row r="467" spans="2:4" x14ac:dyDescent="0.2">
      <c r="B467" s="694"/>
      <c r="C467" s="694"/>
      <c r="D467" s="693"/>
    </row>
    <row r="468" spans="2:4" x14ac:dyDescent="0.2">
      <c r="B468" s="694"/>
      <c r="C468" s="694"/>
      <c r="D468" s="693"/>
    </row>
    <row r="469" spans="2:4" x14ac:dyDescent="0.2">
      <c r="B469" s="694"/>
      <c r="C469" s="694"/>
      <c r="D469" s="693"/>
    </row>
    <row r="470" spans="2:4" x14ac:dyDescent="0.2">
      <c r="B470" s="694"/>
      <c r="C470" s="694"/>
      <c r="D470" s="693"/>
    </row>
    <row r="471" spans="2:4" x14ac:dyDescent="0.2">
      <c r="B471" s="694"/>
      <c r="C471" s="694"/>
      <c r="D471" s="693"/>
    </row>
    <row r="472" spans="2:4" x14ac:dyDescent="0.2">
      <c r="B472" s="694"/>
      <c r="C472" s="694"/>
      <c r="D472" s="693"/>
    </row>
    <row r="473" spans="2:4" x14ac:dyDescent="0.2">
      <c r="B473" s="694"/>
      <c r="C473" s="694"/>
      <c r="D473" s="693"/>
    </row>
    <row r="474" spans="2:4" x14ac:dyDescent="0.2">
      <c r="B474" s="694"/>
      <c r="C474" s="694"/>
      <c r="D474" s="693"/>
    </row>
    <row r="475" spans="2:4" x14ac:dyDescent="0.2">
      <c r="B475" s="694"/>
      <c r="C475" s="694"/>
      <c r="D475" s="693"/>
    </row>
    <row r="476" spans="2:4" x14ac:dyDescent="0.2">
      <c r="B476" s="694"/>
      <c r="C476" s="694"/>
      <c r="D476" s="693"/>
    </row>
    <row r="477" spans="2:4" x14ac:dyDescent="0.2">
      <c r="B477" s="694"/>
      <c r="C477" s="694"/>
      <c r="D477" s="693"/>
    </row>
    <row r="478" spans="2:4" x14ac:dyDescent="0.2">
      <c r="B478" s="694"/>
      <c r="C478" s="694"/>
      <c r="D478" s="693"/>
    </row>
    <row r="479" spans="2:4" x14ac:dyDescent="0.2">
      <c r="B479" s="694"/>
      <c r="C479" s="694"/>
      <c r="D479" s="693"/>
    </row>
    <row r="480" spans="2:4" x14ac:dyDescent="0.2">
      <c r="B480" s="694"/>
      <c r="C480" s="694"/>
      <c r="D480" s="693"/>
    </row>
    <row r="481" spans="2:4" x14ac:dyDescent="0.2">
      <c r="B481" s="694"/>
      <c r="C481" s="694"/>
      <c r="D481" s="693"/>
    </row>
    <row r="482" spans="2:4" x14ac:dyDescent="0.2">
      <c r="B482" s="694"/>
      <c r="C482" s="694"/>
      <c r="D482" s="693"/>
    </row>
    <row r="483" spans="2:4" x14ac:dyDescent="0.2">
      <c r="B483" s="694"/>
      <c r="C483" s="694"/>
      <c r="D483" s="693"/>
    </row>
    <row r="484" spans="2:4" x14ac:dyDescent="0.2">
      <c r="B484" s="694"/>
      <c r="C484" s="694"/>
      <c r="D484" s="693"/>
    </row>
    <row r="485" spans="2:4" x14ac:dyDescent="0.2">
      <c r="B485" s="694"/>
      <c r="C485" s="694"/>
      <c r="D485" s="693"/>
    </row>
    <row r="486" spans="2:4" x14ac:dyDescent="0.2">
      <c r="B486" s="694"/>
      <c r="C486" s="694"/>
      <c r="D486" s="693"/>
    </row>
    <row r="487" spans="2:4" x14ac:dyDescent="0.2">
      <c r="B487" s="694"/>
      <c r="C487" s="694"/>
      <c r="D487" s="693"/>
    </row>
    <row r="488" spans="2:4" x14ac:dyDescent="0.2">
      <c r="B488" s="694"/>
      <c r="C488" s="694"/>
      <c r="D488" s="693"/>
    </row>
    <row r="489" spans="2:4" x14ac:dyDescent="0.2">
      <c r="B489" s="694"/>
      <c r="C489" s="694"/>
      <c r="D489" s="693"/>
    </row>
    <row r="490" spans="2:4" x14ac:dyDescent="0.2">
      <c r="B490" s="694"/>
      <c r="C490" s="694"/>
      <c r="D490" s="693"/>
    </row>
    <row r="491" spans="2:4" x14ac:dyDescent="0.2">
      <c r="B491" s="694"/>
      <c r="C491" s="694"/>
      <c r="D491" s="693"/>
    </row>
    <row r="492" spans="2:4" x14ac:dyDescent="0.2">
      <c r="B492" s="694"/>
      <c r="C492" s="694"/>
      <c r="D492" s="693"/>
    </row>
    <row r="493" spans="2:4" x14ac:dyDescent="0.2">
      <c r="B493" s="694"/>
      <c r="C493" s="694"/>
      <c r="D493" s="693"/>
    </row>
    <row r="494" spans="2:4" x14ac:dyDescent="0.2">
      <c r="B494" s="694"/>
      <c r="C494" s="694"/>
      <c r="D494" s="693"/>
    </row>
    <row r="495" spans="2:4" x14ac:dyDescent="0.2">
      <c r="B495" s="694"/>
      <c r="C495" s="694"/>
      <c r="D495" s="693"/>
    </row>
    <row r="496" spans="2:4" x14ac:dyDescent="0.2">
      <c r="B496" s="694"/>
      <c r="C496" s="694"/>
      <c r="D496" s="693"/>
    </row>
    <row r="497" spans="2:4" x14ac:dyDescent="0.2">
      <c r="B497" s="694"/>
      <c r="C497" s="694"/>
      <c r="D497" s="693"/>
    </row>
    <row r="498" spans="2:4" x14ac:dyDescent="0.2">
      <c r="B498" s="694"/>
      <c r="C498" s="694"/>
      <c r="D498" s="693"/>
    </row>
    <row r="499" spans="2:4" x14ac:dyDescent="0.2">
      <c r="B499" s="694"/>
      <c r="C499" s="694"/>
      <c r="D499" s="693"/>
    </row>
    <row r="500" spans="2:4" x14ac:dyDescent="0.2">
      <c r="B500" s="694"/>
      <c r="C500" s="694"/>
      <c r="D500" s="693"/>
    </row>
    <row r="501" spans="2:4" x14ac:dyDescent="0.2">
      <c r="B501" s="694"/>
      <c r="C501" s="694"/>
      <c r="D501" s="693"/>
    </row>
    <row r="502" spans="2:4" x14ac:dyDescent="0.2">
      <c r="B502" s="694"/>
      <c r="C502" s="694"/>
      <c r="D502" s="693"/>
    </row>
    <row r="503" spans="2:4" x14ac:dyDescent="0.2">
      <c r="B503" s="694"/>
      <c r="C503" s="694"/>
      <c r="D503" s="693"/>
    </row>
    <row r="504" spans="2:4" x14ac:dyDescent="0.2">
      <c r="B504" s="694"/>
      <c r="C504" s="694"/>
      <c r="D504" s="693"/>
    </row>
    <row r="505" spans="2:4" x14ac:dyDescent="0.2">
      <c r="B505" s="694"/>
      <c r="C505" s="694"/>
      <c r="D505" s="693"/>
    </row>
    <row r="506" spans="2:4" x14ac:dyDescent="0.2">
      <c r="B506" s="694"/>
      <c r="C506" s="694"/>
      <c r="D506" s="693"/>
    </row>
    <row r="507" spans="2:4" x14ac:dyDescent="0.2">
      <c r="B507" s="694"/>
      <c r="C507" s="694"/>
      <c r="D507" s="693"/>
    </row>
    <row r="508" spans="2:4" x14ac:dyDescent="0.2">
      <c r="B508" s="694"/>
      <c r="C508" s="694"/>
      <c r="D508" s="693"/>
    </row>
    <row r="509" spans="2:4" x14ac:dyDescent="0.2">
      <c r="B509" s="694"/>
      <c r="C509" s="694"/>
      <c r="D509" s="693"/>
    </row>
    <row r="510" spans="2:4" x14ac:dyDescent="0.2">
      <c r="B510" s="694"/>
      <c r="C510" s="694"/>
      <c r="D510" s="693"/>
    </row>
    <row r="511" spans="2:4" x14ac:dyDescent="0.2">
      <c r="B511" s="694"/>
      <c r="C511" s="694"/>
      <c r="D511" s="693"/>
    </row>
    <row r="512" spans="2:4" x14ac:dyDescent="0.2">
      <c r="B512" s="694"/>
      <c r="C512" s="694"/>
      <c r="D512" s="693"/>
    </row>
    <row r="513" spans="2:4" x14ac:dyDescent="0.2">
      <c r="B513" s="694"/>
      <c r="C513" s="694"/>
      <c r="D513" s="693"/>
    </row>
    <row r="514" spans="2:4" x14ac:dyDescent="0.2">
      <c r="B514" s="694"/>
      <c r="C514" s="694"/>
      <c r="D514" s="693"/>
    </row>
    <row r="515" spans="2:4" x14ac:dyDescent="0.2">
      <c r="B515" s="694"/>
      <c r="C515" s="694"/>
      <c r="D515" s="693"/>
    </row>
    <row r="516" spans="2:4" x14ac:dyDescent="0.2">
      <c r="B516" s="694"/>
      <c r="C516" s="694"/>
      <c r="D516" s="693"/>
    </row>
    <row r="517" spans="2:4" x14ac:dyDescent="0.2">
      <c r="B517" s="694"/>
      <c r="C517" s="694"/>
      <c r="D517" s="693"/>
    </row>
    <row r="518" spans="2:4" x14ac:dyDescent="0.2">
      <c r="B518" s="694"/>
      <c r="C518" s="694"/>
      <c r="D518" s="693"/>
    </row>
    <row r="519" spans="2:4" x14ac:dyDescent="0.2">
      <c r="B519" s="694"/>
      <c r="C519" s="694"/>
      <c r="D519" s="693"/>
    </row>
    <row r="520" spans="2:4" x14ac:dyDescent="0.2">
      <c r="B520" s="694"/>
      <c r="C520" s="694"/>
      <c r="D520" s="693"/>
    </row>
    <row r="521" spans="2:4" x14ac:dyDescent="0.2">
      <c r="B521" s="694"/>
      <c r="C521" s="694"/>
      <c r="D521" s="693"/>
    </row>
    <row r="522" spans="2:4" x14ac:dyDescent="0.2">
      <c r="B522" s="694"/>
      <c r="C522" s="694"/>
      <c r="D522" s="693"/>
    </row>
    <row r="523" spans="2:4" x14ac:dyDescent="0.2">
      <c r="B523" s="694"/>
      <c r="C523" s="694"/>
      <c r="D523" s="693"/>
    </row>
    <row r="524" spans="2:4" x14ac:dyDescent="0.2">
      <c r="B524" s="694"/>
      <c r="C524" s="694"/>
      <c r="D524" s="693"/>
    </row>
    <row r="525" spans="2:4" x14ac:dyDescent="0.2">
      <c r="B525" s="694"/>
      <c r="C525" s="694"/>
      <c r="D525" s="693"/>
    </row>
    <row r="526" spans="2:4" x14ac:dyDescent="0.2">
      <c r="B526" s="694"/>
      <c r="C526" s="694"/>
      <c r="D526" s="693"/>
    </row>
    <row r="527" spans="2:4" x14ac:dyDescent="0.2">
      <c r="B527" s="694"/>
      <c r="C527" s="694"/>
      <c r="D527" s="693"/>
    </row>
    <row r="528" spans="2:4" x14ac:dyDescent="0.2">
      <c r="B528" s="694"/>
      <c r="C528" s="694"/>
      <c r="D528" s="693"/>
    </row>
    <row r="529" spans="2:4" x14ac:dyDescent="0.2">
      <c r="B529" s="694"/>
      <c r="C529" s="694"/>
      <c r="D529" s="693"/>
    </row>
    <row r="530" spans="2:4" x14ac:dyDescent="0.2">
      <c r="B530" s="694"/>
      <c r="C530" s="694"/>
      <c r="D530" s="693"/>
    </row>
    <row r="531" spans="2:4" x14ac:dyDescent="0.2">
      <c r="B531" s="694"/>
      <c r="C531" s="694"/>
      <c r="D531" s="693"/>
    </row>
    <row r="532" spans="2:4" x14ac:dyDescent="0.2">
      <c r="B532" s="694"/>
      <c r="C532" s="694"/>
      <c r="D532" s="693"/>
    </row>
    <row r="533" spans="2:4" x14ac:dyDescent="0.2">
      <c r="B533" s="694"/>
      <c r="C533" s="694"/>
      <c r="D533" s="693"/>
    </row>
    <row r="534" spans="2:4" x14ac:dyDescent="0.2">
      <c r="B534" s="694"/>
      <c r="C534" s="694"/>
      <c r="D534" s="693"/>
    </row>
    <row r="535" spans="2:4" x14ac:dyDescent="0.2">
      <c r="B535" s="694"/>
      <c r="C535" s="694"/>
      <c r="D535" s="693"/>
    </row>
    <row r="536" spans="2:4" x14ac:dyDescent="0.2">
      <c r="B536" s="694"/>
      <c r="C536" s="694"/>
      <c r="D536" s="693"/>
    </row>
    <row r="537" spans="2:4" x14ac:dyDescent="0.2">
      <c r="B537" s="694"/>
      <c r="C537" s="694"/>
      <c r="D537" s="693"/>
    </row>
    <row r="538" spans="2:4" x14ac:dyDescent="0.2">
      <c r="B538" s="694"/>
      <c r="C538" s="694"/>
      <c r="D538" s="693"/>
    </row>
    <row r="539" spans="2:4" x14ac:dyDescent="0.2">
      <c r="B539" s="694"/>
      <c r="C539" s="694"/>
      <c r="D539" s="693"/>
    </row>
    <row r="540" spans="2:4" x14ac:dyDescent="0.2">
      <c r="B540" s="694"/>
      <c r="C540" s="694"/>
      <c r="D540" s="693"/>
    </row>
    <row r="541" spans="2:4" x14ac:dyDescent="0.2">
      <c r="B541" s="694"/>
      <c r="C541" s="694"/>
      <c r="D541" s="693"/>
    </row>
    <row r="542" spans="2:4" x14ac:dyDescent="0.2">
      <c r="B542" s="694"/>
      <c r="C542" s="694"/>
      <c r="D542" s="693"/>
    </row>
    <row r="543" spans="2:4" x14ac:dyDescent="0.2">
      <c r="B543" s="694"/>
      <c r="C543" s="694"/>
      <c r="D543" s="693"/>
    </row>
    <row r="544" spans="2:4" x14ac:dyDescent="0.2">
      <c r="B544" s="694"/>
      <c r="C544" s="694"/>
      <c r="D544" s="693"/>
    </row>
    <row r="545" spans="2:4" x14ac:dyDescent="0.2">
      <c r="B545" s="694"/>
      <c r="C545" s="694"/>
      <c r="D545" s="693"/>
    </row>
    <row r="546" spans="2:4" x14ac:dyDescent="0.2">
      <c r="B546" s="694"/>
      <c r="C546" s="694"/>
      <c r="D546" s="693"/>
    </row>
    <row r="547" spans="2:4" x14ac:dyDescent="0.2">
      <c r="B547" s="694"/>
      <c r="C547" s="694"/>
      <c r="D547" s="693"/>
    </row>
    <row r="548" spans="2:4" x14ac:dyDescent="0.2">
      <c r="B548" s="694"/>
      <c r="C548" s="694"/>
      <c r="D548" s="693"/>
    </row>
    <row r="549" spans="2:4" x14ac:dyDescent="0.2">
      <c r="B549" s="694"/>
      <c r="C549" s="694"/>
      <c r="D549" s="693"/>
    </row>
    <row r="550" spans="2:4" x14ac:dyDescent="0.2">
      <c r="B550" s="694"/>
      <c r="C550" s="694"/>
      <c r="D550" s="693"/>
    </row>
    <row r="551" spans="2:4" x14ac:dyDescent="0.2">
      <c r="B551" s="694"/>
      <c r="C551" s="694"/>
      <c r="D551" s="693"/>
    </row>
    <row r="552" spans="2:4" x14ac:dyDescent="0.2">
      <c r="B552" s="694"/>
      <c r="C552" s="694"/>
      <c r="D552" s="693"/>
    </row>
    <row r="553" spans="2:4" x14ac:dyDescent="0.2">
      <c r="B553" s="694"/>
      <c r="C553" s="694"/>
      <c r="D553" s="693"/>
    </row>
    <row r="554" spans="2:4" x14ac:dyDescent="0.2">
      <c r="B554" s="694"/>
      <c r="C554" s="694"/>
      <c r="D554" s="693"/>
    </row>
    <row r="555" spans="2:4" x14ac:dyDescent="0.2">
      <c r="B555" s="694"/>
      <c r="C555" s="694"/>
      <c r="D555" s="693"/>
    </row>
    <row r="556" spans="2:4" x14ac:dyDescent="0.2">
      <c r="B556" s="694"/>
      <c r="C556" s="694"/>
      <c r="D556" s="693"/>
    </row>
    <row r="557" spans="2:4" x14ac:dyDescent="0.2">
      <c r="B557" s="694"/>
      <c r="C557" s="694"/>
      <c r="D557" s="693"/>
    </row>
    <row r="558" spans="2:4" x14ac:dyDescent="0.2">
      <c r="B558" s="694"/>
      <c r="C558" s="694"/>
      <c r="D558" s="693"/>
    </row>
    <row r="559" spans="2:4" x14ac:dyDescent="0.2">
      <c r="B559" s="694"/>
      <c r="C559" s="694"/>
      <c r="D559" s="693"/>
    </row>
    <row r="560" spans="2:4" x14ac:dyDescent="0.2">
      <c r="B560" s="694"/>
      <c r="C560" s="694"/>
      <c r="D560" s="693"/>
    </row>
    <row r="561" spans="2:4" x14ac:dyDescent="0.2">
      <c r="B561" s="694"/>
      <c r="C561" s="694"/>
      <c r="D561" s="693"/>
    </row>
    <row r="562" spans="2:4" x14ac:dyDescent="0.2">
      <c r="B562" s="694"/>
      <c r="C562" s="694"/>
      <c r="D562" s="693"/>
    </row>
    <row r="563" spans="2:4" x14ac:dyDescent="0.2">
      <c r="B563" s="694"/>
      <c r="C563" s="694"/>
      <c r="D563" s="693"/>
    </row>
    <row r="564" spans="2:4" x14ac:dyDescent="0.2">
      <c r="B564" s="694"/>
      <c r="C564" s="694"/>
      <c r="D564" s="693"/>
    </row>
    <row r="565" spans="2:4" x14ac:dyDescent="0.2">
      <c r="B565" s="694"/>
      <c r="C565" s="694"/>
      <c r="D565" s="693"/>
    </row>
    <row r="566" spans="2:4" x14ac:dyDescent="0.2">
      <c r="B566" s="694"/>
      <c r="C566" s="694"/>
      <c r="D566" s="693"/>
    </row>
    <row r="567" spans="2:4" x14ac:dyDescent="0.2">
      <c r="B567" s="694"/>
      <c r="C567" s="694"/>
      <c r="D567" s="693"/>
    </row>
    <row r="568" spans="2:4" x14ac:dyDescent="0.2">
      <c r="B568" s="694"/>
      <c r="C568" s="694"/>
      <c r="D568" s="693"/>
    </row>
    <row r="569" spans="2:4" x14ac:dyDescent="0.2">
      <c r="B569" s="694"/>
      <c r="C569" s="694"/>
      <c r="D569" s="693"/>
    </row>
    <row r="570" spans="2:4" x14ac:dyDescent="0.2">
      <c r="B570" s="694"/>
      <c r="C570" s="694"/>
      <c r="D570" s="693"/>
    </row>
    <row r="571" spans="2:4" x14ac:dyDescent="0.2">
      <c r="B571" s="694"/>
      <c r="C571" s="694"/>
      <c r="D571" s="693"/>
    </row>
    <row r="572" spans="2:4" x14ac:dyDescent="0.2">
      <c r="B572" s="694"/>
      <c r="C572" s="694"/>
      <c r="D572" s="693"/>
    </row>
    <row r="573" spans="2:4" x14ac:dyDescent="0.2">
      <c r="B573" s="694"/>
      <c r="C573" s="694"/>
      <c r="D573" s="693"/>
    </row>
    <row r="574" spans="2:4" x14ac:dyDescent="0.2">
      <c r="B574" s="694"/>
      <c r="C574" s="694"/>
      <c r="D574" s="693"/>
    </row>
    <row r="575" spans="2:4" x14ac:dyDescent="0.2">
      <c r="B575" s="694"/>
      <c r="C575" s="694"/>
      <c r="D575" s="693"/>
    </row>
    <row r="576" spans="2:4" x14ac:dyDescent="0.2">
      <c r="B576" s="694"/>
      <c r="C576" s="694"/>
      <c r="D576" s="693"/>
    </row>
    <row r="577" spans="2:4" x14ac:dyDescent="0.2">
      <c r="B577" s="694"/>
      <c r="C577" s="694"/>
      <c r="D577" s="693"/>
    </row>
    <row r="578" spans="2:4" x14ac:dyDescent="0.2">
      <c r="B578" s="694"/>
      <c r="C578" s="694"/>
      <c r="D578" s="693"/>
    </row>
    <row r="579" spans="2:4" x14ac:dyDescent="0.2">
      <c r="B579" s="694"/>
      <c r="C579" s="694"/>
      <c r="D579" s="693"/>
    </row>
    <row r="580" spans="2:4" x14ac:dyDescent="0.2">
      <c r="B580" s="694"/>
      <c r="C580" s="694"/>
      <c r="D580" s="693"/>
    </row>
    <row r="581" spans="2:4" x14ac:dyDescent="0.2">
      <c r="B581" s="694"/>
      <c r="C581" s="694"/>
      <c r="D581" s="693"/>
    </row>
    <row r="582" spans="2:4" x14ac:dyDescent="0.2">
      <c r="B582" s="694"/>
      <c r="C582" s="694"/>
      <c r="D582" s="693"/>
    </row>
    <row r="583" spans="2:4" x14ac:dyDescent="0.2">
      <c r="B583" s="694"/>
      <c r="C583" s="694"/>
      <c r="D583" s="693"/>
    </row>
    <row r="584" spans="2:4" x14ac:dyDescent="0.2">
      <c r="B584" s="694"/>
      <c r="C584" s="694"/>
      <c r="D584" s="693"/>
    </row>
    <row r="585" spans="2:4" x14ac:dyDescent="0.2">
      <c r="B585" s="694"/>
      <c r="C585" s="694"/>
      <c r="D585" s="693"/>
    </row>
    <row r="586" spans="2:4" x14ac:dyDescent="0.2">
      <c r="B586" s="694"/>
      <c r="C586" s="694"/>
      <c r="D586" s="693"/>
    </row>
    <row r="587" spans="2:4" x14ac:dyDescent="0.2">
      <c r="B587" s="694"/>
      <c r="C587" s="694"/>
      <c r="D587" s="693"/>
    </row>
    <row r="588" spans="2:4" x14ac:dyDescent="0.2">
      <c r="B588" s="694"/>
      <c r="C588" s="694"/>
      <c r="D588" s="693"/>
    </row>
    <row r="589" spans="2:4" x14ac:dyDescent="0.2">
      <c r="B589" s="694"/>
      <c r="C589" s="694"/>
      <c r="D589" s="693"/>
    </row>
    <row r="590" spans="2:4" x14ac:dyDescent="0.2">
      <c r="B590" s="694"/>
      <c r="C590" s="694"/>
      <c r="D590" s="693"/>
    </row>
    <row r="591" spans="2:4" x14ac:dyDescent="0.2">
      <c r="B591" s="694"/>
      <c r="C591" s="694"/>
      <c r="D591" s="693"/>
    </row>
    <row r="592" spans="2:4" x14ac:dyDescent="0.2">
      <c r="B592" s="694"/>
      <c r="C592" s="694"/>
      <c r="D592" s="693"/>
    </row>
    <row r="593" spans="2:4" x14ac:dyDescent="0.2">
      <c r="B593" s="694"/>
      <c r="C593" s="694"/>
      <c r="D593" s="693"/>
    </row>
    <row r="594" spans="2:4" x14ac:dyDescent="0.2">
      <c r="B594" s="694"/>
      <c r="C594" s="694"/>
      <c r="D594" s="693"/>
    </row>
    <row r="595" spans="2:4" x14ac:dyDescent="0.2">
      <c r="B595" s="694"/>
      <c r="C595" s="694"/>
      <c r="D595" s="693"/>
    </row>
    <row r="596" spans="2:4" x14ac:dyDescent="0.2">
      <c r="B596" s="694"/>
      <c r="C596" s="694"/>
      <c r="D596" s="693"/>
    </row>
    <row r="597" spans="2:4" x14ac:dyDescent="0.2">
      <c r="B597" s="694"/>
      <c r="C597" s="694"/>
      <c r="D597" s="693"/>
    </row>
    <row r="598" spans="2:4" x14ac:dyDescent="0.2">
      <c r="B598" s="694"/>
      <c r="C598" s="694"/>
      <c r="D598" s="693"/>
    </row>
    <row r="599" spans="2:4" x14ac:dyDescent="0.2">
      <c r="B599" s="694"/>
      <c r="C599" s="694"/>
      <c r="D599" s="693"/>
    </row>
    <row r="600" spans="2:4" x14ac:dyDescent="0.2">
      <c r="B600" s="694"/>
      <c r="C600" s="694"/>
      <c r="D600" s="693"/>
    </row>
    <row r="601" spans="2:4" x14ac:dyDescent="0.2">
      <c r="B601" s="694"/>
      <c r="C601" s="694"/>
      <c r="D601" s="693"/>
    </row>
    <row r="602" spans="2:4" x14ac:dyDescent="0.2">
      <c r="B602" s="694"/>
      <c r="C602" s="694"/>
      <c r="D602" s="693"/>
    </row>
    <row r="603" spans="2:4" x14ac:dyDescent="0.2">
      <c r="B603" s="694"/>
      <c r="C603" s="694"/>
      <c r="D603" s="693"/>
    </row>
    <row r="604" spans="2:4" x14ac:dyDescent="0.2">
      <c r="B604" s="694"/>
      <c r="C604" s="694"/>
      <c r="D604" s="693"/>
    </row>
    <row r="605" spans="2:4" x14ac:dyDescent="0.2">
      <c r="B605" s="694"/>
      <c r="C605" s="694"/>
      <c r="D605" s="693"/>
    </row>
    <row r="606" spans="2:4" x14ac:dyDescent="0.2">
      <c r="B606" s="694"/>
      <c r="C606" s="694"/>
      <c r="D606" s="693"/>
    </row>
    <row r="607" spans="2:4" x14ac:dyDescent="0.2">
      <c r="B607" s="694"/>
      <c r="C607" s="694"/>
      <c r="D607" s="693"/>
    </row>
    <row r="608" spans="2:4" x14ac:dyDescent="0.2">
      <c r="B608" s="694"/>
      <c r="C608" s="694"/>
      <c r="D608" s="693"/>
    </row>
    <row r="609" spans="2:4" x14ac:dyDescent="0.2">
      <c r="B609" s="694"/>
      <c r="C609" s="694"/>
      <c r="D609" s="693"/>
    </row>
    <row r="610" spans="2:4" x14ac:dyDescent="0.2">
      <c r="B610" s="694"/>
      <c r="C610" s="694"/>
      <c r="D610" s="693"/>
    </row>
    <row r="611" spans="2:4" x14ac:dyDescent="0.2">
      <c r="B611" s="694"/>
      <c r="C611" s="694"/>
      <c r="D611" s="693"/>
    </row>
    <row r="612" spans="2:4" x14ac:dyDescent="0.2">
      <c r="B612" s="694"/>
      <c r="C612" s="694"/>
      <c r="D612" s="693"/>
    </row>
    <row r="613" spans="2:4" x14ac:dyDescent="0.2">
      <c r="B613" s="694"/>
      <c r="C613" s="694"/>
      <c r="D613" s="693"/>
    </row>
    <row r="614" spans="2:4" x14ac:dyDescent="0.2">
      <c r="B614" s="694"/>
      <c r="C614" s="694"/>
      <c r="D614" s="693"/>
    </row>
    <row r="615" spans="2:4" x14ac:dyDescent="0.2">
      <c r="B615" s="694"/>
      <c r="C615" s="694"/>
      <c r="D615" s="693"/>
    </row>
    <row r="616" spans="2:4" x14ac:dyDescent="0.2">
      <c r="B616" s="694"/>
      <c r="C616" s="694"/>
      <c r="D616" s="693"/>
    </row>
    <row r="617" spans="2:4" x14ac:dyDescent="0.2">
      <c r="B617" s="694"/>
      <c r="C617" s="694"/>
      <c r="D617" s="693"/>
    </row>
    <row r="618" spans="2:4" x14ac:dyDescent="0.2">
      <c r="B618" s="694"/>
      <c r="C618" s="694"/>
      <c r="D618" s="693"/>
    </row>
    <row r="619" spans="2:4" x14ac:dyDescent="0.2">
      <c r="B619" s="694"/>
      <c r="C619" s="694"/>
      <c r="D619" s="693"/>
    </row>
    <row r="620" spans="2:4" x14ac:dyDescent="0.2">
      <c r="B620" s="694"/>
      <c r="C620" s="694"/>
      <c r="D620" s="693"/>
    </row>
    <row r="621" spans="2:4" x14ac:dyDescent="0.2">
      <c r="B621" s="694"/>
      <c r="C621" s="694"/>
      <c r="D621" s="693"/>
    </row>
    <row r="622" spans="2:4" x14ac:dyDescent="0.2">
      <c r="B622" s="694"/>
      <c r="C622" s="694"/>
      <c r="D622" s="693"/>
    </row>
    <row r="623" spans="2:4" x14ac:dyDescent="0.2">
      <c r="B623" s="694"/>
      <c r="C623" s="694"/>
      <c r="D623" s="693"/>
    </row>
    <row r="624" spans="2:4" x14ac:dyDescent="0.2">
      <c r="B624" s="694"/>
      <c r="C624" s="694"/>
      <c r="D624" s="693"/>
    </row>
    <row r="625" spans="2:4" x14ac:dyDescent="0.2">
      <c r="B625" s="694"/>
      <c r="C625" s="694"/>
      <c r="D625" s="693"/>
    </row>
    <row r="626" spans="2:4" x14ac:dyDescent="0.2">
      <c r="B626" s="694"/>
      <c r="C626" s="694"/>
      <c r="D626" s="693"/>
    </row>
    <row r="627" spans="2:4" x14ac:dyDescent="0.2">
      <c r="B627" s="694"/>
      <c r="C627" s="694"/>
      <c r="D627" s="693"/>
    </row>
    <row r="628" spans="2:4" x14ac:dyDescent="0.2">
      <c r="B628" s="694"/>
      <c r="C628" s="694"/>
      <c r="D628" s="693"/>
    </row>
    <row r="629" spans="2:4" x14ac:dyDescent="0.2">
      <c r="B629" s="694"/>
      <c r="C629" s="694"/>
      <c r="D629" s="693"/>
    </row>
    <row r="630" spans="2:4" x14ac:dyDescent="0.2">
      <c r="B630" s="694"/>
      <c r="C630" s="694"/>
      <c r="D630" s="693"/>
    </row>
    <row r="631" spans="2:4" x14ac:dyDescent="0.2">
      <c r="B631" s="694"/>
      <c r="C631" s="694"/>
      <c r="D631" s="693"/>
    </row>
    <row r="632" spans="2:4" x14ac:dyDescent="0.2">
      <c r="B632" s="694"/>
      <c r="C632" s="694"/>
      <c r="D632" s="693"/>
    </row>
    <row r="633" spans="2:4" x14ac:dyDescent="0.2">
      <c r="B633" s="694"/>
      <c r="C633" s="694"/>
      <c r="D633" s="693"/>
    </row>
    <row r="634" spans="2:4" x14ac:dyDescent="0.2">
      <c r="B634" s="694"/>
      <c r="C634" s="694"/>
      <c r="D634" s="693"/>
    </row>
    <row r="635" spans="2:4" x14ac:dyDescent="0.2">
      <c r="B635" s="694"/>
      <c r="C635" s="694"/>
      <c r="D635" s="693"/>
    </row>
    <row r="636" spans="2:4" x14ac:dyDescent="0.2">
      <c r="B636" s="694"/>
      <c r="C636" s="694"/>
      <c r="D636" s="693"/>
    </row>
    <row r="637" spans="2:4" x14ac:dyDescent="0.2">
      <c r="B637" s="694"/>
      <c r="C637" s="694"/>
      <c r="D637" s="693"/>
    </row>
    <row r="638" spans="2:4" x14ac:dyDescent="0.2">
      <c r="B638" s="694"/>
      <c r="C638" s="694"/>
      <c r="D638" s="693"/>
    </row>
    <row r="639" spans="2:4" x14ac:dyDescent="0.2">
      <c r="B639" s="694"/>
      <c r="C639" s="694"/>
      <c r="D639" s="693"/>
    </row>
    <row r="640" spans="2:4" x14ac:dyDescent="0.2">
      <c r="B640" s="694"/>
      <c r="C640" s="694"/>
      <c r="D640" s="693"/>
    </row>
    <row r="641" spans="2:4" x14ac:dyDescent="0.2">
      <c r="B641" s="694"/>
      <c r="C641" s="694"/>
      <c r="D641" s="693"/>
    </row>
    <row r="642" spans="2:4" x14ac:dyDescent="0.2">
      <c r="B642" s="694"/>
      <c r="C642" s="694"/>
      <c r="D642" s="693"/>
    </row>
    <row r="643" spans="2:4" x14ac:dyDescent="0.2">
      <c r="B643" s="694"/>
      <c r="C643" s="694"/>
      <c r="D643" s="693"/>
    </row>
    <row r="644" spans="2:4" x14ac:dyDescent="0.2">
      <c r="B644" s="694"/>
      <c r="C644" s="694"/>
      <c r="D644" s="693"/>
    </row>
    <row r="645" spans="2:4" x14ac:dyDescent="0.2">
      <c r="B645" s="694"/>
      <c r="C645" s="694"/>
      <c r="D645" s="693"/>
    </row>
    <row r="646" spans="2:4" x14ac:dyDescent="0.2">
      <c r="B646" s="694"/>
      <c r="C646" s="694"/>
      <c r="D646" s="693"/>
    </row>
    <row r="647" spans="2:4" x14ac:dyDescent="0.2">
      <c r="B647" s="694"/>
      <c r="C647" s="694"/>
      <c r="D647" s="693"/>
    </row>
    <row r="648" spans="2:4" x14ac:dyDescent="0.2">
      <c r="B648" s="694"/>
      <c r="C648" s="694"/>
      <c r="D648" s="693"/>
    </row>
    <row r="649" spans="2:4" x14ac:dyDescent="0.2">
      <c r="B649" s="694"/>
      <c r="C649" s="694"/>
      <c r="D649" s="693"/>
    </row>
    <row r="650" spans="2:4" x14ac:dyDescent="0.2">
      <c r="B650" s="694"/>
      <c r="C650" s="694"/>
      <c r="D650" s="693"/>
    </row>
    <row r="651" spans="2:4" x14ac:dyDescent="0.2">
      <c r="B651" s="694"/>
      <c r="C651" s="694"/>
      <c r="D651" s="693"/>
    </row>
    <row r="652" spans="2:4" x14ac:dyDescent="0.2">
      <c r="B652" s="694"/>
      <c r="C652" s="694"/>
      <c r="D652" s="693"/>
    </row>
    <row r="653" spans="2:4" x14ac:dyDescent="0.2">
      <c r="B653" s="694"/>
      <c r="C653" s="694"/>
      <c r="D653" s="693"/>
    </row>
    <row r="654" spans="2:4" x14ac:dyDescent="0.2">
      <c r="B654" s="694"/>
      <c r="C654" s="694"/>
      <c r="D654" s="693"/>
    </row>
    <row r="655" spans="2:4" x14ac:dyDescent="0.2">
      <c r="B655" s="694"/>
      <c r="C655" s="694"/>
      <c r="D655" s="693"/>
    </row>
    <row r="656" spans="2:4" x14ac:dyDescent="0.2">
      <c r="B656" s="694"/>
      <c r="C656" s="694"/>
      <c r="D656" s="693"/>
    </row>
    <row r="657" spans="2:4" x14ac:dyDescent="0.2">
      <c r="B657" s="694"/>
      <c r="C657" s="694"/>
      <c r="D657" s="693"/>
    </row>
    <row r="658" spans="2:4" x14ac:dyDescent="0.2">
      <c r="B658" s="694"/>
      <c r="C658" s="694"/>
      <c r="D658" s="693"/>
    </row>
    <row r="659" spans="2:4" x14ac:dyDescent="0.2">
      <c r="B659" s="694"/>
      <c r="C659" s="694"/>
      <c r="D659" s="693"/>
    </row>
    <row r="660" spans="2:4" x14ac:dyDescent="0.2">
      <c r="B660" s="694"/>
      <c r="C660" s="694"/>
      <c r="D660" s="693"/>
    </row>
    <row r="661" spans="2:4" x14ac:dyDescent="0.2">
      <c r="B661" s="694"/>
      <c r="C661" s="694"/>
      <c r="D661" s="693"/>
    </row>
    <row r="662" spans="2:4" x14ac:dyDescent="0.2">
      <c r="B662" s="694"/>
      <c r="C662" s="694"/>
      <c r="D662" s="693"/>
    </row>
    <row r="663" spans="2:4" x14ac:dyDescent="0.2">
      <c r="B663" s="694"/>
      <c r="C663" s="694"/>
      <c r="D663" s="693"/>
    </row>
    <row r="664" spans="2:4" x14ac:dyDescent="0.2">
      <c r="B664" s="694"/>
      <c r="C664" s="694"/>
      <c r="D664" s="693"/>
    </row>
    <row r="665" spans="2:4" x14ac:dyDescent="0.2">
      <c r="B665" s="694"/>
      <c r="C665" s="694"/>
      <c r="D665" s="693"/>
    </row>
    <row r="666" spans="2:4" x14ac:dyDescent="0.2">
      <c r="B666" s="694"/>
      <c r="C666" s="694"/>
      <c r="D666" s="693"/>
    </row>
    <row r="667" spans="2:4" x14ac:dyDescent="0.2">
      <c r="B667" s="694"/>
      <c r="C667" s="694"/>
      <c r="D667" s="693"/>
    </row>
  </sheetData>
  <pageMargins left="0.59055118110236227" right="0.19685039370078741" top="0.98425196850393704" bottom="1.1811023622047245" header="0.31496062992125984" footer="0.51181102362204722"/>
  <pageSetup paperSize="9" scale="47" fitToHeight="3" orientation="portrait" r:id="rId1"/>
  <headerFooter alignWithMargins="0">
    <oddHeader>&amp;L
N.B : Les sous-totaux contiennent les participations forfaitaires ou franchises.  Les postes détaillés sont  hors participations forfaitaires et franchises.&amp;CTAUX MOYEN DE REMBOURSEMENT
 DU REGIME GENERAL - ASSURANCE MALADIE
&amp;RA - &amp;P</oddHeader>
  </headerFooter>
  <rowBreaks count="2" manualBreakCount="2">
    <brk id="109" max="3" man="1"/>
    <brk id="160" max="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tabColor indexed="45"/>
  </sheetPr>
  <dimension ref="A1:L661"/>
  <sheetViews>
    <sheetView showZeros="0" view="pageBreakPreview" topLeftCell="B513" zoomScale="114" zoomScaleNormal="100" zoomScaleSheetLayoutView="114" workbookViewId="0">
      <selection activeCell="E659" sqref="E659:F659"/>
    </sheetView>
  </sheetViews>
  <sheetFormatPr baseColWidth="10" defaultRowHeight="11.25" x14ac:dyDescent="0.2"/>
  <cols>
    <col min="1" max="1" width="4" style="6" customWidth="1"/>
    <col min="2" max="2" width="68.140625" style="5" customWidth="1"/>
    <col min="3" max="3" width="15" style="3" bestFit="1" customWidth="1"/>
    <col min="4" max="4" width="12.140625" style="3" customWidth="1"/>
    <col min="5" max="5" width="15" style="3" customWidth="1"/>
    <col min="6" max="6" width="14.85546875" style="3" bestFit="1" customWidth="1"/>
    <col min="7" max="7" width="13.140625" style="3" bestFit="1"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
        <v>629</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628</v>
      </c>
      <c r="I5" s="20"/>
    </row>
    <row r="6" spans="1:9" ht="9" customHeight="1" x14ac:dyDescent="0.2">
      <c r="B6" s="21"/>
      <c r="C6" s="45" t="s">
        <v>5</v>
      </c>
      <c r="D6" s="44" t="s">
        <v>5</v>
      </c>
      <c r="E6" s="45"/>
      <c r="F6" s="220" t="s">
        <v>241</v>
      </c>
      <c r="G6" s="220" t="s">
        <v>239</v>
      </c>
      <c r="H6" s="22" t="s">
        <v>301</v>
      </c>
      <c r="I6" s="23"/>
    </row>
    <row r="7" spans="1:9" s="28" customFormat="1" ht="14.25" customHeight="1" x14ac:dyDescent="0.2">
      <c r="A7" s="24"/>
      <c r="B7" s="25" t="s">
        <v>285</v>
      </c>
      <c r="C7" s="287"/>
      <c r="D7" s="287"/>
      <c r="E7" s="287"/>
      <c r="F7" s="288"/>
      <c r="G7" s="288"/>
      <c r="H7" s="181"/>
      <c r="I7" s="27"/>
    </row>
    <row r="8" spans="1:9" s="28" customFormat="1" ht="11.25" customHeight="1" x14ac:dyDescent="0.2">
      <c r="A8" s="24"/>
      <c r="B8" s="31" t="s">
        <v>88</v>
      </c>
      <c r="C8" s="291"/>
      <c r="D8" s="291"/>
      <c r="E8" s="291"/>
      <c r="F8" s="292"/>
      <c r="G8" s="292"/>
      <c r="H8" s="178"/>
      <c r="I8" s="27"/>
    </row>
    <row r="9" spans="1:9" ht="10.5" customHeight="1" x14ac:dyDescent="0.2">
      <c r="B9" s="16" t="s">
        <v>22</v>
      </c>
      <c r="C9" s="289">
        <v>180040290.03999975</v>
      </c>
      <c r="D9" s="289">
        <v>109488577.83074996</v>
      </c>
      <c r="E9" s="289">
        <v>289528867.87074971</v>
      </c>
      <c r="F9" s="290">
        <v>10356716.98000001</v>
      </c>
      <c r="G9" s="290">
        <v>2010345.3049999988</v>
      </c>
      <c r="H9" s="179">
        <v>-2.4101244425746238E-2</v>
      </c>
      <c r="I9" s="20"/>
    </row>
    <row r="10" spans="1:9" ht="10.5" customHeight="1" x14ac:dyDescent="0.2">
      <c r="B10" s="16" t="s">
        <v>387</v>
      </c>
      <c r="C10" s="289">
        <v>16703.836239999979</v>
      </c>
      <c r="D10" s="289">
        <v>59235.752368000023</v>
      </c>
      <c r="E10" s="289">
        <v>75939.588607999991</v>
      </c>
      <c r="F10" s="290">
        <v>7617.8492000000042</v>
      </c>
      <c r="G10" s="290">
        <v>273.9620000000001</v>
      </c>
      <c r="H10" s="179">
        <v>-0.42716397555484087</v>
      </c>
      <c r="I10" s="20"/>
    </row>
    <row r="11" spans="1:9" ht="10.5" customHeight="1" x14ac:dyDescent="0.2">
      <c r="B11" s="16" t="s">
        <v>100</v>
      </c>
      <c r="C11" s="289">
        <v>5397458.4200000083</v>
      </c>
      <c r="D11" s="289">
        <v>29033206.283740021</v>
      </c>
      <c r="E11" s="289">
        <v>34430664.703740023</v>
      </c>
      <c r="F11" s="290">
        <v>14833.11</v>
      </c>
      <c r="G11" s="290">
        <v>116628.41000000002</v>
      </c>
      <c r="H11" s="179">
        <v>-0.13545067276612155</v>
      </c>
      <c r="I11" s="20"/>
    </row>
    <row r="12" spans="1:9" ht="10.5" customHeight="1" x14ac:dyDescent="0.2">
      <c r="B12" s="16" t="s">
        <v>388</v>
      </c>
      <c r="C12" s="289">
        <v>22470.263760000078</v>
      </c>
      <c r="D12" s="289">
        <v>79684.867631999994</v>
      </c>
      <c r="E12" s="289">
        <v>102155.13139200008</v>
      </c>
      <c r="F12" s="290">
        <v>10247.650799999996</v>
      </c>
      <c r="G12" s="290">
        <v>368.53799999999978</v>
      </c>
      <c r="H12" s="179">
        <v>-0.42716397555484087</v>
      </c>
      <c r="I12" s="20"/>
    </row>
    <row r="13" spans="1:9" ht="10.5" customHeight="1" x14ac:dyDescent="0.2">
      <c r="B13" s="16" t="s">
        <v>340</v>
      </c>
      <c r="C13" s="289">
        <v>13265156.989999995</v>
      </c>
      <c r="D13" s="289">
        <v>12020805.239999989</v>
      </c>
      <c r="E13" s="289">
        <v>25285962.229999982</v>
      </c>
      <c r="F13" s="290">
        <v>2322415.1500000008</v>
      </c>
      <c r="G13" s="290">
        <v>146159.58999999997</v>
      </c>
      <c r="H13" s="179">
        <v>-7.0516350960533547E-2</v>
      </c>
      <c r="I13" s="20"/>
    </row>
    <row r="14" spans="1:9" ht="10.5" customHeight="1" x14ac:dyDescent="0.2">
      <c r="B14" s="340" t="s">
        <v>90</v>
      </c>
      <c r="C14" s="289">
        <v>13213780.799999993</v>
      </c>
      <c r="D14" s="289">
        <v>11652992.94999999</v>
      </c>
      <c r="E14" s="289">
        <v>24866773.749999985</v>
      </c>
      <c r="F14" s="290">
        <v>1963490.3400000005</v>
      </c>
      <c r="G14" s="290">
        <v>144561.58999999997</v>
      </c>
      <c r="H14" s="179">
        <v>-7.0023612187045003E-2</v>
      </c>
      <c r="I14" s="20"/>
    </row>
    <row r="15" spans="1:9" ht="10.5" customHeight="1" x14ac:dyDescent="0.2">
      <c r="B15" s="33" t="s">
        <v>304</v>
      </c>
      <c r="C15" s="289">
        <v>1579197.6300000001</v>
      </c>
      <c r="D15" s="289">
        <v>553942.85</v>
      </c>
      <c r="E15" s="289">
        <v>2133140.4799999995</v>
      </c>
      <c r="F15" s="290">
        <v>127257.93999999996</v>
      </c>
      <c r="G15" s="290">
        <v>12029.630000000003</v>
      </c>
      <c r="H15" s="179">
        <v>-3.4790200534085547E-2</v>
      </c>
      <c r="I15" s="20"/>
    </row>
    <row r="16" spans="1:9" ht="10.5" customHeight="1" x14ac:dyDescent="0.2">
      <c r="B16" s="33" t="s">
        <v>305</v>
      </c>
      <c r="C16" s="289">
        <v>80.64</v>
      </c>
      <c r="D16" s="289"/>
      <c r="E16" s="289">
        <v>80.64</v>
      </c>
      <c r="F16" s="290"/>
      <c r="G16" s="290"/>
      <c r="H16" s="179"/>
      <c r="I16" s="20"/>
    </row>
    <row r="17" spans="2:9" ht="10.5" customHeight="1" x14ac:dyDescent="0.2">
      <c r="B17" s="33" t="s">
        <v>306</v>
      </c>
      <c r="C17" s="289">
        <v>955.07999999999981</v>
      </c>
      <c r="D17" s="289">
        <v>18679.46</v>
      </c>
      <c r="E17" s="289">
        <v>19634.54</v>
      </c>
      <c r="F17" s="290">
        <v>17498.8</v>
      </c>
      <c r="G17" s="290">
        <v>83.600000000000009</v>
      </c>
      <c r="H17" s="179">
        <v>-3.1699455352087846E-2</v>
      </c>
      <c r="I17" s="20"/>
    </row>
    <row r="18" spans="2:9" ht="10.5" customHeight="1" x14ac:dyDescent="0.2">
      <c r="B18" s="33" t="s">
        <v>307</v>
      </c>
      <c r="C18" s="289">
        <v>4360485.6699999906</v>
      </c>
      <c r="D18" s="289">
        <v>3835790.37</v>
      </c>
      <c r="E18" s="289">
        <v>8196276.0399999907</v>
      </c>
      <c r="F18" s="290">
        <v>282674.76999999984</v>
      </c>
      <c r="G18" s="290">
        <v>44961.599999999999</v>
      </c>
      <c r="H18" s="179">
        <v>-0.17710652022136619</v>
      </c>
      <c r="I18" s="20"/>
    </row>
    <row r="19" spans="2:9" ht="10.5" customHeight="1" x14ac:dyDescent="0.2">
      <c r="B19" s="33" t="s">
        <v>308</v>
      </c>
      <c r="C19" s="289">
        <v>231517.0400000005</v>
      </c>
      <c r="D19" s="289">
        <v>29073.959999999995</v>
      </c>
      <c r="E19" s="289">
        <v>260591.00000000052</v>
      </c>
      <c r="F19" s="290">
        <v>4655.67</v>
      </c>
      <c r="G19" s="290">
        <v>1466.9699999999998</v>
      </c>
      <c r="H19" s="179">
        <v>0.22130891156059129</v>
      </c>
      <c r="I19" s="20"/>
    </row>
    <row r="20" spans="2:9" ht="10.5" customHeight="1" x14ac:dyDescent="0.2">
      <c r="B20" s="33" t="s">
        <v>309</v>
      </c>
      <c r="C20" s="289">
        <v>7041544.7400000021</v>
      </c>
      <c r="D20" s="289">
        <v>7215506.3099999893</v>
      </c>
      <c r="E20" s="289">
        <v>14257051.04999999</v>
      </c>
      <c r="F20" s="290">
        <v>1531403.1600000008</v>
      </c>
      <c r="G20" s="290">
        <v>86019.789999999979</v>
      </c>
      <c r="H20" s="179">
        <v>-5.4269173904650803E-3</v>
      </c>
      <c r="I20" s="20"/>
    </row>
    <row r="21" spans="2:9" ht="10.5" customHeight="1" x14ac:dyDescent="0.2">
      <c r="B21" s="33" t="s">
        <v>89</v>
      </c>
      <c r="C21" s="289">
        <v>51376.190000000046</v>
      </c>
      <c r="D21" s="289">
        <v>367812.29000000015</v>
      </c>
      <c r="E21" s="289">
        <v>419188.48000000021</v>
      </c>
      <c r="F21" s="290">
        <v>358924.81000000017</v>
      </c>
      <c r="G21" s="290">
        <v>1598</v>
      </c>
      <c r="H21" s="179">
        <v>-9.8840481954730164E-2</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144449.60101799999</v>
      </c>
      <c r="E24" s="289">
        <v>144449.60101799999</v>
      </c>
      <c r="F24" s="290"/>
      <c r="G24" s="290"/>
      <c r="H24" s="179">
        <v>0.83389337148512399</v>
      </c>
      <c r="I24" s="20"/>
    </row>
    <row r="25" spans="2:9" ht="10.5" customHeight="1" x14ac:dyDescent="0.2">
      <c r="B25" s="16" t="s">
        <v>96</v>
      </c>
      <c r="C25" s="289"/>
      <c r="D25" s="289"/>
      <c r="E25" s="289"/>
      <c r="F25" s="290"/>
      <c r="G25" s="290"/>
      <c r="H25" s="179"/>
      <c r="I25" s="20"/>
    </row>
    <row r="26" spans="2:9" ht="10.5" customHeight="1" x14ac:dyDescent="0.2">
      <c r="B26" s="16" t="s">
        <v>91</v>
      </c>
      <c r="C26" s="289">
        <v>1634031.4300000002</v>
      </c>
      <c r="D26" s="289">
        <v>909632.89999999991</v>
      </c>
      <c r="E26" s="289">
        <v>2543664.3300000005</v>
      </c>
      <c r="F26" s="290">
        <v>98496.22</v>
      </c>
      <c r="G26" s="290">
        <v>17464</v>
      </c>
      <c r="H26" s="179">
        <v>-0.10255450397842547</v>
      </c>
      <c r="I26" s="34"/>
    </row>
    <row r="27" spans="2:9" ht="10.5" customHeight="1" x14ac:dyDescent="0.2">
      <c r="B27" s="16" t="s">
        <v>252</v>
      </c>
      <c r="C27" s="289"/>
      <c r="D27" s="289"/>
      <c r="E27" s="289"/>
      <c r="F27" s="290"/>
      <c r="G27" s="290"/>
      <c r="H27" s="179"/>
      <c r="I27" s="34"/>
    </row>
    <row r="28" spans="2:9" ht="10.5" customHeight="1" x14ac:dyDescent="0.2">
      <c r="B28" s="16" t="s">
        <v>95</v>
      </c>
      <c r="C28" s="289">
        <v>28344.619999999992</v>
      </c>
      <c r="D28" s="289">
        <v>102585.20000000006</v>
      </c>
      <c r="E28" s="289">
        <v>130929.82000000005</v>
      </c>
      <c r="F28" s="290">
        <v>130906.82000000005</v>
      </c>
      <c r="G28" s="290">
        <v>404.80000000000007</v>
      </c>
      <c r="H28" s="179">
        <v>-0.10410869332571226</v>
      </c>
      <c r="I28" s="34"/>
    </row>
    <row r="29" spans="2:9" ht="10.5" customHeight="1" x14ac:dyDescent="0.2">
      <c r="B29" s="16" t="s">
        <v>381</v>
      </c>
      <c r="C29" s="289">
        <v>4513232.6100000031</v>
      </c>
      <c r="D29" s="289">
        <v>2719240.2181000016</v>
      </c>
      <c r="E29" s="289">
        <v>7232472.8281000033</v>
      </c>
      <c r="F29" s="290">
        <v>900</v>
      </c>
      <c r="G29" s="290">
        <v>60699.77</v>
      </c>
      <c r="H29" s="179">
        <v>-4.2980642093278121E-2</v>
      </c>
      <c r="I29" s="34"/>
    </row>
    <row r="30" spans="2:9" ht="10.5" customHeight="1" x14ac:dyDescent="0.2">
      <c r="B30" s="16" t="s">
        <v>441</v>
      </c>
      <c r="C30" s="289"/>
      <c r="D30" s="289">
        <v>5812737.2677100021</v>
      </c>
      <c r="E30" s="289">
        <v>5812737.2677100021</v>
      </c>
      <c r="F30" s="290"/>
      <c r="G30" s="290"/>
      <c r="H30" s="179">
        <v>0.67322852180681991</v>
      </c>
      <c r="I30" s="34"/>
    </row>
    <row r="31" spans="2:9" ht="10.5" customHeight="1" x14ac:dyDescent="0.2">
      <c r="B31" s="16" t="s">
        <v>346</v>
      </c>
      <c r="C31" s="289"/>
      <c r="D31" s="289"/>
      <c r="E31" s="289"/>
      <c r="F31" s="290"/>
      <c r="G31" s="290"/>
      <c r="H31" s="179"/>
      <c r="I31" s="34"/>
    </row>
    <row r="32" spans="2:9" ht="10.5" customHeight="1" x14ac:dyDescent="0.2">
      <c r="B32" s="16" t="s">
        <v>312</v>
      </c>
      <c r="C32" s="289"/>
      <c r="D32" s="289"/>
      <c r="E32" s="289"/>
      <c r="F32" s="290"/>
      <c r="G32" s="290"/>
      <c r="H32" s="179"/>
      <c r="I32" s="34"/>
    </row>
    <row r="33" spans="1:11" ht="10.5" customHeight="1" x14ac:dyDescent="0.2">
      <c r="B33" s="16" t="s">
        <v>313</v>
      </c>
      <c r="C33" s="289"/>
      <c r="D33" s="289"/>
      <c r="E33" s="289"/>
      <c r="F33" s="290"/>
      <c r="G33" s="290"/>
      <c r="H33" s="179"/>
      <c r="I33" s="34"/>
    </row>
    <row r="34" spans="1:11" ht="10.5" customHeight="1" x14ac:dyDescent="0.2">
      <c r="B34" s="16" t="s">
        <v>489</v>
      </c>
      <c r="C34" s="289"/>
      <c r="D34" s="289"/>
      <c r="E34" s="289"/>
      <c r="F34" s="290"/>
      <c r="G34" s="290"/>
      <c r="H34" s="179"/>
      <c r="I34" s="34"/>
    </row>
    <row r="35" spans="1:11" ht="10.5" customHeight="1" x14ac:dyDescent="0.2">
      <c r="B35" s="16" t="s">
        <v>487</v>
      </c>
      <c r="C35" s="289"/>
      <c r="D35" s="289">
        <v>2758072.2293000002</v>
      </c>
      <c r="E35" s="289">
        <v>2758072.2293000002</v>
      </c>
      <c r="F35" s="290"/>
      <c r="G35" s="290"/>
      <c r="H35" s="179">
        <v>0.24036016021674178</v>
      </c>
      <c r="I35" s="34"/>
    </row>
    <row r="36" spans="1:11" ht="10.5" customHeight="1" x14ac:dyDescent="0.2">
      <c r="B36" s="16" t="s">
        <v>420</v>
      </c>
      <c r="C36" s="289"/>
      <c r="D36" s="289">
        <v>2234280.1688930001</v>
      </c>
      <c r="E36" s="289">
        <v>2234280.1688930001</v>
      </c>
      <c r="F36" s="290"/>
      <c r="G36" s="290"/>
      <c r="H36" s="179">
        <v>6.0544820438681368E-2</v>
      </c>
      <c r="I36" s="34"/>
    </row>
    <row r="37" spans="1:11" ht="10.5" customHeight="1" x14ac:dyDescent="0.2">
      <c r="B37" s="574" t="s">
        <v>448</v>
      </c>
      <c r="C37" s="289"/>
      <c r="D37" s="289">
        <v>3832</v>
      </c>
      <c r="E37" s="289">
        <v>3832</v>
      </c>
      <c r="F37" s="290"/>
      <c r="G37" s="290"/>
      <c r="H37" s="179">
        <v>-0.72344110854503463</v>
      </c>
      <c r="I37" s="34"/>
    </row>
    <row r="38" spans="1:11" ht="10.5" hidden="1" customHeight="1" x14ac:dyDescent="0.2">
      <c r="B38" s="574"/>
      <c r="C38" s="289"/>
      <c r="D38" s="289"/>
      <c r="E38" s="289"/>
      <c r="F38" s="290"/>
      <c r="G38" s="290"/>
      <c r="H38" s="179"/>
      <c r="I38" s="34"/>
    </row>
    <row r="39" spans="1:11" ht="10.5" customHeight="1" x14ac:dyDescent="0.2">
      <c r="B39" s="16" t="s">
        <v>99</v>
      </c>
      <c r="C39" s="289">
        <v>128035.97</v>
      </c>
      <c r="D39" s="289">
        <v>282167.96094500006</v>
      </c>
      <c r="E39" s="289">
        <v>410203.93094500003</v>
      </c>
      <c r="F39" s="290">
        <v>139786</v>
      </c>
      <c r="G39" s="290">
        <v>1471.962274</v>
      </c>
      <c r="H39" s="179">
        <v>5.349104142952088E-2</v>
      </c>
      <c r="I39" s="34"/>
    </row>
    <row r="40" spans="1:11" ht="10.5" customHeight="1" x14ac:dyDescent="0.2">
      <c r="B40" s="16" t="s">
        <v>283</v>
      </c>
      <c r="C40" s="289"/>
      <c r="D40" s="289">
        <v>-251688</v>
      </c>
      <c r="E40" s="289">
        <v>-251688</v>
      </c>
      <c r="F40" s="290">
        <v>-24</v>
      </c>
      <c r="G40" s="290">
        <v>-2472</v>
      </c>
      <c r="H40" s="179">
        <v>0.19591743642376547</v>
      </c>
      <c r="I40" s="34"/>
    </row>
    <row r="41" spans="1:11" s="28" customFormat="1" ht="10.5" customHeight="1" x14ac:dyDescent="0.2">
      <c r="A41" s="24"/>
      <c r="B41" s="16" t="s">
        <v>279</v>
      </c>
      <c r="C41" s="289">
        <v>80.990000000000009</v>
      </c>
      <c r="D41" s="289">
        <v>-19397778</v>
      </c>
      <c r="E41" s="289">
        <v>-19397697.010000002</v>
      </c>
      <c r="F41" s="290">
        <v>-9759</v>
      </c>
      <c r="G41" s="290">
        <v>-155352</v>
      </c>
      <c r="H41" s="179">
        <v>0.68759051844324803</v>
      </c>
      <c r="I41" s="36"/>
      <c r="J41" s="5"/>
    </row>
    <row r="42" spans="1:11" s="28" customFormat="1" ht="10.5" customHeight="1" x14ac:dyDescent="0.2">
      <c r="A42" s="24"/>
      <c r="B42" s="35" t="s">
        <v>101</v>
      </c>
      <c r="C42" s="291">
        <v>205045805.16999978</v>
      </c>
      <c r="D42" s="291">
        <v>145999041.52045593</v>
      </c>
      <c r="E42" s="291">
        <v>351044846.69045573</v>
      </c>
      <c r="F42" s="292">
        <v>13072136.780000011</v>
      </c>
      <c r="G42" s="292">
        <v>2195992.3372739982</v>
      </c>
      <c r="H42" s="178">
        <v>-5.414109648453036E-2</v>
      </c>
      <c r="I42" s="36"/>
      <c r="K42" s="209" t="b">
        <f>IF(ABS(E42-SUM(E9:E13,E22:E41))&lt;0.001,TRUE,FALSE)</f>
        <v>1</v>
      </c>
    </row>
    <row r="43" spans="1:11" s="28" customFormat="1" ht="10.5" customHeight="1" x14ac:dyDescent="0.2">
      <c r="A43" s="24"/>
      <c r="B43" s="35"/>
      <c r="C43" s="291"/>
      <c r="D43" s="291"/>
      <c r="E43" s="291"/>
      <c r="F43" s="292"/>
      <c r="G43" s="292"/>
      <c r="H43" s="291"/>
      <c r="I43" s="36"/>
      <c r="K43" s="209"/>
    </row>
    <row r="44" spans="1:11" s="28" customFormat="1" ht="13.5" customHeight="1" x14ac:dyDescent="0.2">
      <c r="A44" s="24"/>
      <c r="B44" s="31" t="s">
        <v>102</v>
      </c>
      <c r="C44" s="291"/>
      <c r="D44" s="291"/>
      <c r="E44" s="291"/>
      <c r="F44" s="292"/>
      <c r="G44" s="292"/>
      <c r="H44" s="178"/>
      <c r="I44" s="36"/>
    </row>
    <row r="45" spans="1:11" ht="10.5" customHeight="1" x14ac:dyDescent="0.2">
      <c r="B45" s="16" t="s">
        <v>104</v>
      </c>
      <c r="C45" s="289">
        <v>170982757.02000019</v>
      </c>
      <c r="D45" s="289">
        <v>401570730.63</v>
      </c>
      <c r="E45" s="289">
        <v>572553487.6500001</v>
      </c>
      <c r="F45" s="290">
        <v>203982731.62000006</v>
      </c>
      <c r="G45" s="290">
        <v>3643513.7600000002</v>
      </c>
      <c r="H45" s="179">
        <v>-2.4108486671077678E-2</v>
      </c>
      <c r="I45" s="20"/>
    </row>
    <row r="46" spans="1:11" ht="10.5" customHeight="1" x14ac:dyDescent="0.2">
      <c r="B46" s="33" t="s">
        <v>106</v>
      </c>
      <c r="C46" s="289">
        <v>170739078.1000002</v>
      </c>
      <c r="D46" s="289">
        <v>398275643.33999997</v>
      </c>
      <c r="E46" s="289">
        <v>569014721.4400003</v>
      </c>
      <c r="F46" s="290">
        <v>200768815.42000005</v>
      </c>
      <c r="G46" s="290">
        <v>3623930.94</v>
      </c>
      <c r="H46" s="179">
        <v>-2.4290700815044364E-2</v>
      </c>
      <c r="I46" s="34"/>
    </row>
    <row r="47" spans="1:11" ht="10.5" customHeight="1" x14ac:dyDescent="0.2">
      <c r="B47" s="33" t="s">
        <v>304</v>
      </c>
      <c r="C47" s="289">
        <v>3249944.3499999982</v>
      </c>
      <c r="D47" s="289">
        <v>91342927.37000002</v>
      </c>
      <c r="E47" s="289">
        <v>94592871.720000014</v>
      </c>
      <c r="F47" s="290">
        <v>76495316.990000024</v>
      </c>
      <c r="G47" s="290">
        <v>645120.49</v>
      </c>
      <c r="H47" s="179">
        <v>-1.5808362164455358E-2</v>
      </c>
      <c r="I47" s="34"/>
    </row>
    <row r="48" spans="1:11" ht="10.5" customHeight="1" x14ac:dyDescent="0.2">
      <c r="B48" s="33" t="s">
        <v>305</v>
      </c>
      <c r="C48" s="289">
        <v>23357.689999999995</v>
      </c>
      <c r="D48" s="289">
        <v>38988.699999999997</v>
      </c>
      <c r="E48" s="289">
        <v>62346.39</v>
      </c>
      <c r="F48" s="290">
        <v>57434.84</v>
      </c>
      <c r="G48" s="290">
        <v>111.72</v>
      </c>
      <c r="H48" s="179">
        <v>-5.9611843815032595E-2</v>
      </c>
      <c r="I48" s="34"/>
    </row>
    <row r="49" spans="2:9" ht="10.5" customHeight="1" x14ac:dyDescent="0.2">
      <c r="B49" s="33" t="s">
        <v>306</v>
      </c>
      <c r="C49" s="289">
        <v>292005.78999999975</v>
      </c>
      <c r="D49" s="289">
        <v>41792364.760000005</v>
      </c>
      <c r="E49" s="289">
        <v>42084370.549999997</v>
      </c>
      <c r="F49" s="290">
        <v>41188892.18</v>
      </c>
      <c r="G49" s="290">
        <v>283865.66000000003</v>
      </c>
      <c r="H49" s="179">
        <v>-1.642251824472496E-2</v>
      </c>
      <c r="I49" s="34"/>
    </row>
    <row r="50" spans="2:9" ht="10.5" customHeight="1" x14ac:dyDescent="0.2">
      <c r="B50" s="33" t="s">
        <v>307</v>
      </c>
      <c r="C50" s="289">
        <v>41432703.570000246</v>
      </c>
      <c r="D50" s="289">
        <v>31275679.27000007</v>
      </c>
      <c r="E50" s="289">
        <v>72708382.840000317</v>
      </c>
      <c r="F50" s="290">
        <v>4534964.3100000015</v>
      </c>
      <c r="G50" s="290">
        <v>541828.68000000028</v>
      </c>
      <c r="H50" s="179">
        <v>-4.042793740844608E-2</v>
      </c>
      <c r="I50" s="34"/>
    </row>
    <row r="51" spans="2:9" ht="10.5" customHeight="1" x14ac:dyDescent="0.2">
      <c r="B51" s="33" t="s">
        <v>308</v>
      </c>
      <c r="C51" s="289">
        <v>65260014.91999995</v>
      </c>
      <c r="D51" s="289">
        <v>60626915.339999996</v>
      </c>
      <c r="E51" s="289">
        <v>125886930.25999993</v>
      </c>
      <c r="F51" s="290">
        <v>20700093.010000009</v>
      </c>
      <c r="G51" s="290">
        <v>811328.48999999987</v>
      </c>
      <c r="H51" s="179">
        <v>-2.475123283887859E-2</v>
      </c>
      <c r="I51" s="34"/>
    </row>
    <row r="52" spans="2:9" ht="10.5" customHeight="1" x14ac:dyDescent="0.2">
      <c r="B52" s="33" t="s">
        <v>309</v>
      </c>
      <c r="C52" s="289">
        <v>60481051.780000024</v>
      </c>
      <c r="D52" s="289">
        <v>173198767.89999989</v>
      </c>
      <c r="E52" s="289">
        <v>233679819.67999992</v>
      </c>
      <c r="F52" s="290">
        <v>57792114.090000033</v>
      </c>
      <c r="G52" s="290">
        <v>1341675.8999999999</v>
      </c>
      <c r="H52" s="179">
        <v>-2.3736640732301639E-2</v>
      </c>
      <c r="I52" s="34"/>
    </row>
    <row r="53" spans="2:9" ht="10.5" customHeight="1" x14ac:dyDescent="0.2">
      <c r="B53" s="33" t="s">
        <v>105</v>
      </c>
      <c r="C53" s="289">
        <v>243678.91999999987</v>
      </c>
      <c r="D53" s="289">
        <v>3295087.2900000024</v>
      </c>
      <c r="E53" s="289">
        <v>3538766.2100000018</v>
      </c>
      <c r="F53" s="290">
        <v>3213916.200000002</v>
      </c>
      <c r="G53" s="290">
        <v>19582.819999999996</v>
      </c>
      <c r="H53" s="179">
        <v>6.103259534455896E-3</v>
      </c>
      <c r="I53" s="34"/>
    </row>
    <row r="54" spans="2:9" ht="10.5" customHeight="1" x14ac:dyDescent="0.2">
      <c r="B54" s="16" t="s">
        <v>22</v>
      </c>
      <c r="C54" s="289">
        <v>75934886.890000135</v>
      </c>
      <c r="D54" s="289">
        <v>53676943.145249955</v>
      </c>
      <c r="E54" s="289">
        <v>129611830.0352501</v>
      </c>
      <c r="F54" s="290">
        <v>15558516.259999996</v>
      </c>
      <c r="G54" s="290">
        <v>669756.40749999974</v>
      </c>
      <c r="H54" s="179">
        <v>-3.5656870769567584E-2</v>
      </c>
      <c r="I54" s="34"/>
    </row>
    <row r="55" spans="2:9" ht="10.5" customHeight="1" x14ac:dyDescent="0.2">
      <c r="B55" s="16" t="s">
        <v>387</v>
      </c>
      <c r="C55" s="289">
        <v>80601.43521899989</v>
      </c>
      <c r="D55" s="289">
        <v>210692.54182200003</v>
      </c>
      <c r="E55" s="289">
        <v>291293.97704099986</v>
      </c>
      <c r="F55" s="290">
        <v>75669.492899999968</v>
      </c>
      <c r="G55" s="290">
        <v>1534.0350000000003</v>
      </c>
      <c r="H55" s="179">
        <v>-0.34685041886269141</v>
      </c>
      <c r="I55" s="34"/>
    </row>
    <row r="56" spans="2:9" ht="10.5" customHeight="1" x14ac:dyDescent="0.2">
      <c r="B56" s="16" t="s">
        <v>107</v>
      </c>
      <c r="C56" s="289"/>
      <c r="D56" s="289">
        <v>93845074.920000002</v>
      </c>
      <c r="E56" s="289">
        <v>93845074.920000002</v>
      </c>
      <c r="F56" s="290">
        <v>92992724.920000002</v>
      </c>
      <c r="G56" s="290">
        <v>559384.64</v>
      </c>
      <c r="H56" s="179">
        <v>3.3974490349108155E-2</v>
      </c>
      <c r="I56" s="34"/>
    </row>
    <row r="57" spans="2:9" ht="10.5" customHeight="1" x14ac:dyDescent="0.2">
      <c r="B57" s="33" t="s">
        <v>110</v>
      </c>
      <c r="C57" s="289"/>
      <c r="D57" s="289">
        <v>31414587.93</v>
      </c>
      <c r="E57" s="289">
        <v>31414587.93</v>
      </c>
      <c r="F57" s="290">
        <v>31414587.93</v>
      </c>
      <c r="G57" s="290">
        <v>188042.56000000003</v>
      </c>
      <c r="H57" s="179">
        <v>7.0363857229926774E-2</v>
      </c>
      <c r="I57" s="34"/>
    </row>
    <row r="58" spans="2:9" ht="10.5" customHeight="1" x14ac:dyDescent="0.2">
      <c r="B58" s="33" t="s">
        <v>109</v>
      </c>
      <c r="C58" s="289"/>
      <c r="D58" s="289">
        <v>46057986.990000002</v>
      </c>
      <c r="E58" s="289">
        <v>46057986.990000002</v>
      </c>
      <c r="F58" s="290">
        <v>46057986.990000002</v>
      </c>
      <c r="G58" s="290">
        <v>276842.08</v>
      </c>
      <c r="H58" s="179">
        <v>1.522989294809074E-2</v>
      </c>
      <c r="I58" s="34"/>
    </row>
    <row r="59" spans="2:9" ht="10.5" customHeight="1" x14ac:dyDescent="0.2">
      <c r="B59" s="33" t="s">
        <v>112</v>
      </c>
      <c r="C59" s="289"/>
      <c r="D59" s="289">
        <v>16112500</v>
      </c>
      <c r="E59" s="289">
        <v>16112500</v>
      </c>
      <c r="F59" s="290">
        <v>15520150</v>
      </c>
      <c r="G59" s="290">
        <v>92500</v>
      </c>
      <c r="H59" s="179">
        <v>1.7139069503187887E-2</v>
      </c>
      <c r="I59" s="34"/>
    </row>
    <row r="60" spans="2:9" ht="10.5" customHeight="1" x14ac:dyDescent="0.2">
      <c r="B60" s="33" t="s">
        <v>111</v>
      </c>
      <c r="C60" s="289"/>
      <c r="D60" s="289">
        <v>260000</v>
      </c>
      <c r="E60" s="289">
        <v>260000</v>
      </c>
      <c r="F60" s="290"/>
      <c r="G60" s="290">
        <v>2000</v>
      </c>
      <c r="H60" s="179">
        <v>0.27450980392156854</v>
      </c>
      <c r="I60" s="20"/>
    </row>
    <row r="61" spans="2:9" ht="10.5" customHeight="1" x14ac:dyDescent="0.2">
      <c r="B61" s="16" t="s">
        <v>103</v>
      </c>
      <c r="C61" s="289"/>
      <c r="D61" s="289"/>
      <c r="E61" s="289"/>
      <c r="F61" s="290"/>
      <c r="G61" s="290"/>
      <c r="H61" s="179"/>
      <c r="I61" s="20"/>
    </row>
    <row r="62" spans="2:9" ht="10.5" customHeight="1" x14ac:dyDescent="0.2">
      <c r="B62" s="16" t="s">
        <v>96</v>
      </c>
      <c r="C62" s="289"/>
      <c r="D62" s="289"/>
      <c r="E62" s="289"/>
      <c r="F62" s="290"/>
      <c r="G62" s="290"/>
      <c r="H62" s="179"/>
      <c r="I62" s="34"/>
    </row>
    <row r="63" spans="2:9" ht="10.5" customHeight="1" x14ac:dyDescent="0.2">
      <c r="B63" s="16" t="s">
        <v>95</v>
      </c>
      <c r="C63" s="289">
        <v>301096.76999999996</v>
      </c>
      <c r="D63" s="289">
        <v>2679634.2299999986</v>
      </c>
      <c r="E63" s="289">
        <v>2980730.9999999986</v>
      </c>
      <c r="F63" s="290">
        <v>2888038.4199999985</v>
      </c>
      <c r="G63" s="290">
        <v>10341.719999999998</v>
      </c>
      <c r="H63" s="179">
        <v>-7.5899015857724073E-2</v>
      </c>
      <c r="I63" s="34"/>
    </row>
    <row r="64" spans="2:9" ht="10.5" customHeight="1" x14ac:dyDescent="0.2">
      <c r="B64" s="16" t="s">
        <v>381</v>
      </c>
      <c r="C64" s="289">
        <v>1737480.4900000051</v>
      </c>
      <c r="D64" s="289">
        <v>2163594.0325000002</v>
      </c>
      <c r="E64" s="289">
        <v>3901074.5225000051</v>
      </c>
      <c r="F64" s="290">
        <v>26327.25</v>
      </c>
      <c r="G64" s="290">
        <v>13393.800000000003</v>
      </c>
      <c r="H64" s="179">
        <v>0.25183297409178551</v>
      </c>
      <c r="I64" s="34"/>
    </row>
    <row r="65" spans="1:10" ht="10.5" customHeight="1" x14ac:dyDescent="0.2">
      <c r="B65" s="16" t="s">
        <v>418</v>
      </c>
      <c r="C65" s="289"/>
      <c r="D65" s="289">
        <v>44436</v>
      </c>
      <c r="E65" s="289">
        <v>44436</v>
      </c>
      <c r="F65" s="290"/>
      <c r="G65" s="290">
        <v>3640</v>
      </c>
      <c r="H65" s="179">
        <v>-0.23284326826577029</v>
      </c>
      <c r="I65" s="34"/>
    </row>
    <row r="66" spans="1:10" ht="10.5" customHeight="1" x14ac:dyDescent="0.2">
      <c r="B66" s="16" t="s">
        <v>441</v>
      </c>
      <c r="C66" s="289"/>
      <c r="D66" s="289">
        <v>2464781.7270040005</v>
      </c>
      <c r="E66" s="289">
        <v>2464781.7270040005</v>
      </c>
      <c r="F66" s="290"/>
      <c r="G66" s="290"/>
      <c r="H66" s="179"/>
      <c r="I66" s="34"/>
    </row>
    <row r="67" spans="1:10" ht="10.5" customHeight="1" x14ac:dyDescent="0.2">
      <c r="B67" s="16" t="s">
        <v>346</v>
      </c>
      <c r="C67" s="289"/>
      <c r="D67" s="289"/>
      <c r="E67" s="289"/>
      <c r="F67" s="290"/>
      <c r="G67" s="290"/>
      <c r="H67" s="179"/>
      <c r="I67" s="34"/>
    </row>
    <row r="68" spans="1:10" ht="10.5" customHeight="1" x14ac:dyDescent="0.2">
      <c r="B68" s="16" t="s">
        <v>312</v>
      </c>
      <c r="C68" s="289"/>
      <c r="D68" s="289"/>
      <c r="E68" s="289"/>
      <c r="F68" s="290"/>
      <c r="G68" s="290"/>
      <c r="H68" s="179"/>
      <c r="I68" s="34"/>
    </row>
    <row r="69" spans="1:10" ht="10.5" customHeight="1" x14ac:dyDescent="0.2">
      <c r="B69" s="16" t="s">
        <v>313</v>
      </c>
      <c r="C69" s="289"/>
      <c r="D69" s="289"/>
      <c r="E69" s="289"/>
      <c r="F69" s="290"/>
      <c r="G69" s="290"/>
      <c r="H69" s="179"/>
      <c r="I69" s="34"/>
    </row>
    <row r="70" spans="1:10" ht="10.5" customHeight="1" x14ac:dyDescent="0.2">
      <c r="B70" s="16" t="s">
        <v>94</v>
      </c>
      <c r="C70" s="289">
        <v>15176.689999999995</v>
      </c>
      <c r="D70" s="289">
        <v>337055.97</v>
      </c>
      <c r="E70" s="289">
        <v>352232.66</v>
      </c>
      <c r="F70" s="290"/>
      <c r="G70" s="290">
        <v>1225.5</v>
      </c>
      <c r="H70" s="179">
        <v>-0.1547106795186407</v>
      </c>
      <c r="I70" s="34"/>
    </row>
    <row r="71" spans="1:10" ht="10.5" customHeight="1" x14ac:dyDescent="0.2">
      <c r="B71" s="16" t="s">
        <v>92</v>
      </c>
      <c r="C71" s="289">
        <v>34712.079999999994</v>
      </c>
      <c r="D71" s="289">
        <v>5168.9299999999994</v>
      </c>
      <c r="E71" s="289">
        <v>39881.009999999995</v>
      </c>
      <c r="F71" s="290">
        <v>529.57000000000005</v>
      </c>
      <c r="G71" s="290">
        <v>355.39</v>
      </c>
      <c r="H71" s="179">
        <v>-0.34550384178530469</v>
      </c>
      <c r="I71" s="34"/>
    </row>
    <row r="72" spans="1:10" ht="10.5" customHeight="1" x14ac:dyDescent="0.2">
      <c r="B72" s="16" t="s">
        <v>93</v>
      </c>
      <c r="C72" s="289">
        <v>84710.409999999989</v>
      </c>
      <c r="D72" s="289">
        <v>9320.9700000000012</v>
      </c>
      <c r="E72" s="289">
        <v>94031.379999999976</v>
      </c>
      <c r="F72" s="290">
        <v>422.18</v>
      </c>
      <c r="G72" s="290">
        <v>255.85</v>
      </c>
      <c r="H72" s="179">
        <v>-0.27850568543447685</v>
      </c>
      <c r="I72" s="34"/>
    </row>
    <row r="73" spans="1:10" ht="10.5" customHeight="1" x14ac:dyDescent="0.2">
      <c r="B73" s="16" t="s">
        <v>91</v>
      </c>
      <c r="C73" s="289">
        <v>230680.73999999996</v>
      </c>
      <c r="D73" s="289">
        <v>159409.76</v>
      </c>
      <c r="E73" s="289">
        <v>390090.5</v>
      </c>
      <c r="F73" s="290">
        <v>19202.150000000001</v>
      </c>
      <c r="G73" s="290">
        <v>1554.08</v>
      </c>
      <c r="H73" s="179">
        <v>-0.15043930283277351</v>
      </c>
      <c r="I73" s="34"/>
    </row>
    <row r="74" spans="1:10" s="28" customFormat="1" ht="10.5" customHeight="1" x14ac:dyDescent="0.2">
      <c r="A74" s="24"/>
      <c r="B74" s="16" t="s">
        <v>100</v>
      </c>
      <c r="C74" s="289">
        <v>37697.68</v>
      </c>
      <c r="D74" s="289">
        <v>146940.346685</v>
      </c>
      <c r="E74" s="289">
        <v>184638.02668499999</v>
      </c>
      <c r="F74" s="290">
        <v>3326.4499999999994</v>
      </c>
      <c r="G74" s="290">
        <v>1071.18</v>
      </c>
      <c r="H74" s="179">
        <v>0.29660188001557275</v>
      </c>
      <c r="I74" s="27"/>
      <c r="J74" s="5"/>
    </row>
    <row r="75" spans="1:10" s="28" customFormat="1" ht="10.5" customHeight="1" x14ac:dyDescent="0.2">
      <c r="A75" s="24"/>
      <c r="B75" s="16" t="s">
        <v>388</v>
      </c>
      <c r="C75" s="289">
        <v>838.83478100000082</v>
      </c>
      <c r="D75" s="289">
        <v>2192.7181779999996</v>
      </c>
      <c r="E75" s="289">
        <v>3031.5529590000006</v>
      </c>
      <c r="F75" s="290">
        <v>787.50710000000061</v>
      </c>
      <c r="G75" s="290">
        <v>15.965000000000003</v>
      </c>
      <c r="H75" s="179">
        <v>-0.34685041886269063</v>
      </c>
      <c r="I75" s="27"/>
      <c r="J75" s="5"/>
    </row>
    <row r="76" spans="1:10" ht="10.5" customHeight="1" x14ac:dyDescent="0.2">
      <c r="B76" s="16" t="s">
        <v>97</v>
      </c>
      <c r="C76" s="289"/>
      <c r="D76" s="289"/>
      <c r="E76" s="289"/>
      <c r="F76" s="290"/>
      <c r="G76" s="290"/>
      <c r="H76" s="179"/>
      <c r="I76" s="20"/>
    </row>
    <row r="77" spans="1:10" ht="10.5" customHeight="1" x14ac:dyDescent="0.2">
      <c r="B77" s="16" t="s">
        <v>380</v>
      </c>
      <c r="C77" s="289"/>
      <c r="D77" s="289"/>
      <c r="E77" s="289"/>
      <c r="F77" s="290"/>
      <c r="G77" s="290"/>
      <c r="H77" s="179"/>
      <c r="I77" s="20"/>
    </row>
    <row r="78" spans="1:10" ht="10.5" customHeight="1" x14ac:dyDescent="0.2">
      <c r="B78" s="16" t="s">
        <v>419</v>
      </c>
      <c r="C78" s="289"/>
      <c r="D78" s="289">
        <v>55.284000000000006</v>
      </c>
      <c r="E78" s="289">
        <v>55.284000000000006</v>
      </c>
      <c r="F78" s="290"/>
      <c r="G78" s="290"/>
      <c r="H78" s="179"/>
      <c r="I78" s="20"/>
    </row>
    <row r="79" spans="1:10" ht="10.5" customHeight="1" x14ac:dyDescent="0.2">
      <c r="B79" s="16" t="s">
        <v>303</v>
      </c>
      <c r="C79" s="289"/>
      <c r="D79" s="289"/>
      <c r="E79" s="289"/>
      <c r="F79" s="290"/>
      <c r="G79" s="290"/>
      <c r="H79" s="179"/>
      <c r="I79" s="34"/>
    </row>
    <row r="80" spans="1:10" ht="10.5" customHeight="1" x14ac:dyDescent="0.2">
      <c r="B80" s="268" t="s">
        <v>255</v>
      </c>
      <c r="C80" s="289"/>
      <c r="D80" s="289">
        <v>6000</v>
      </c>
      <c r="E80" s="289">
        <v>6000</v>
      </c>
      <c r="F80" s="290">
        <v>6000</v>
      </c>
      <c r="G80" s="290"/>
      <c r="H80" s="179">
        <v>0.73913043478260865</v>
      </c>
      <c r="I80" s="34"/>
    </row>
    <row r="81" spans="1:11" ht="10.5" customHeight="1" x14ac:dyDescent="0.2">
      <c r="B81" s="16" t="s">
        <v>489</v>
      </c>
      <c r="C81" s="289"/>
      <c r="D81" s="289"/>
      <c r="E81" s="289"/>
      <c r="F81" s="290"/>
      <c r="G81" s="290"/>
      <c r="H81" s="179"/>
      <c r="I81" s="34"/>
    </row>
    <row r="82" spans="1:11" ht="10.5" customHeight="1" x14ac:dyDescent="0.2">
      <c r="B82" s="268" t="s">
        <v>487</v>
      </c>
      <c r="C82" s="289"/>
      <c r="D82" s="289">
        <v>19229.618000000002</v>
      </c>
      <c r="E82" s="289">
        <v>19229.618000000002</v>
      </c>
      <c r="F82" s="290"/>
      <c r="G82" s="290"/>
      <c r="H82" s="179">
        <v>0.22025872791053058</v>
      </c>
      <c r="I82" s="34"/>
    </row>
    <row r="83" spans="1:11" ht="10.5" customHeight="1" x14ac:dyDescent="0.2">
      <c r="B83" s="16" t="s">
        <v>420</v>
      </c>
      <c r="C83" s="289"/>
      <c r="D83" s="289">
        <v>431256.13430199999</v>
      </c>
      <c r="E83" s="289">
        <v>431256.13430199999</v>
      </c>
      <c r="F83" s="290"/>
      <c r="G83" s="290"/>
      <c r="H83" s="179">
        <v>-0.41736398092591576</v>
      </c>
      <c r="I83" s="34"/>
    </row>
    <row r="84" spans="1:11" ht="10.5" customHeight="1" x14ac:dyDescent="0.2">
      <c r="B84" s="574" t="s">
        <v>447</v>
      </c>
      <c r="C84" s="289"/>
      <c r="D84" s="289"/>
      <c r="E84" s="289"/>
      <c r="F84" s="290"/>
      <c r="G84" s="290"/>
      <c r="H84" s="179"/>
      <c r="I84" s="34"/>
    </row>
    <row r="85" spans="1:11" ht="10.5" hidden="1" customHeight="1" x14ac:dyDescent="0.2">
      <c r="B85" s="574"/>
      <c r="C85" s="289"/>
      <c r="D85" s="289"/>
      <c r="E85" s="289"/>
      <c r="F85" s="290"/>
      <c r="G85" s="290"/>
      <c r="H85" s="179"/>
      <c r="I85" s="34"/>
    </row>
    <row r="86" spans="1:11" ht="10.5" customHeight="1" x14ac:dyDescent="0.2">
      <c r="B86" s="16" t="s">
        <v>99</v>
      </c>
      <c r="C86" s="289">
        <v>218739.54000000059</v>
      </c>
      <c r="D86" s="289">
        <v>246369.40327700003</v>
      </c>
      <c r="E86" s="289">
        <v>465108.94327700062</v>
      </c>
      <c r="F86" s="290">
        <v>41147.036592999997</v>
      </c>
      <c r="G86" s="290">
        <v>2573.4771720000003</v>
      </c>
      <c r="H86" s="179">
        <v>-1.9328078672968818E-2</v>
      </c>
      <c r="I86" s="34"/>
    </row>
    <row r="87" spans="1:11" ht="10.5" customHeight="1" x14ac:dyDescent="0.2">
      <c r="B87" s="16" t="s">
        <v>283</v>
      </c>
      <c r="C87" s="289"/>
      <c r="D87" s="289">
        <v>-1430880</v>
      </c>
      <c r="E87" s="289">
        <v>-1430880</v>
      </c>
      <c r="F87" s="290">
        <v>-11328</v>
      </c>
      <c r="G87" s="290">
        <v>-12168</v>
      </c>
      <c r="H87" s="179">
        <v>-5.4216365001250599E-3</v>
      </c>
      <c r="I87" s="34"/>
    </row>
    <row r="88" spans="1:11" ht="10.5" customHeight="1" x14ac:dyDescent="0.2">
      <c r="B88" s="16" t="s">
        <v>279</v>
      </c>
      <c r="C88" s="289">
        <v>7</v>
      </c>
      <c r="D88" s="289">
        <v>-15523054</v>
      </c>
      <c r="E88" s="289">
        <v>-15523047</v>
      </c>
      <c r="F88" s="290">
        <v>-71903</v>
      </c>
      <c r="G88" s="290">
        <v>-103665</v>
      </c>
      <c r="H88" s="179">
        <v>0.71792523334905201</v>
      </c>
      <c r="I88" s="20"/>
    </row>
    <row r="89" spans="1:11" s="28" customFormat="1" ht="15.75" customHeight="1" x14ac:dyDescent="0.2">
      <c r="A89" s="24"/>
      <c r="B89" s="35" t="s">
        <v>108</v>
      </c>
      <c r="C89" s="291">
        <v>249659385.58000037</v>
      </c>
      <c r="D89" s="291">
        <v>541064952.36101794</v>
      </c>
      <c r="E89" s="291">
        <v>790724337.94101834</v>
      </c>
      <c r="F89" s="292">
        <v>315512191.85659313</v>
      </c>
      <c r="G89" s="292">
        <v>4792782.804672</v>
      </c>
      <c r="H89" s="178">
        <v>-2.595003023140674E-2</v>
      </c>
      <c r="I89" s="36"/>
      <c r="J89" s="5"/>
      <c r="K89" s="209" t="b">
        <f>IF(ABS(E89-SUM(E45,E54:E56,E61:E88))&lt;0.001,TRUE,FALSE)</f>
        <v>1</v>
      </c>
    </row>
    <row r="90" spans="1:11" s="28" customFormat="1" ht="15.75" customHeight="1" x14ac:dyDescent="0.2">
      <c r="A90" s="24"/>
      <c r="B90" s="35"/>
      <c r="C90" s="291"/>
      <c r="D90" s="291"/>
      <c r="E90" s="291"/>
      <c r="F90" s="292"/>
      <c r="G90" s="292"/>
      <c r="H90" s="178"/>
      <c r="I90" s="36"/>
      <c r="J90" s="5"/>
      <c r="K90" s="209"/>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255975176.92999986</v>
      </c>
      <c r="D92" s="289">
        <v>163165520.97599992</v>
      </c>
      <c r="E92" s="289">
        <v>419140697.90599978</v>
      </c>
      <c r="F92" s="290">
        <v>25915233.240000006</v>
      </c>
      <c r="G92" s="290">
        <v>2680101.7124999985</v>
      </c>
      <c r="H92" s="179">
        <v>-2.7704086043610299E-2</v>
      </c>
      <c r="I92" s="36"/>
    </row>
    <row r="93" spans="1:11" ht="10.5" customHeight="1" x14ac:dyDescent="0.2">
      <c r="B93" s="16" t="s">
        <v>387</v>
      </c>
      <c r="C93" s="289">
        <v>97305.27145899988</v>
      </c>
      <c r="D93" s="289">
        <v>269928.29419000004</v>
      </c>
      <c r="E93" s="289">
        <v>367233.56564899988</v>
      </c>
      <c r="F93" s="290">
        <v>83287.34209999998</v>
      </c>
      <c r="G93" s="290">
        <v>1807.9970000000003</v>
      </c>
      <c r="H93" s="179">
        <v>-0.36525326039851935</v>
      </c>
      <c r="I93" s="34"/>
    </row>
    <row r="94" spans="1:11" ht="10.5" customHeight="1" x14ac:dyDescent="0.2">
      <c r="B94" s="16" t="s">
        <v>104</v>
      </c>
      <c r="C94" s="289">
        <v>184247914.0100002</v>
      </c>
      <c r="D94" s="289">
        <v>413591535.87</v>
      </c>
      <c r="E94" s="289">
        <v>597839449.88000023</v>
      </c>
      <c r="F94" s="290">
        <v>206305146.77000007</v>
      </c>
      <c r="G94" s="290">
        <v>3789673.3499999996</v>
      </c>
      <c r="H94" s="179">
        <v>-2.6164993356028066E-2</v>
      </c>
      <c r="I94" s="34"/>
    </row>
    <row r="95" spans="1:11" ht="10.5" customHeight="1" x14ac:dyDescent="0.2">
      <c r="B95" s="33" t="s">
        <v>106</v>
      </c>
      <c r="C95" s="289">
        <v>183952858.90000021</v>
      </c>
      <c r="D95" s="289">
        <v>409928636.28999996</v>
      </c>
      <c r="E95" s="289">
        <v>593881495.19000018</v>
      </c>
      <c r="F95" s="290">
        <v>202732305.76000002</v>
      </c>
      <c r="G95" s="290">
        <v>3768492.5300000003</v>
      </c>
      <c r="H95" s="179">
        <v>-2.6295651463126291E-2</v>
      </c>
      <c r="I95" s="34"/>
    </row>
    <row r="96" spans="1:11" s="28" customFormat="1" ht="10.5" customHeight="1" x14ac:dyDescent="0.2">
      <c r="A96" s="24"/>
      <c r="B96" s="33" t="s">
        <v>304</v>
      </c>
      <c r="C96" s="289">
        <v>4829141.9799999986</v>
      </c>
      <c r="D96" s="289">
        <v>91896870.220000029</v>
      </c>
      <c r="E96" s="289">
        <v>96726012.200000033</v>
      </c>
      <c r="F96" s="290">
        <v>76622574.930000022</v>
      </c>
      <c r="G96" s="290">
        <v>657150.11999999988</v>
      </c>
      <c r="H96" s="179">
        <v>-1.6235024276937016E-2</v>
      </c>
      <c r="I96" s="27"/>
      <c r="J96" s="5"/>
    </row>
    <row r="97" spans="1:10" s="28" customFormat="1" ht="10.5" customHeight="1" x14ac:dyDescent="0.2">
      <c r="A97" s="24"/>
      <c r="B97" s="33" t="s">
        <v>305</v>
      </c>
      <c r="C97" s="289">
        <v>23438.329999999994</v>
      </c>
      <c r="D97" s="289">
        <v>38988.699999999997</v>
      </c>
      <c r="E97" s="289">
        <v>62427.03</v>
      </c>
      <c r="F97" s="290">
        <v>57434.84</v>
      </c>
      <c r="G97" s="290">
        <v>111.72</v>
      </c>
      <c r="H97" s="179">
        <v>-6.2813827058631255E-2</v>
      </c>
      <c r="I97" s="27"/>
      <c r="J97" s="5"/>
    </row>
    <row r="98" spans="1:10" s="28" customFormat="1" ht="10.5" customHeight="1" x14ac:dyDescent="0.2">
      <c r="A98" s="24"/>
      <c r="B98" s="33" t="s">
        <v>306</v>
      </c>
      <c r="C98" s="289">
        <v>292960.86999999976</v>
      </c>
      <c r="D98" s="289">
        <v>41811044.219999999</v>
      </c>
      <c r="E98" s="289">
        <v>42104005.089999996</v>
      </c>
      <c r="F98" s="290">
        <v>41206390.979999997</v>
      </c>
      <c r="G98" s="290">
        <v>283949.26</v>
      </c>
      <c r="H98" s="179">
        <v>-1.6429754748919612E-2</v>
      </c>
      <c r="I98" s="27"/>
      <c r="J98" s="5"/>
    </row>
    <row r="99" spans="1:10" s="28" customFormat="1" ht="10.5" customHeight="1" x14ac:dyDescent="0.2">
      <c r="A99" s="24"/>
      <c r="B99" s="33" t="s">
        <v>307</v>
      </c>
      <c r="C99" s="289">
        <v>45793189.240000233</v>
      </c>
      <c r="D99" s="289">
        <v>35111469.640000075</v>
      </c>
      <c r="E99" s="289">
        <v>80904658.880000293</v>
      </c>
      <c r="F99" s="290">
        <v>4817639.080000001</v>
      </c>
      <c r="G99" s="290">
        <v>586790.28000000014</v>
      </c>
      <c r="H99" s="179">
        <v>-5.630720727038685E-2</v>
      </c>
      <c r="I99" s="27"/>
      <c r="J99" s="5"/>
    </row>
    <row r="100" spans="1:10" s="28" customFormat="1" ht="10.5" customHeight="1" x14ac:dyDescent="0.2">
      <c r="A100" s="24"/>
      <c r="B100" s="33" t="s">
        <v>308</v>
      </c>
      <c r="C100" s="289">
        <v>65491531.959999949</v>
      </c>
      <c r="D100" s="289">
        <v>60655989.29999999</v>
      </c>
      <c r="E100" s="289">
        <v>126147521.25999995</v>
      </c>
      <c r="F100" s="290">
        <v>20704748.680000007</v>
      </c>
      <c r="G100" s="290">
        <v>812795.46</v>
      </c>
      <c r="H100" s="179">
        <v>-2.4345170568686458E-2</v>
      </c>
      <c r="I100" s="27"/>
      <c r="J100" s="5"/>
    </row>
    <row r="101" spans="1:10" s="28" customFormat="1" ht="10.5" customHeight="1" x14ac:dyDescent="0.2">
      <c r="A101" s="24"/>
      <c r="B101" s="33" t="s">
        <v>309</v>
      </c>
      <c r="C101" s="289">
        <v>67522596.520000026</v>
      </c>
      <c r="D101" s="289">
        <v>180414274.20999989</v>
      </c>
      <c r="E101" s="289">
        <v>247936870.7299999</v>
      </c>
      <c r="F101" s="290">
        <v>59323517.25000003</v>
      </c>
      <c r="G101" s="290">
        <v>1427695.69</v>
      </c>
      <c r="H101" s="179">
        <v>-2.2702068901050088E-2</v>
      </c>
      <c r="I101" s="27"/>
      <c r="J101" s="5"/>
    </row>
    <row r="102" spans="1:10" s="28" customFormat="1" ht="10.5" customHeight="1" x14ac:dyDescent="0.2">
      <c r="A102" s="24"/>
      <c r="B102" s="33" t="s">
        <v>105</v>
      </c>
      <c r="C102" s="289">
        <v>295055.10999999993</v>
      </c>
      <c r="D102" s="289">
        <v>3662899.5800000029</v>
      </c>
      <c r="E102" s="289">
        <v>3957954.6900000023</v>
      </c>
      <c r="F102" s="290">
        <v>3572841.0100000026</v>
      </c>
      <c r="G102" s="290">
        <v>21180.819999999996</v>
      </c>
      <c r="H102" s="179">
        <v>-6.1545325860876687E-3</v>
      </c>
      <c r="I102" s="27"/>
      <c r="J102" s="5"/>
    </row>
    <row r="103" spans="1:10" ht="10.5" customHeight="1" x14ac:dyDescent="0.2">
      <c r="B103" s="16" t="s">
        <v>100</v>
      </c>
      <c r="C103" s="289">
        <v>5435156.100000008</v>
      </c>
      <c r="D103" s="289">
        <v>29180146.630425017</v>
      </c>
      <c r="E103" s="289">
        <v>34615302.73042503</v>
      </c>
      <c r="F103" s="290">
        <v>18159.560000000001</v>
      </c>
      <c r="G103" s="290">
        <v>117699.59000000003</v>
      </c>
      <c r="H103" s="179">
        <v>-0.13391129461059004</v>
      </c>
      <c r="I103" s="34"/>
    </row>
    <row r="104" spans="1:10" ht="10.5" customHeight="1" x14ac:dyDescent="0.2">
      <c r="B104" s="16" t="s">
        <v>388</v>
      </c>
      <c r="C104" s="289">
        <v>23309.098541000076</v>
      </c>
      <c r="D104" s="289">
        <v>81877.58580999999</v>
      </c>
      <c r="E104" s="289">
        <v>105186.68435100006</v>
      </c>
      <c r="F104" s="290">
        <v>11035.157899999997</v>
      </c>
      <c r="G104" s="290">
        <v>384.50299999999976</v>
      </c>
      <c r="H104" s="179">
        <v>-0.42512668604477288</v>
      </c>
      <c r="I104" s="34"/>
    </row>
    <row r="105" spans="1:10" ht="10.5" customHeight="1" x14ac:dyDescent="0.2">
      <c r="B105" s="16" t="s">
        <v>107</v>
      </c>
      <c r="C105" s="289"/>
      <c r="D105" s="289">
        <v>93845074.920000002</v>
      </c>
      <c r="E105" s="289">
        <v>93845074.920000002</v>
      </c>
      <c r="F105" s="290">
        <v>92992724.920000002</v>
      </c>
      <c r="G105" s="290">
        <v>559384.64</v>
      </c>
      <c r="H105" s="179">
        <v>3.3974490349108155E-2</v>
      </c>
      <c r="I105" s="34"/>
    </row>
    <row r="106" spans="1:10" ht="10.5" customHeight="1" x14ac:dyDescent="0.2">
      <c r="B106" s="33" t="s">
        <v>110</v>
      </c>
      <c r="C106" s="289"/>
      <c r="D106" s="289">
        <v>31414587.93</v>
      </c>
      <c r="E106" s="289">
        <v>31414587.93</v>
      </c>
      <c r="F106" s="290">
        <v>31414587.93</v>
      </c>
      <c r="G106" s="290">
        <v>188042.56000000003</v>
      </c>
      <c r="H106" s="179">
        <v>7.0363857229926774E-2</v>
      </c>
      <c r="I106" s="34"/>
    </row>
    <row r="107" spans="1:10" s="28" customFormat="1" ht="10.5" customHeight="1" x14ac:dyDescent="0.2">
      <c r="A107" s="24"/>
      <c r="B107" s="33" t="s">
        <v>109</v>
      </c>
      <c r="C107" s="289"/>
      <c r="D107" s="289">
        <v>46057986.990000002</v>
      </c>
      <c r="E107" s="289">
        <v>46057986.990000002</v>
      </c>
      <c r="F107" s="290">
        <v>46057986.990000002</v>
      </c>
      <c r="G107" s="290">
        <v>276842.08</v>
      </c>
      <c r="H107" s="179">
        <v>1.522989294809074E-2</v>
      </c>
      <c r="I107" s="27"/>
      <c r="J107" s="5"/>
    </row>
    <row r="108" spans="1:10" ht="10.5" customHeight="1" x14ac:dyDescent="0.2">
      <c r="B108" s="33" t="s">
        <v>112</v>
      </c>
      <c r="C108" s="289"/>
      <c r="D108" s="289">
        <v>16112500</v>
      </c>
      <c r="E108" s="289">
        <v>16112500</v>
      </c>
      <c r="F108" s="290">
        <v>15520150</v>
      </c>
      <c r="G108" s="290">
        <v>92500</v>
      </c>
      <c r="H108" s="179">
        <v>1.7139069503187887E-2</v>
      </c>
      <c r="I108" s="34"/>
    </row>
    <row r="109" spans="1:10" ht="10.5" customHeight="1" x14ac:dyDescent="0.2">
      <c r="B109" s="33" t="s">
        <v>111</v>
      </c>
      <c r="C109" s="289"/>
      <c r="D109" s="289">
        <v>260000</v>
      </c>
      <c r="E109" s="289">
        <v>260000</v>
      </c>
      <c r="F109" s="290"/>
      <c r="G109" s="290">
        <v>2000</v>
      </c>
      <c r="H109" s="179">
        <v>0.27450980392156854</v>
      </c>
      <c r="I109" s="34"/>
    </row>
    <row r="110" spans="1:10" ht="10.5" customHeight="1" x14ac:dyDescent="0.2">
      <c r="B110" s="16" t="s">
        <v>97</v>
      </c>
      <c r="C110" s="289"/>
      <c r="D110" s="289"/>
      <c r="E110" s="289"/>
      <c r="F110" s="290"/>
      <c r="G110" s="290"/>
      <c r="H110" s="179"/>
      <c r="I110" s="20"/>
    </row>
    <row r="111" spans="1:10" ht="10.5" customHeight="1" x14ac:dyDescent="0.2">
      <c r="B111" s="16" t="s">
        <v>380</v>
      </c>
      <c r="C111" s="289"/>
      <c r="D111" s="289"/>
      <c r="E111" s="289"/>
      <c r="F111" s="290"/>
      <c r="G111" s="290"/>
      <c r="H111" s="179"/>
      <c r="I111" s="20"/>
    </row>
    <row r="112" spans="1:10" ht="10.5" customHeight="1" x14ac:dyDescent="0.2">
      <c r="B112" s="16" t="s">
        <v>419</v>
      </c>
      <c r="C112" s="289"/>
      <c r="D112" s="289">
        <v>144504.885018</v>
      </c>
      <c r="E112" s="289">
        <v>144504.885018</v>
      </c>
      <c r="F112" s="290"/>
      <c r="G112" s="290"/>
      <c r="H112" s="179">
        <v>0.83459524231366711</v>
      </c>
      <c r="I112" s="20"/>
    </row>
    <row r="113" spans="1:10" ht="10.5" customHeight="1" x14ac:dyDescent="0.2">
      <c r="B113" s="16" t="s">
        <v>103</v>
      </c>
      <c r="C113" s="289"/>
      <c r="D113" s="289"/>
      <c r="E113" s="289"/>
      <c r="F113" s="290"/>
      <c r="G113" s="290"/>
      <c r="H113" s="179"/>
      <c r="I113" s="34"/>
    </row>
    <row r="114" spans="1:10" ht="10.5" customHeight="1" x14ac:dyDescent="0.2">
      <c r="B114" s="16" t="s">
        <v>96</v>
      </c>
      <c r="C114" s="289"/>
      <c r="D114" s="289"/>
      <c r="E114" s="289"/>
      <c r="F114" s="290"/>
      <c r="G114" s="290"/>
      <c r="H114" s="179"/>
      <c r="I114" s="34"/>
    </row>
    <row r="115" spans="1:10" s="40" customFormat="1" ht="10.5" customHeight="1" x14ac:dyDescent="0.25">
      <c r="A115" s="38"/>
      <c r="B115" s="16" t="s">
        <v>95</v>
      </c>
      <c r="C115" s="289">
        <v>329441.38999999996</v>
      </c>
      <c r="D115" s="289">
        <v>2782219.4299999983</v>
      </c>
      <c r="E115" s="289">
        <v>3111660.8199999984</v>
      </c>
      <c r="F115" s="290">
        <v>3018945.2399999984</v>
      </c>
      <c r="G115" s="290">
        <v>10746.519999999997</v>
      </c>
      <c r="H115" s="285">
        <v>-7.7121754187488234E-2</v>
      </c>
      <c r="I115" s="39"/>
      <c r="J115" s="5"/>
    </row>
    <row r="116" spans="1:10" s="40" customFormat="1" ht="10.5" customHeight="1" x14ac:dyDescent="0.25">
      <c r="A116" s="38"/>
      <c r="B116" s="16" t="s">
        <v>381</v>
      </c>
      <c r="C116" s="289">
        <v>6250713.100000008</v>
      </c>
      <c r="D116" s="289">
        <v>4882834.2506000018</v>
      </c>
      <c r="E116" s="289">
        <v>11133547.35060001</v>
      </c>
      <c r="F116" s="290">
        <v>27227.25</v>
      </c>
      <c r="G116" s="290">
        <v>74093.570000000007</v>
      </c>
      <c r="H116" s="285">
        <v>4.3094012723355668E-2</v>
      </c>
      <c r="I116" s="39"/>
      <c r="J116" s="5"/>
    </row>
    <row r="117" spans="1:10" s="40" customFormat="1" ht="10.5" customHeight="1" x14ac:dyDescent="0.25">
      <c r="A117" s="38"/>
      <c r="B117" s="16" t="s">
        <v>418</v>
      </c>
      <c r="C117" s="289"/>
      <c r="D117" s="289">
        <v>44436</v>
      </c>
      <c r="E117" s="289">
        <v>44436</v>
      </c>
      <c r="F117" s="290"/>
      <c r="G117" s="290">
        <v>3640</v>
      </c>
      <c r="H117" s="285">
        <v>-0.23284326826577029</v>
      </c>
      <c r="I117" s="39"/>
      <c r="J117" s="5"/>
    </row>
    <row r="118" spans="1:10" ht="10.5" customHeight="1" x14ac:dyDescent="0.2">
      <c r="B118" s="16" t="s">
        <v>441</v>
      </c>
      <c r="C118" s="289"/>
      <c r="D118" s="289">
        <v>8277518.9947140031</v>
      </c>
      <c r="E118" s="289">
        <v>8277518.9947140031</v>
      </c>
      <c r="F118" s="290"/>
      <c r="G118" s="290"/>
      <c r="H118" s="179">
        <v>0.7856080616798593</v>
      </c>
      <c r="I118" s="34"/>
    </row>
    <row r="119" spans="1:10" ht="10.5" customHeight="1" x14ac:dyDescent="0.2">
      <c r="B119" s="16" t="s">
        <v>346</v>
      </c>
      <c r="C119" s="289"/>
      <c r="D119" s="289"/>
      <c r="E119" s="289"/>
      <c r="F119" s="290"/>
      <c r="G119" s="290"/>
      <c r="H119" s="179"/>
      <c r="I119" s="34"/>
    </row>
    <row r="120" spans="1:10" ht="10.5" customHeight="1" x14ac:dyDescent="0.2">
      <c r="B120" s="16" t="s">
        <v>312</v>
      </c>
      <c r="C120" s="289"/>
      <c r="D120" s="289"/>
      <c r="E120" s="289"/>
      <c r="F120" s="290"/>
      <c r="G120" s="290"/>
      <c r="H120" s="179"/>
      <c r="I120" s="34"/>
    </row>
    <row r="121" spans="1:10" ht="10.5" customHeight="1" x14ac:dyDescent="0.2">
      <c r="B121" s="16" t="s">
        <v>313</v>
      </c>
      <c r="C121" s="289"/>
      <c r="D121" s="289"/>
      <c r="E121" s="289"/>
      <c r="F121" s="290"/>
      <c r="G121" s="290"/>
      <c r="H121" s="179"/>
      <c r="I121" s="34"/>
    </row>
    <row r="122" spans="1:10" ht="10.5" hidden="1" customHeight="1" x14ac:dyDescent="0.2">
      <c r="B122" s="16"/>
      <c r="C122" s="289"/>
      <c r="D122" s="289"/>
      <c r="E122" s="289"/>
      <c r="F122" s="290"/>
      <c r="G122" s="290"/>
      <c r="H122" s="179"/>
      <c r="I122" s="34"/>
    </row>
    <row r="123" spans="1:10" ht="10.5" customHeight="1" x14ac:dyDescent="0.2">
      <c r="B123" s="16" t="s">
        <v>91</v>
      </c>
      <c r="C123" s="289">
        <v>1864712.17</v>
      </c>
      <c r="D123" s="289">
        <v>1069042.6600000001</v>
      </c>
      <c r="E123" s="289">
        <v>2933754.83</v>
      </c>
      <c r="F123" s="290">
        <v>117698.37</v>
      </c>
      <c r="G123" s="290">
        <v>19018.079999999998</v>
      </c>
      <c r="H123" s="179">
        <v>-0.10923040967937314</v>
      </c>
      <c r="I123" s="34"/>
    </row>
    <row r="124" spans="1:10" s="28" customFormat="1" ht="10.5" customHeight="1" x14ac:dyDescent="0.2">
      <c r="A124" s="24"/>
      <c r="B124" s="16" t="s">
        <v>94</v>
      </c>
      <c r="C124" s="289">
        <v>15176.689999999995</v>
      </c>
      <c r="D124" s="289">
        <v>337055.97</v>
      </c>
      <c r="E124" s="289">
        <v>352232.66</v>
      </c>
      <c r="F124" s="290"/>
      <c r="G124" s="290">
        <v>1225.5</v>
      </c>
      <c r="H124" s="179">
        <v>-0.1547106795186407</v>
      </c>
      <c r="I124" s="27"/>
      <c r="J124" s="5"/>
    </row>
    <row r="125" spans="1:10" ht="10.5" customHeight="1" x14ac:dyDescent="0.2">
      <c r="B125" s="16" t="s">
        <v>92</v>
      </c>
      <c r="C125" s="289">
        <v>34712.079999999994</v>
      </c>
      <c r="D125" s="289">
        <v>5168.9299999999994</v>
      </c>
      <c r="E125" s="289">
        <v>39881.009999999995</v>
      </c>
      <c r="F125" s="290">
        <v>529.57000000000005</v>
      </c>
      <c r="G125" s="290">
        <v>355.39</v>
      </c>
      <c r="H125" s="179">
        <v>-0.34550384178530469</v>
      </c>
      <c r="I125" s="34"/>
    </row>
    <row r="126" spans="1:10" ht="10.5" customHeight="1" x14ac:dyDescent="0.2">
      <c r="B126" s="16" t="s">
        <v>93</v>
      </c>
      <c r="C126" s="289">
        <v>84710.409999999989</v>
      </c>
      <c r="D126" s="289">
        <v>9320.9700000000012</v>
      </c>
      <c r="E126" s="289">
        <v>94031.379999999976</v>
      </c>
      <c r="F126" s="290">
        <v>422.18</v>
      </c>
      <c r="G126" s="290">
        <v>255.85</v>
      </c>
      <c r="H126" s="179">
        <v>-0.27850568543447685</v>
      </c>
      <c r="I126" s="34"/>
    </row>
    <row r="127" spans="1:10" ht="10.5" customHeight="1" x14ac:dyDescent="0.2">
      <c r="B127" s="16" t="s">
        <v>252</v>
      </c>
      <c r="C127" s="289"/>
      <c r="D127" s="289"/>
      <c r="E127" s="289"/>
      <c r="F127" s="290"/>
      <c r="G127" s="290"/>
      <c r="H127" s="179"/>
      <c r="I127" s="34"/>
    </row>
    <row r="128" spans="1:10" ht="10.5" customHeight="1" x14ac:dyDescent="0.2">
      <c r="B128" s="16" t="s">
        <v>303</v>
      </c>
      <c r="C128" s="289"/>
      <c r="D128" s="289"/>
      <c r="E128" s="289"/>
      <c r="F128" s="290"/>
      <c r="G128" s="290"/>
      <c r="H128" s="179"/>
      <c r="I128" s="34"/>
    </row>
    <row r="129" spans="1:11" ht="10.5" customHeight="1" x14ac:dyDescent="0.2">
      <c r="B129" s="268" t="s">
        <v>255</v>
      </c>
      <c r="C129" s="289"/>
      <c r="D129" s="289">
        <v>6000</v>
      </c>
      <c r="E129" s="289">
        <v>6000</v>
      </c>
      <c r="F129" s="290">
        <v>6000</v>
      </c>
      <c r="G129" s="290"/>
      <c r="H129" s="179">
        <v>0.73913043478260865</v>
      </c>
      <c r="I129" s="34"/>
    </row>
    <row r="130" spans="1:11" ht="10.5" customHeight="1" x14ac:dyDescent="0.2">
      <c r="B130" s="16" t="s">
        <v>489</v>
      </c>
      <c r="C130" s="289"/>
      <c r="D130" s="289"/>
      <c r="E130" s="289"/>
      <c r="F130" s="290"/>
      <c r="G130" s="290"/>
      <c r="H130" s="179"/>
      <c r="I130" s="34"/>
    </row>
    <row r="131" spans="1:11" ht="10.5" customHeight="1" x14ac:dyDescent="0.2">
      <c r="B131" s="268" t="s">
        <v>487</v>
      </c>
      <c r="C131" s="289"/>
      <c r="D131" s="289">
        <v>2777301.8473</v>
      </c>
      <c r="E131" s="289">
        <v>2777301.8473</v>
      </c>
      <c r="F131" s="290"/>
      <c r="G131" s="290"/>
      <c r="H131" s="179">
        <v>0.24021870436048398</v>
      </c>
      <c r="I131" s="34"/>
    </row>
    <row r="132" spans="1:11" ht="10.5" customHeight="1" x14ac:dyDescent="0.2">
      <c r="B132" s="16" t="s">
        <v>420</v>
      </c>
      <c r="C132" s="289"/>
      <c r="D132" s="289">
        <v>2665536.3031950002</v>
      </c>
      <c r="E132" s="289">
        <v>2665536.3031950002</v>
      </c>
      <c r="F132" s="290"/>
      <c r="G132" s="290"/>
      <c r="H132" s="179">
        <v>-6.3708868893644022E-2</v>
      </c>
      <c r="I132" s="34"/>
    </row>
    <row r="133" spans="1:11" ht="10.5" customHeight="1" x14ac:dyDescent="0.2">
      <c r="B133" s="574" t="s">
        <v>449</v>
      </c>
      <c r="C133" s="289"/>
      <c r="D133" s="289">
        <v>3832</v>
      </c>
      <c r="E133" s="289">
        <v>3832</v>
      </c>
      <c r="F133" s="290"/>
      <c r="G133" s="290"/>
      <c r="H133" s="179"/>
      <c r="I133" s="34"/>
    </row>
    <row r="134" spans="1:11" ht="10.5" customHeight="1" x14ac:dyDescent="0.2">
      <c r="B134" s="16" t="s">
        <v>99</v>
      </c>
      <c r="C134" s="289">
        <v>346775.51000000059</v>
      </c>
      <c r="D134" s="289">
        <v>528537.36422200012</v>
      </c>
      <c r="E134" s="289">
        <v>875312.87422200071</v>
      </c>
      <c r="F134" s="290">
        <v>180933.036593</v>
      </c>
      <c r="G134" s="290">
        <v>4045.4394460000003</v>
      </c>
      <c r="H134" s="179">
        <v>1.3502294400307147E-2</v>
      </c>
      <c r="I134" s="34"/>
    </row>
    <row r="135" spans="1:11" ht="10.5" customHeight="1" x14ac:dyDescent="0.2">
      <c r="B135" s="16" t="s">
        <v>283</v>
      </c>
      <c r="C135" s="289"/>
      <c r="D135" s="289">
        <v>-1682568</v>
      </c>
      <c r="E135" s="289">
        <v>-1682568</v>
      </c>
      <c r="F135" s="290">
        <v>-11352</v>
      </c>
      <c r="G135" s="290">
        <v>-14640</v>
      </c>
      <c r="H135" s="179">
        <v>2.0272433565212244E-2</v>
      </c>
      <c r="I135" s="34"/>
    </row>
    <row r="136" spans="1:11" ht="10.5" customHeight="1" x14ac:dyDescent="0.2">
      <c r="B136" s="16" t="s">
        <v>279</v>
      </c>
      <c r="C136" s="289">
        <v>87.990000000000009</v>
      </c>
      <c r="D136" s="289">
        <v>-34920832</v>
      </c>
      <c r="E136" s="289">
        <v>-34920744.009999998</v>
      </c>
      <c r="F136" s="290">
        <v>-81662</v>
      </c>
      <c r="G136" s="290">
        <v>-259017</v>
      </c>
      <c r="H136" s="179">
        <v>0.70094166498378341</v>
      </c>
      <c r="I136" s="34"/>
    </row>
    <row r="137" spans="1:11" s="28" customFormat="1" ht="10.5" customHeight="1" x14ac:dyDescent="0.2">
      <c r="A137" s="24"/>
      <c r="B137" s="29" t="s">
        <v>113</v>
      </c>
      <c r="C137" s="291">
        <v>454705190.75000012</v>
      </c>
      <c r="D137" s="291">
        <v>687063993.88147402</v>
      </c>
      <c r="E137" s="291">
        <v>1141769184.6314743</v>
      </c>
      <c r="F137" s="292">
        <v>328584328.63659304</v>
      </c>
      <c r="G137" s="292">
        <v>6988775.1419459991</v>
      </c>
      <c r="H137" s="178">
        <v>-3.4794851476502964E-2</v>
      </c>
      <c r="I137" s="36"/>
      <c r="J137" s="5"/>
      <c r="K137" s="209" t="b">
        <f>IF(ABS(E137-SUM(E92:E94,E103:E105,E110:E136))&lt;0.001,TRUE,FALSE)</f>
        <v>1</v>
      </c>
    </row>
    <row r="138" spans="1:11" s="28" customFormat="1" ht="10.5" customHeight="1" x14ac:dyDescent="0.2">
      <c r="A138" s="24"/>
      <c r="B138" s="273"/>
      <c r="C138" s="291"/>
      <c r="D138" s="291"/>
      <c r="E138" s="291"/>
      <c r="F138" s="292"/>
      <c r="G138" s="292"/>
      <c r="H138" s="178"/>
      <c r="I138" s="36"/>
      <c r="J138" s="5"/>
      <c r="K138" s="209"/>
    </row>
    <row r="139" spans="1:11" s="28" customFormat="1" ht="10.5" customHeight="1" x14ac:dyDescent="0.2">
      <c r="A139" s="24"/>
      <c r="B139" s="74" t="s">
        <v>122</v>
      </c>
      <c r="C139" s="291"/>
      <c r="D139" s="291"/>
      <c r="E139" s="291"/>
      <c r="F139" s="292"/>
      <c r="G139" s="292"/>
      <c r="H139" s="178"/>
      <c r="I139" s="36"/>
    </row>
    <row r="140" spans="1:11" ht="18" customHeight="1" x14ac:dyDescent="0.2">
      <c r="B140" s="16" t="s">
        <v>386</v>
      </c>
      <c r="C140" s="289">
        <v>1909554.0900000003</v>
      </c>
      <c r="D140" s="289">
        <v>189779.93999999997</v>
      </c>
      <c r="E140" s="289">
        <v>2099334.0300000003</v>
      </c>
      <c r="F140" s="290">
        <v>82.8</v>
      </c>
      <c r="G140" s="290">
        <v>15960.630000000003</v>
      </c>
      <c r="H140" s="179">
        <v>5.3948932495135882E-3</v>
      </c>
      <c r="I140" s="34"/>
    </row>
    <row r="141" spans="1:11" ht="10.5" customHeight="1" x14ac:dyDescent="0.2">
      <c r="B141" s="16" t="s">
        <v>100</v>
      </c>
      <c r="C141" s="289">
        <v>61117.609999999921</v>
      </c>
      <c r="D141" s="289">
        <v>27393.059999999987</v>
      </c>
      <c r="E141" s="289">
        <v>88510.669999999911</v>
      </c>
      <c r="F141" s="290"/>
      <c r="G141" s="290">
        <v>627.11</v>
      </c>
      <c r="H141" s="179">
        <v>0.17658802954701103</v>
      </c>
      <c r="I141" s="34"/>
    </row>
    <row r="142" spans="1:11" ht="10.5" customHeight="1" x14ac:dyDescent="0.2">
      <c r="B142" s="16" t="s">
        <v>177</v>
      </c>
      <c r="C142" s="289">
        <v>206256.59000000008</v>
      </c>
      <c r="D142" s="289">
        <v>872.30000000000018</v>
      </c>
      <c r="E142" s="289">
        <v>207128.89000000007</v>
      </c>
      <c r="F142" s="290">
        <v>102.72</v>
      </c>
      <c r="G142" s="290">
        <v>1544.9500000000003</v>
      </c>
      <c r="H142" s="179">
        <v>0.21498840202799196</v>
      </c>
      <c r="I142" s="34"/>
    </row>
    <row r="143" spans="1:11" ht="10.5" customHeight="1" x14ac:dyDescent="0.2">
      <c r="B143" s="16" t="s">
        <v>22</v>
      </c>
      <c r="C143" s="289">
        <v>4462427.7400000058</v>
      </c>
      <c r="D143" s="289">
        <v>898309.81735000061</v>
      </c>
      <c r="E143" s="289">
        <v>5360737.557350006</v>
      </c>
      <c r="F143" s="290">
        <v>42.400000000000006</v>
      </c>
      <c r="G143" s="290">
        <v>36472.245750000009</v>
      </c>
      <c r="H143" s="179">
        <v>6.559691709193749E-2</v>
      </c>
      <c r="I143" s="34"/>
    </row>
    <row r="144" spans="1:11" ht="10.5" customHeight="1" x14ac:dyDescent="0.2">
      <c r="B144" s="16" t="s">
        <v>381</v>
      </c>
      <c r="C144" s="289">
        <v>130050.69000000003</v>
      </c>
      <c r="D144" s="289">
        <v>14815.6775</v>
      </c>
      <c r="E144" s="289">
        <v>144866.36750000002</v>
      </c>
      <c r="F144" s="290"/>
      <c r="G144" s="290">
        <v>995.40250000000003</v>
      </c>
      <c r="H144" s="179">
        <v>0.25836306461088054</v>
      </c>
      <c r="I144" s="34"/>
    </row>
    <row r="145" spans="2:11" ht="10.5" customHeight="1" x14ac:dyDescent="0.2">
      <c r="B145" s="37" t="s">
        <v>312</v>
      </c>
      <c r="C145" s="289"/>
      <c r="D145" s="289">
        <v>107102.91250000001</v>
      </c>
      <c r="E145" s="289">
        <v>107102.91250000001</v>
      </c>
      <c r="F145" s="290"/>
      <c r="G145" s="290"/>
      <c r="H145" s="179">
        <v>-7.0330846157808269E-2</v>
      </c>
      <c r="I145" s="34"/>
    </row>
    <row r="146" spans="2:11" ht="10.5" customHeight="1" x14ac:dyDescent="0.2">
      <c r="B146" s="16" t="s">
        <v>385</v>
      </c>
      <c r="C146" s="289">
        <v>2924763.209999999</v>
      </c>
      <c r="D146" s="289">
        <v>66827.369999999966</v>
      </c>
      <c r="E146" s="289">
        <v>2991590.5799999991</v>
      </c>
      <c r="F146" s="290">
        <v>884.11000000000013</v>
      </c>
      <c r="G146" s="290">
        <v>22553.660000000007</v>
      </c>
      <c r="H146" s="179">
        <v>5.2296049251155718E-2</v>
      </c>
      <c r="I146" s="34"/>
    </row>
    <row r="147" spans="2:11" ht="10.5" customHeight="1" x14ac:dyDescent="0.2">
      <c r="B147" s="16" t="s">
        <v>382</v>
      </c>
      <c r="C147" s="289"/>
      <c r="D147" s="289">
        <v>146</v>
      </c>
      <c r="E147" s="289">
        <v>146</v>
      </c>
      <c r="F147" s="290"/>
      <c r="G147" s="290"/>
      <c r="H147" s="179">
        <v>0.45999999999999996</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28</v>
      </c>
      <c r="D150" s="289">
        <v>96481.162170000011</v>
      </c>
      <c r="E150" s="289">
        <v>96509.162170000011</v>
      </c>
      <c r="F150" s="290">
        <v>390.64974999999998</v>
      </c>
      <c r="G150" s="290">
        <v>183.68295000000001</v>
      </c>
      <c r="H150" s="179"/>
      <c r="I150" s="34"/>
    </row>
    <row r="151" spans="2:11" ht="10.5" customHeight="1" x14ac:dyDescent="0.2">
      <c r="B151" s="41" t="s">
        <v>120</v>
      </c>
      <c r="C151" s="293">
        <v>9694197.9300000034</v>
      </c>
      <c r="D151" s="293">
        <v>1401728.2395200003</v>
      </c>
      <c r="E151" s="293">
        <v>11095926.169520004</v>
      </c>
      <c r="F151" s="294">
        <v>1502.6797500000002</v>
      </c>
      <c r="G151" s="294">
        <v>78337.681200000006</v>
      </c>
      <c r="H151" s="286">
        <v>2.2557445407940468E-2</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282</v>
      </c>
      <c r="C156" s="208"/>
      <c r="D156" s="208"/>
      <c r="E156" s="208"/>
      <c r="F156" s="208"/>
      <c r="G156" s="208"/>
      <c r="H156" s="205"/>
      <c r="I156" s="34"/>
    </row>
    <row r="157" spans="2:11" ht="10.5" customHeight="1" x14ac:dyDescent="0.2">
      <c r="B157" s="265"/>
      <c r="C157" s="208"/>
      <c r="D157" s="208"/>
      <c r="E157" s="208"/>
      <c r="F157" s="208"/>
      <c r="G157" s="208"/>
      <c r="H157" s="205"/>
      <c r="I157" s="34"/>
    </row>
    <row r="158" spans="2:11" ht="14.25" customHeight="1" x14ac:dyDescent="0.25">
      <c r="B158" s="7" t="s">
        <v>288</v>
      </c>
      <c r="C158" s="8"/>
      <c r="D158" s="8"/>
      <c r="E158" s="8"/>
      <c r="F158" s="8"/>
      <c r="G158" s="8"/>
      <c r="H158" s="8"/>
      <c r="I158" s="8"/>
    </row>
    <row r="159" spans="2:11" ht="12" customHeight="1" x14ac:dyDescent="0.2">
      <c r="B159" s="9"/>
      <c r="C159" s="10" t="str">
        <f>C3</f>
        <v>MOIS D'AOUT 2024</v>
      </c>
      <c r="D159" s="11"/>
    </row>
    <row r="160" spans="2:11" ht="14.25" customHeight="1" x14ac:dyDescent="0.2">
      <c r="B160" s="12" t="str">
        <f>B4</f>
        <v xml:space="preserve">             I - ASSURANCE MALADIE : DÉPENSES en milliers d'euros</v>
      </c>
      <c r="C160" s="13"/>
      <c r="D160" s="13"/>
      <c r="E160" s="13"/>
      <c r="F160" s="13"/>
      <c r="G160" s="13"/>
      <c r="H160" s="14"/>
      <c r="I160" s="15"/>
    </row>
    <row r="161" spans="1:10" ht="12" customHeight="1" x14ac:dyDescent="0.2">
      <c r="B161" s="16" t="s">
        <v>4</v>
      </c>
      <c r="C161" s="386" t="s">
        <v>1</v>
      </c>
      <c r="D161" s="17" t="s">
        <v>2</v>
      </c>
      <c r="E161" s="386" t="s">
        <v>6</v>
      </c>
      <c r="F161" s="219" t="s">
        <v>3</v>
      </c>
      <c r="G161" s="219" t="s">
        <v>237</v>
      </c>
      <c r="H161" s="19" t="str">
        <f>$H$5</f>
        <v>GAM</v>
      </c>
      <c r="I161" s="20"/>
    </row>
    <row r="162" spans="1:10" ht="9.75" customHeight="1" x14ac:dyDescent="0.2">
      <c r="B162" s="21"/>
      <c r="C162" s="45" t="s">
        <v>5</v>
      </c>
      <c r="D162" s="44" t="s">
        <v>5</v>
      </c>
      <c r="E162" s="45"/>
      <c r="F162" s="220" t="s">
        <v>241</v>
      </c>
      <c r="G162" s="220" t="s">
        <v>239</v>
      </c>
      <c r="H162" s="22" t="str">
        <f>$H$6</f>
        <v>en %</v>
      </c>
      <c r="I162" s="23"/>
    </row>
    <row r="163" spans="1:10" s="28" customFormat="1" ht="13.5" customHeight="1" x14ac:dyDescent="0.2">
      <c r="A163" s="24"/>
      <c r="B163" s="31" t="s">
        <v>121</v>
      </c>
      <c r="C163" s="30"/>
      <c r="D163" s="30"/>
      <c r="E163" s="30"/>
      <c r="F163" s="222"/>
      <c r="G163" s="222"/>
      <c r="H163" s="178"/>
      <c r="I163" s="36"/>
    </row>
    <row r="164" spans="1:10" s="28" customFormat="1" ht="10.5" customHeight="1" x14ac:dyDescent="0.2">
      <c r="A164" s="24"/>
      <c r="B164" s="16" t="s">
        <v>116</v>
      </c>
      <c r="C164" s="289">
        <v>59178068.670000002</v>
      </c>
      <c r="D164" s="289">
        <v>5899158.5999999922</v>
      </c>
      <c r="E164" s="289">
        <v>65077227.269999988</v>
      </c>
      <c r="F164" s="290">
        <v>91186.19</v>
      </c>
      <c r="G164" s="290">
        <v>632792.06000000006</v>
      </c>
      <c r="H164" s="179">
        <v>-0.14246757174906632</v>
      </c>
      <c r="I164" s="36"/>
      <c r="J164" s="5"/>
    </row>
    <row r="165" spans="1:10" s="28" customFormat="1" ht="10.5" customHeight="1" x14ac:dyDescent="0.2">
      <c r="A165" s="24"/>
      <c r="B165" s="16" t="s">
        <v>117</v>
      </c>
      <c r="C165" s="289">
        <v>24913358.389999997</v>
      </c>
      <c r="D165" s="289">
        <v>3371889.34</v>
      </c>
      <c r="E165" s="289">
        <v>28285247.729999993</v>
      </c>
      <c r="F165" s="290">
        <v>1149.5</v>
      </c>
      <c r="G165" s="290">
        <v>264431.97000000009</v>
      </c>
      <c r="H165" s="179">
        <v>-0.17663983254540538</v>
      </c>
      <c r="I165" s="36"/>
      <c r="J165" s="5"/>
    </row>
    <row r="166" spans="1:10" s="28" customFormat="1" ht="10.5" customHeight="1" x14ac:dyDescent="0.2">
      <c r="A166" s="24"/>
      <c r="B166" s="16" t="s">
        <v>118</v>
      </c>
      <c r="C166" s="289">
        <v>701834.32999999938</v>
      </c>
      <c r="D166" s="289">
        <v>19896113.300000004</v>
      </c>
      <c r="E166" s="289">
        <v>20597947.630000003</v>
      </c>
      <c r="F166" s="290"/>
      <c r="G166" s="290">
        <v>129440.63999999998</v>
      </c>
      <c r="H166" s="179">
        <v>1.7502198714077766E-2</v>
      </c>
      <c r="I166" s="36"/>
      <c r="J166" s="5"/>
    </row>
    <row r="167" spans="1:10" s="28" customFormat="1" ht="10.5" customHeight="1" x14ac:dyDescent="0.2">
      <c r="A167" s="24"/>
      <c r="B167" s="16" t="s">
        <v>166</v>
      </c>
      <c r="C167" s="289">
        <v>9394495.3400000073</v>
      </c>
      <c r="D167" s="289">
        <v>777079.72000000044</v>
      </c>
      <c r="E167" s="289">
        <v>10171575.060000008</v>
      </c>
      <c r="F167" s="290">
        <v>2212.0100000000007</v>
      </c>
      <c r="G167" s="290">
        <v>94065.800000000047</v>
      </c>
      <c r="H167" s="179">
        <v>-0.15229674108518587</v>
      </c>
      <c r="I167" s="36"/>
      <c r="J167" s="5"/>
    </row>
    <row r="168" spans="1:10" s="28" customFormat="1" ht="10.5" customHeight="1" x14ac:dyDescent="0.2">
      <c r="A168" s="24"/>
      <c r="B168" s="16" t="s">
        <v>22</v>
      </c>
      <c r="C168" s="289">
        <v>6966595.8099999884</v>
      </c>
      <c r="D168" s="289">
        <v>820480.24000000011</v>
      </c>
      <c r="E168" s="289">
        <v>7787076.0499999886</v>
      </c>
      <c r="F168" s="290">
        <v>537.4</v>
      </c>
      <c r="G168" s="290">
        <v>66626.949999999983</v>
      </c>
      <c r="H168" s="179">
        <v>-0.18315517886102672</v>
      </c>
      <c r="I168" s="36"/>
      <c r="J168" s="5"/>
    </row>
    <row r="169" spans="1:10" s="28" customFormat="1" ht="10.5" customHeight="1" x14ac:dyDescent="0.2">
      <c r="A169" s="24"/>
      <c r="B169" s="16" t="s">
        <v>115</v>
      </c>
      <c r="C169" s="289">
        <v>5443421.9800000004</v>
      </c>
      <c r="D169" s="289">
        <v>5396918.7300000032</v>
      </c>
      <c r="E169" s="289">
        <v>10840340.710000003</v>
      </c>
      <c r="F169" s="290">
        <v>982326.91000000096</v>
      </c>
      <c r="G169" s="290">
        <v>79667.820000000007</v>
      </c>
      <c r="H169" s="179">
        <v>-7.7710248409617044E-2</v>
      </c>
      <c r="I169" s="36"/>
      <c r="J169" s="5"/>
    </row>
    <row r="170" spans="1:10" s="28" customFormat="1" ht="10.5" customHeight="1" x14ac:dyDescent="0.2">
      <c r="A170" s="24"/>
      <c r="B170" s="16" t="s">
        <v>114</v>
      </c>
      <c r="C170" s="289">
        <v>68032.980000000156</v>
      </c>
      <c r="D170" s="289">
        <v>2991412.9499999993</v>
      </c>
      <c r="E170" s="289">
        <v>3059445.9299999992</v>
      </c>
      <c r="F170" s="290">
        <v>2689.5800000000004</v>
      </c>
      <c r="G170" s="290">
        <v>24801.379999999997</v>
      </c>
      <c r="H170" s="179">
        <v>3.5501045317772428E-2</v>
      </c>
      <c r="I170" s="36"/>
      <c r="J170" s="5"/>
    </row>
    <row r="171" spans="1:10" s="28" customFormat="1" ht="10.5" customHeight="1" x14ac:dyDescent="0.2">
      <c r="A171" s="24"/>
      <c r="B171" s="16" t="s">
        <v>100</v>
      </c>
      <c r="C171" s="289">
        <v>2408.02</v>
      </c>
      <c r="D171" s="289">
        <v>2157.0500000000002</v>
      </c>
      <c r="E171" s="289">
        <v>4565.07</v>
      </c>
      <c r="F171" s="290"/>
      <c r="G171" s="290"/>
      <c r="H171" s="179">
        <v>-0.11478528297349988</v>
      </c>
      <c r="I171" s="36"/>
      <c r="J171" s="5"/>
    </row>
    <row r="172" spans="1:10" s="28" customFormat="1" ht="10.5" customHeight="1" x14ac:dyDescent="0.2">
      <c r="A172" s="24"/>
      <c r="B172" s="16" t="s">
        <v>283</v>
      </c>
      <c r="C172" s="289"/>
      <c r="D172" s="289">
        <v>-6144</v>
      </c>
      <c r="E172" s="289">
        <v>-6144</v>
      </c>
      <c r="F172" s="290"/>
      <c r="G172" s="290">
        <v>-72</v>
      </c>
      <c r="H172" s="179">
        <v>1.1857707509881354E-2</v>
      </c>
      <c r="I172" s="36"/>
      <c r="J172" s="5"/>
    </row>
    <row r="173" spans="1:10" s="28" customFormat="1" ht="12.75" customHeight="1" x14ac:dyDescent="0.2">
      <c r="A173" s="24"/>
      <c r="B173" s="16" t="s">
        <v>416</v>
      </c>
      <c r="C173" s="289"/>
      <c r="D173" s="289"/>
      <c r="E173" s="289"/>
      <c r="F173" s="290"/>
      <c r="G173" s="290"/>
      <c r="H173" s="179"/>
      <c r="I173" s="36"/>
      <c r="J173" s="5"/>
    </row>
    <row r="174" spans="1:10" s="28" customFormat="1" ht="12.75" customHeight="1" x14ac:dyDescent="0.2">
      <c r="A174" s="24"/>
      <c r="B174" s="16" t="s">
        <v>412</v>
      </c>
      <c r="C174" s="289"/>
      <c r="D174" s="289">
        <v>51716</v>
      </c>
      <c r="E174" s="289">
        <v>51716</v>
      </c>
      <c r="F174" s="290"/>
      <c r="G174" s="290"/>
      <c r="H174" s="179">
        <v>-0.64300999687610116</v>
      </c>
      <c r="I174" s="36"/>
      <c r="J174" s="5"/>
    </row>
    <row r="175" spans="1:10" s="28" customFormat="1" ht="12.75" customHeight="1" x14ac:dyDescent="0.2">
      <c r="A175" s="24"/>
      <c r="B175" s="16" t="s">
        <v>374</v>
      </c>
      <c r="C175" s="289">
        <v>174935.64</v>
      </c>
      <c r="D175" s="289">
        <v>82713.150000000038</v>
      </c>
      <c r="E175" s="289">
        <v>257648.79000000004</v>
      </c>
      <c r="F175" s="290"/>
      <c r="G175" s="290">
        <v>1053</v>
      </c>
      <c r="H175" s="179">
        <v>-0.26633968014423948</v>
      </c>
      <c r="I175" s="36"/>
      <c r="J175" s="5"/>
    </row>
    <row r="176" spans="1:10" s="28" customFormat="1" ht="12.75" customHeight="1" x14ac:dyDescent="0.2">
      <c r="A176" s="24"/>
      <c r="B176" s="574" t="s">
        <v>451</v>
      </c>
      <c r="C176" s="289"/>
      <c r="D176" s="289"/>
      <c r="E176" s="289"/>
      <c r="F176" s="290"/>
      <c r="G176" s="290"/>
      <c r="H176" s="179"/>
      <c r="I176" s="36"/>
      <c r="J176" s="5"/>
    </row>
    <row r="177" spans="1:11" s="28" customFormat="1" ht="12.75" hidden="1" customHeight="1" x14ac:dyDescent="0.2">
      <c r="A177" s="24"/>
      <c r="B177" s="574"/>
      <c r="C177" s="289"/>
      <c r="D177" s="289"/>
      <c r="E177" s="289"/>
      <c r="F177" s="290"/>
      <c r="G177" s="290"/>
      <c r="H177" s="179"/>
      <c r="I177" s="36"/>
      <c r="J177" s="5"/>
    </row>
    <row r="178" spans="1:11" s="28" customFormat="1" ht="12" customHeight="1" x14ac:dyDescent="0.2">
      <c r="A178" s="24"/>
      <c r="B178" s="269" t="s">
        <v>99</v>
      </c>
      <c r="C178" s="289"/>
      <c r="D178" s="289">
        <v>39230</v>
      </c>
      <c r="E178" s="289">
        <v>39230</v>
      </c>
      <c r="F178" s="290"/>
      <c r="G178" s="290"/>
      <c r="H178" s="179">
        <v>0.33603514627251974</v>
      </c>
      <c r="I178" s="36"/>
    </row>
    <row r="179" spans="1:11" s="28" customFormat="1" ht="14.25" customHeight="1" x14ac:dyDescent="0.2">
      <c r="A179" s="24"/>
      <c r="B179" s="35" t="s">
        <v>119</v>
      </c>
      <c r="C179" s="291">
        <v>106843151.16</v>
      </c>
      <c r="D179" s="291">
        <v>39322725.079999991</v>
      </c>
      <c r="E179" s="291">
        <v>146165876.23999998</v>
      </c>
      <c r="F179" s="292">
        <v>1080101.5900000008</v>
      </c>
      <c r="G179" s="292">
        <v>1292807.6200000001</v>
      </c>
      <c r="H179" s="178">
        <v>-0.12612666850346055</v>
      </c>
      <c r="I179" s="36"/>
      <c r="K179" s="209" t="b">
        <f>IF(ABS(E179-SUM(E164:E178))&lt;0.001,TRUE,FALSE)</f>
        <v>1</v>
      </c>
    </row>
    <row r="180" spans="1:11" s="28" customFormat="1" ht="14.25" customHeight="1" x14ac:dyDescent="0.2">
      <c r="A180" s="24"/>
      <c r="B180" s="35"/>
      <c r="C180" s="291"/>
      <c r="D180" s="291"/>
      <c r="E180" s="291"/>
      <c r="F180" s="292"/>
      <c r="G180" s="292"/>
      <c r="H180" s="178"/>
      <c r="I180" s="36"/>
      <c r="K180" s="209"/>
    </row>
    <row r="181" spans="1:11" s="28" customFormat="1" ht="14.25" customHeight="1" x14ac:dyDescent="0.2">
      <c r="A181" s="24"/>
      <c r="B181" s="31" t="s">
        <v>243</v>
      </c>
      <c r="C181" s="291"/>
      <c r="D181" s="291"/>
      <c r="E181" s="291"/>
      <c r="F181" s="292"/>
      <c r="G181" s="292"/>
      <c r="H181" s="178"/>
      <c r="I181" s="36"/>
    </row>
    <row r="182" spans="1:11" s="28" customFormat="1" ht="10.5" customHeight="1" x14ac:dyDescent="0.2">
      <c r="A182" s="24"/>
      <c r="B182" s="16" t="s">
        <v>22</v>
      </c>
      <c r="C182" s="289">
        <v>13711162.210000001</v>
      </c>
      <c r="D182" s="289">
        <v>10589273.183749996</v>
      </c>
      <c r="E182" s="289">
        <v>24300435.393749993</v>
      </c>
      <c r="F182" s="290"/>
      <c r="G182" s="290">
        <v>102749.81000000003</v>
      </c>
      <c r="H182" s="179">
        <v>9.4007283351947413E-2</v>
      </c>
      <c r="I182" s="36"/>
      <c r="J182" s="5"/>
    </row>
    <row r="183" spans="1:11" s="28" customFormat="1" ht="10.5" customHeight="1" x14ac:dyDescent="0.2">
      <c r="A183" s="24"/>
      <c r="B183" s="16" t="s">
        <v>387</v>
      </c>
      <c r="C183" s="289">
        <v>8231.0371750000031</v>
      </c>
      <c r="D183" s="289">
        <v>41206.796499999997</v>
      </c>
      <c r="E183" s="289">
        <v>49437.833675000009</v>
      </c>
      <c r="F183" s="290"/>
      <c r="G183" s="290">
        <v>171.92240000000001</v>
      </c>
      <c r="H183" s="179">
        <v>-2.3981702428377161E-2</v>
      </c>
      <c r="I183" s="36"/>
      <c r="J183" s="5"/>
    </row>
    <row r="184" spans="1:11" s="28" customFormat="1" ht="10.5" customHeight="1" x14ac:dyDescent="0.2">
      <c r="A184" s="24"/>
      <c r="B184" s="16" t="s">
        <v>104</v>
      </c>
      <c r="C184" s="289">
        <v>11603165.019999992</v>
      </c>
      <c r="D184" s="289">
        <v>8159083.3299999936</v>
      </c>
      <c r="E184" s="289">
        <v>19762248.349999987</v>
      </c>
      <c r="F184" s="290"/>
      <c r="G184" s="290">
        <v>83898.510000000009</v>
      </c>
      <c r="H184" s="179">
        <v>-7.8731439446121487E-2</v>
      </c>
      <c r="I184" s="36"/>
      <c r="J184" s="5"/>
    </row>
    <row r="185" spans="1:11" s="28" customFormat="1" ht="10.5" customHeight="1" x14ac:dyDescent="0.2">
      <c r="A185" s="24"/>
      <c r="B185" s="33" t="s">
        <v>106</v>
      </c>
      <c r="C185" s="289">
        <v>9383786.4599999916</v>
      </c>
      <c r="D185" s="289">
        <v>7472792.4399999939</v>
      </c>
      <c r="E185" s="289">
        <v>16856578.899999984</v>
      </c>
      <c r="F185" s="290"/>
      <c r="G185" s="290">
        <v>75742.13</v>
      </c>
      <c r="H185" s="179">
        <v>-6.9471053725544962E-2</v>
      </c>
      <c r="I185" s="36"/>
      <c r="J185" s="5"/>
    </row>
    <row r="186" spans="1:11" s="28" customFormat="1" ht="10.5" customHeight="1" x14ac:dyDescent="0.2">
      <c r="A186" s="24"/>
      <c r="B186" s="33" t="s">
        <v>304</v>
      </c>
      <c r="C186" s="289">
        <v>208432.39</v>
      </c>
      <c r="D186" s="289">
        <v>618742.21000000008</v>
      </c>
      <c r="E186" s="289">
        <v>827174.60000000009</v>
      </c>
      <c r="F186" s="290"/>
      <c r="G186" s="290">
        <v>7694.2900000000009</v>
      </c>
      <c r="H186" s="179">
        <v>3.8137787680271984E-2</v>
      </c>
      <c r="I186" s="36"/>
      <c r="J186" s="5"/>
    </row>
    <row r="187" spans="1:11" s="28" customFormat="1" ht="10.5" customHeight="1" x14ac:dyDescent="0.2">
      <c r="A187" s="24"/>
      <c r="B187" s="33" t="s">
        <v>305</v>
      </c>
      <c r="C187" s="289">
        <v>725.56000000000006</v>
      </c>
      <c r="D187" s="289">
        <v>963.35</v>
      </c>
      <c r="E187" s="289">
        <v>1688.91</v>
      </c>
      <c r="F187" s="290"/>
      <c r="G187" s="290"/>
      <c r="H187" s="179">
        <v>0.1789206960819214</v>
      </c>
      <c r="I187" s="36"/>
      <c r="J187" s="5"/>
    </row>
    <row r="188" spans="1:11" s="28" customFormat="1" ht="10.5" customHeight="1" x14ac:dyDescent="0.2">
      <c r="A188" s="24"/>
      <c r="B188" s="33" t="s">
        <v>306</v>
      </c>
      <c r="C188" s="289">
        <v>5966.95</v>
      </c>
      <c r="D188" s="289">
        <v>267938.52999999997</v>
      </c>
      <c r="E188" s="289">
        <v>273905.48</v>
      </c>
      <c r="F188" s="290"/>
      <c r="G188" s="290">
        <v>1421.11</v>
      </c>
      <c r="H188" s="179">
        <v>-8.7252028432646456E-2</v>
      </c>
      <c r="I188" s="36"/>
      <c r="J188" s="5"/>
    </row>
    <row r="189" spans="1:11" s="28" customFormat="1" ht="10.5" customHeight="1" x14ac:dyDescent="0.2">
      <c r="A189" s="24"/>
      <c r="B189" s="33" t="s">
        <v>307</v>
      </c>
      <c r="C189" s="289">
        <v>1112338.0799999996</v>
      </c>
      <c r="D189" s="289">
        <v>655432.06000000029</v>
      </c>
      <c r="E189" s="289">
        <v>1767770.14</v>
      </c>
      <c r="F189" s="290"/>
      <c r="G189" s="290">
        <v>8147.800000000002</v>
      </c>
      <c r="H189" s="179">
        <v>-6.9940199953817617E-2</v>
      </c>
      <c r="I189" s="36"/>
      <c r="J189" s="5"/>
    </row>
    <row r="190" spans="1:11" s="28" customFormat="1" ht="10.5" customHeight="1" x14ac:dyDescent="0.2">
      <c r="A190" s="24"/>
      <c r="B190" s="33" t="s">
        <v>308</v>
      </c>
      <c r="C190" s="289">
        <v>1600587.8899999978</v>
      </c>
      <c r="D190" s="289">
        <v>752585.70000000007</v>
      </c>
      <c r="E190" s="289">
        <v>2353173.589999998</v>
      </c>
      <c r="F190" s="290"/>
      <c r="G190" s="290">
        <v>14992.239999999998</v>
      </c>
      <c r="H190" s="179">
        <v>-0.11867579019493479</v>
      </c>
      <c r="I190" s="36"/>
      <c r="J190" s="5"/>
    </row>
    <row r="191" spans="1:11" s="28" customFormat="1" ht="10.5" customHeight="1" x14ac:dyDescent="0.2">
      <c r="A191" s="24"/>
      <c r="B191" s="33" t="s">
        <v>309</v>
      </c>
      <c r="C191" s="289">
        <v>6455735.5899999952</v>
      </c>
      <c r="D191" s="289">
        <v>5177130.5899999933</v>
      </c>
      <c r="E191" s="289">
        <v>11632866.179999987</v>
      </c>
      <c r="F191" s="290"/>
      <c r="G191" s="290">
        <v>43486.69</v>
      </c>
      <c r="H191" s="179">
        <v>-6.5332437758367501E-2</v>
      </c>
      <c r="I191" s="36"/>
      <c r="J191" s="5"/>
    </row>
    <row r="192" spans="1:11" ht="10.5" customHeight="1" x14ac:dyDescent="0.2">
      <c r="B192" s="33" t="s">
        <v>105</v>
      </c>
      <c r="C192" s="289">
        <v>2219378.5599999991</v>
      </c>
      <c r="D192" s="289">
        <v>686290.8899999999</v>
      </c>
      <c r="E192" s="289">
        <v>2905669.4499999993</v>
      </c>
      <c r="F192" s="290"/>
      <c r="G192" s="290">
        <v>8156.38</v>
      </c>
      <c r="H192" s="179">
        <v>-0.12901577423961863</v>
      </c>
      <c r="I192" s="34"/>
    </row>
    <row r="193" spans="1:10" ht="10.5" customHeight="1" x14ac:dyDescent="0.2">
      <c r="B193" s="16" t="s">
        <v>116</v>
      </c>
      <c r="C193" s="289">
        <v>13238608.99000001</v>
      </c>
      <c r="D193" s="289">
        <v>1539997.99</v>
      </c>
      <c r="E193" s="289">
        <v>14778606.980000008</v>
      </c>
      <c r="F193" s="290"/>
      <c r="G193" s="290">
        <v>43467.11</v>
      </c>
      <c r="H193" s="179">
        <v>-0.13697842269783311</v>
      </c>
      <c r="I193" s="34"/>
    </row>
    <row r="194" spans="1:10" ht="10.5" customHeight="1" x14ac:dyDescent="0.2">
      <c r="B194" s="16" t="s">
        <v>117</v>
      </c>
      <c r="C194" s="289">
        <v>8464098.799999997</v>
      </c>
      <c r="D194" s="289">
        <v>1606366.1700000004</v>
      </c>
      <c r="E194" s="289">
        <v>10070464.969999997</v>
      </c>
      <c r="F194" s="290"/>
      <c r="G194" s="290">
        <v>35217.61</v>
      </c>
      <c r="H194" s="179">
        <v>-0.14992828414515313</v>
      </c>
      <c r="I194" s="34"/>
    </row>
    <row r="195" spans="1:10" ht="10.5" customHeight="1" x14ac:dyDescent="0.2">
      <c r="B195" s="16" t="s">
        <v>118</v>
      </c>
      <c r="C195" s="289">
        <v>96276.189999999944</v>
      </c>
      <c r="D195" s="289">
        <v>2552143.33</v>
      </c>
      <c r="E195" s="289">
        <v>2648419.52</v>
      </c>
      <c r="F195" s="290"/>
      <c r="G195" s="290">
        <v>4998.76</v>
      </c>
      <c r="H195" s="179">
        <v>6.3668987558369361E-2</v>
      </c>
      <c r="I195" s="34"/>
    </row>
    <row r="196" spans="1:10" s="28" customFormat="1" ht="10.5" customHeight="1" x14ac:dyDescent="0.2">
      <c r="A196" s="24"/>
      <c r="B196" s="16" t="s">
        <v>115</v>
      </c>
      <c r="C196" s="289">
        <v>1220503.1599999997</v>
      </c>
      <c r="D196" s="289">
        <v>1521982.1600000001</v>
      </c>
      <c r="E196" s="289">
        <v>2742485.32</v>
      </c>
      <c r="F196" s="290"/>
      <c r="G196" s="290">
        <v>5407.84</v>
      </c>
      <c r="H196" s="179">
        <v>-0.16352366078483382</v>
      </c>
      <c r="I196" s="36"/>
      <c r="J196" s="5"/>
    </row>
    <row r="197" spans="1:10" s="28" customFormat="1" ht="10.5" customHeight="1" x14ac:dyDescent="0.2">
      <c r="A197" s="24"/>
      <c r="B197" s="16" t="s">
        <v>114</v>
      </c>
      <c r="C197" s="289">
        <v>8086.9100000000017</v>
      </c>
      <c r="D197" s="289">
        <v>1074519.2499999986</v>
      </c>
      <c r="E197" s="289">
        <v>1082606.1599999988</v>
      </c>
      <c r="F197" s="290"/>
      <c r="G197" s="290">
        <v>2329.25</v>
      </c>
      <c r="H197" s="179">
        <v>-0.19831978379786697</v>
      </c>
      <c r="I197" s="36"/>
      <c r="J197" s="5"/>
    </row>
    <row r="198" spans="1:10" s="28" customFormat="1" ht="10.5" customHeight="1" x14ac:dyDescent="0.2">
      <c r="A198" s="24"/>
      <c r="B198" s="16" t="s">
        <v>95</v>
      </c>
      <c r="C198" s="289">
        <v>122535.12000000001</v>
      </c>
      <c r="D198" s="289">
        <v>685550.56999999983</v>
      </c>
      <c r="E198" s="289">
        <v>808085.68999999983</v>
      </c>
      <c r="F198" s="290"/>
      <c r="G198" s="290">
        <v>4457.4000000000005</v>
      </c>
      <c r="H198" s="179">
        <v>8.4396165960290981E-2</v>
      </c>
      <c r="I198" s="36"/>
      <c r="J198" s="5"/>
    </row>
    <row r="199" spans="1:10" ht="10.5" customHeight="1" x14ac:dyDescent="0.2">
      <c r="B199" s="16" t="s">
        <v>381</v>
      </c>
      <c r="C199" s="289">
        <v>9147856.9400000032</v>
      </c>
      <c r="D199" s="289">
        <v>1468195.7650000004</v>
      </c>
      <c r="E199" s="289">
        <v>10616052.705000004</v>
      </c>
      <c r="F199" s="290"/>
      <c r="G199" s="290">
        <v>70127.510000000009</v>
      </c>
      <c r="H199" s="179">
        <v>0.26269161334849245</v>
      </c>
      <c r="I199" s="20"/>
    </row>
    <row r="200" spans="1:10" ht="10.5" customHeight="1" x14ac:dyDescent="0.2">
      <c r="B200" s="16" t="s">
        <v>418</v>
      </c>
      <c r="C200" s="289"/>
      <c r="D200" s="289">
        <v>24376.7</v>
      </c>
      <c r="E200" s="289">
        <v>24376.7</v>
      </c>
      <c r="F200" s="290"/>
      <c r="G200" s="290"/>
      <c r="H200" s="179">
        <v>0.44329133919806551</v>
      </c>
      <c r="I200" s="34"/>
    </row>
    <row r="201" spans="1:10" ht="10.5" customHeight="1" x14ac:dyDescent="0.2">
      <c r="B201" s="16" t="s">
        <v>441</v>
      </c>
      <c r="C201" s="289"/>
      <c r="D201" s="289">
        <v>419410.37983799999</v>
      </c>
      <c r="E201" s="289">
        <v>419410.37983799999</v>
      </c>
      <c r="F201" s="290"/>
      <c r="G201" s="290"/>
      <c r="H201" s="179">
        <v>0.26656386214983252</v>
      </c>
      <c r="I201" s="34"/>
    </row>
    <row r="202" spans="1:10" ht="10.5" customHeight="1" x14ac:dyDescent="0.2">
      <c r="B202" s="16" t="s">
        <v>346</v>
      </c>
      <c r="C202" s="289"/>
      <c r="D202" s="289"/>
      <c r="E202" s="289"/>
      <c r="F202" s="290"/>
      <c r="G202" s="290"/>
      <c r="H202" s="179"/>
      <c r="I202" s="20"/>
    </row>
    <row r="203" spans="1:10" ht="10.5" customHeight="1" x14ac:dyDescent="0.2">
      <c r="B203" s="16" t="s">
        <v>350</v>
      </c>
      <c r="C203" s="289"/>
      <c r="D203" s="289">
        <v>3751560.8330679997</v>
      </c>
      <c r="E203" s="289">
        <v>3751560.8330679997</v>
      </c>
      <c r="F203" s="290"/>
      <c r="G203" s="290"/>
      <c r="H203" s="179"/>
      <c r="I203" s="20"/>
    </row>
    <row r="204" spans="1:10" ht="10.5" customHeight="1" x14ac:dyDescent="0.2">
      <c r="B204" s="16" t="s">
        <v>313</v>
      </c>
      <c r="C204" s="289"/>
      <c r="D204" s="289"/>
      <c r="E204" s="289"/>
      <c r="F204" s="290"/>
      <c r="G204" s="290"/>
      <c r="H204" s="179"/>
      <c r="I204" s="20"/>
    </row>
    <row r="205" spans="1:10" ht="10.5" customHeight="1" x14ac:dyDescent="0.2">
      <c r="B205" s="16" t="s">
        <v>351</v>
      </c>
      <c r="C205" s="289"/>
      <c r="D205" s="289"/>
      <c r="E205" s="289"/>
      <c r="F205" s="290"/>
      <c r="G205" s="290"/>
      <c r="H205" s="179"/>
      <c r="I205" s="20"/>
    </row>
    <row r="206" spans="1:10" ht="10.5" customHeight="1" x14ac:dyDescent="0.2">
      <c r="B206" s="269" t="s">
        <v>412</v>
      </c>
      <c r="C206" s="289"/>
      <c r="D206" s="289"/>
      <c r="E206" s="289"/>
      <c r="F206" s="290"/>
      <c r="G206" s="290"/>
      <c r="H206" s="179"/>
      <c r="I206" s="34"/>
    </row>
    <row r="207" spans="1:10" ht="10.5" customHeight="1" x14ac:dyDescent="0.2">
      <c r="B207" s="16" t="s">
        <v>100</v>
      </c>
      <c r="C207" s="289">
        <v>55203.980000000018</v>
      </c>
      <c r="D207" s="289">
        <v>365658.27999999997</v>
      </c>
      <c r="E207" s="289">
        <v>420862.26</v>
      </c>
      <c r="F207" s="290"/>
      <c r="G207" s="290">
        <v>1489.7699999999998</v>
      </c>
      <c r="H207" s="179">
        <v>6.0735328146563683E-2</v>
      </c>
      <c r="I207" s="34"/>
    </row>
    <row r="208" spans="1:10" ht="10.5" customHeight="1" x14ac:dyDescent="0.2">
      <c r="B208" s="16" t="s">
        <v>388</v>
      </c>
      <c r="C208" s="289">
        <v>5167.7128249999969</v>
      </c>
      <c r="D208" s="289">
        <v>24988.203500000007</v>
      </c>
      <c r="E208" s="289">
        <v>30155.916325000006</v>
      </c>
      <c r="F208" s="290"/>
      <c r="G208" s="290">
        <v>162.57760000000002</v>
      </c>
      <c r="H208" s="179">
        <v>0.67185202200213334</v>
      </c>
      <c r="I208" s="34"/>
    </row>
    <row r="209" spans="1:10" ht="10.5" customHeight="1" x14ac:dyDescent="0.2">
      <c r="B209" s="16" t="s">
        <v>94</v>
      </c>
      <c r="C209" s="289">
        <v>270.89999999999998</v>
      </c>
      <c r="D209" s="289">
        <v>10416.75</v>
      </c>
      <c r="E209" s="289">
        <v>10687.65</v>
      </c>
      <c r="F209" s="290"/>
      <c r="G209" s="290"/>
      <c r="H209" s="179">
        <v>1.2403495837240985E-3</v>
      </c>
      <c r="I209" s="34"/>
    </row>
    <row r="210" spans="1:10" ht="10.5" customHeight="1" x14ac:dyDescent="0.2">
      <c r="B210" s="16" t="s">
        <v>92</v>
      </c>
      <c r="C210" s="289">
        <v>9420.5299999999988</v>
      </c>
      <c r="D210" s="289">
        <v>981.74</v>
      </c>
      <c r="E210" s="289">
        <v>10402.269999999999</v>
      </c>
      <c r="F210" s="290"/>
      <c r="G210" s="290"/>
      <c r="H210" s="179">
        <v>-0.52666242879302982</v>
      </c>
      <c r="I210" s="34"/>
    </row>
    <row r="211" spans="1:10" s="28" customFormat="1" ht="10.5" customHeight="1" x14ac:dyDescent="0.2">
      <c r="A211" s="24"/>
      <c r="B211" s="16" t="s">
        <v>93</v>
      </c>
      <c r="C211" s="289">
        <v>9389.8899999999976</v>
      </c>
      <c r="D211" s="289">
        <v>2579.25</v>
      </c>
      <c r="E211" s="289">
        <v>11969.139999999998</v>
      </c>
      <c r="F211" s="290"/>
      <c r="G211" s="290"/>
      <c r="H211" s="179">
        <v>-0.50150122634511685</v>
      </c>
      <c r="I211" s="27"/>
      <c r="J211" s="5"/>
    </row>
    <row r="212" spans="1:10" ht="10.5" customHeight="1" x14ac:dyDescent="0.2">
      <c r="B212" s="16" t="s">
        <v>303</v>
      </c>
      <c r="C212" s="289"/>
      <c r="D212" s="289"/>
      <c r="E212" s="289"/>
      <c r="F212" s="290"/>
      <c r="G212" s="290"/>
      <c r="H212" s="179"/>
      <c r="I212" s="34"/>
    </row>
    <row r="213" spans="1:10" ht="10.5" customHeight="1" x14ac:dyDescent="0.2">
      <c r="B213" s="16" t="s">
        <v>123</v>
      </c>
      <c r="C213" s="289">
        <v>80553.23000000001</v>
      </c>
      <c r="D213" s="289">
        <v>6168.98</v>
      </c>
      <c r="E213" s="289">
        <v>86722.21</v>
      </c>
      <c r="F213" s="290"/>
      <c r="G213" s="290">
        <v>132.46</v>
      </c>
      <c r="H213" s="179">
        <v>7.2106868726628859E-2</v>
      </c>
      <c r="I213" s="34"/>
    </row>
    <row r="214" spans="1:10" ht="10.5" customHeight="1" x14ac:dyDescent="0.2">
      <c r="B214" s="16" t="s">
        <v>107</v>
      </c>
      <c r="C214" s="289"/>
      <c r="D214" s="289"/>
      <c r="E214" s="289"/>
      <c r="F214" s="290"/>
      <c r="G214" s="290"/>
      <c r="H214" s="179"/>
      <c r="I214" s="20"/>
    </row>
    <row r="215" spans="1:10" ht="10.5" customHeight="1" x14ac:dyDescent="0.2">
      <c r="B215" s="33" t="s">
        <v>110</v>
      </c>
      <c r="C215" s="289"/>
      <c r="D215" s="289"/>
      <c r="E215" s="289"/>
      <c r="F215" s="290"/>
      <c r="G215" s="290"/>
      <c r="H215" s="179"/>
      <c r="I215" s="34"/>
    </row>
    <row r="216" spans="1:10" ht="10.5" customHeight="1" x14ac:dyDescent="0.2">
      <c r="B216" s="33" t="s">
        <v>109</v>
      </c>
      <c r="C216" s="289"/>
      <c r="D216" s="289"/>
      <c r="E216" s="289"/>
      <c r="F216" s="290"/>
      <c r="G216" s="290"/>
      <c r="H216" s="179"/>
      <c r="I216" s="34"/>
    </row>
    <row r="217" spans="1:10" ht="10.5" customHeight="1" x14ac:dyDescent="0.2">
      <c r="B217" s="33" t="s">
        <v>111</v>
      </c>
      <c r="C217" s="289"/>
      <c r="D217" s="289"/>
      <c r="E217" s="289"/>
      <c r="F217" s="290"/>
      <c r="G217" s="290"/>
      <c r="H217" s="179"/>
      <c r="I217" s="34"/>
    </row>
    <row r="218" spans="1:10" ht="10.5" customHeight="1" x14ac:dyDescent="0.2">
      <c r="B218" s="33" t="s">
        <v>112</v>
      </c>
      <c r="C218" s="289"/>
      <c r="D218" s="289"/>
      <c r="E218" s="289"/>
      <c r="F218" s="290"/>
      <c r="G218" s="290"/>
      <c r="H218" s="179"/>
      <c r="I218" s="34"/>
    </row>
    <row r="219" spans="1:10" s="28" customFormat="1" ht="10.5" customHeight="1" x14ac:dyDescent="0.2">
      <c r="A219" s="24"/>
      <c r="B219" s="16" t="s">
        <v>256</v>
      </c>
      <c r="C219" s="289">
        <v>6486.12</v>
      </c>
      <c r="D219" s="289">
        <v>70.58</v>
      </c>
      <c r="E219" s="289">
        <v>6556.7</v>
      </c>
      <c r="F219" s="290"/>
      <c r="G219" s="290"/>
      <c r="H219" s="179">
        <v>0.87168507893009006</v>
      </c>
      <c r="I219" s="47"/>
      <c r="J219" s="5"/>
    </row>
    <row r="220" spans="1:10" s="28" customFormat="1" ht="10.5" customHeight="1" x14ac:dyDescent="0.2">
      <c r="A220" s="24"/>
      <c r="B220" s="16" t="s">
        <v>96</v>
      </c>
      <c r="C220" s="289"/>
      <c r="D220" s="289"/>
      <c r="E220" s="289"/>
      <c r="F220" s="290"/>
      <c r="G220" s="290"/>
      <c r="H220" s="179"/>
      <c r="I220" s="47"/>
      <c r="J220" s="5"/>
    </row>
    <row r="221" spans="1:10" s="28" customFormat="1" ht="10.5" customHeight="1" x14ac:dyDescent="0.2">
      <c r="A221" s="24"/>
      <c r="B221" s="16" t="s">
        <v>103</v>
      </c>
      <c r="C221" s="295"/>
      <c r="D221" s="295"/>
      <c r="E221" s="295"/>
      <c r="F221" s="296"/>
      <c r="G221" s="296"/>
      <c r="H221" s="190"/>
      <c r="I221" s="47"/>
      <c r="J221" s="5"/>
    </row>
    <row r="222" spans="1:10" s="28" customFormat="1" ht="10.5" customHeight="1" x14ac:dyDescent="0.2">
      <c r="A222" s="24"/>
      <c r="B222" s="16" t="s">
        <v>91</v>
      </c>
      <c r="C222" s="295">
        <v>221499.01</v>
      </c>
      <c r="D222" s="295">
        <v>129139.8</v>
      </c>
      <c r="E222" s="295">
        <v>350638.81</v>
      </c>
      <c r="F222" s="296"/>
      <c r="G222" s="296">
        <v>892</v>
      </c>
      <c r="H222" s="190">
        <v>0.16215335842878087</v>
      </c>
      <c r="I222" s="47"/>
      <c r="J222" s="5"/>
    </row>
    <row r="223" spans="1:10" s="28" customFormat="1" ht="10.5" customHeight="1" x14ac:dyDescent="0.2">
      <c r="A223" s="24"/>
      <c r="B223" s="269" t="s">
        <v>382</v>
      </c>
      <c r="C223" s="295"/>
      <c r="D223" s="295"/>
      <c r="E223" s="295"/>
      <c r="F223" s="296"/>
      <c r="G223" s="296"/>
      <c r="H223" s="190"/>
      <c r="I223" s="47"/>
      <c r="J223" s="5"/>
    </row>
    <row r="224" spans="1:10" s="28" customFormat="1" ht="10.5" customHeight="1" x14ac:dyDescent="0.2">
      <c r="A224" s="24"/>
      <c r="B224" s="268" t="s">
        <v>255</v>
      </c>
      <c r="C224" s="295"/>
      <c r="D224" s="295">
        <v>300</v>
      </c>
      <c r="E224" s="295">
        <v>300</v>
      </c>
      <c r="F224" s="296"/>
      <c r="G224" s="296"/>
      <c r="H224" s="190">
        <v>-0.33333333333333337</v>
      </c>
      <c r="I224" s="47"/>
      <c r="J224" s="5"/>
    </row>
    <row r="225" spans="1:11" s="28" customFormat="1" ht="10.5" customHeight="1" x14ac:dyDescent="0.2">
      <c r="A225" s="24"/>
      <c r="B225" s="16" t="s">
        <v>411</v>
      </c>
      <c r="C225" s="295"/>
      <c r="D225" s="295"/>
      <c r="E225" s="295"/>
      <c r="F225" s="296"/>
      <c r="G225" s="296"/>
      <c r="H225" s="190"/>
      <c r="I225" s="47"/>
      <c r="J225" s="5"/>
    </row>
    <row r="226" spans="1:11" s="28" customFormat="1" ht="10.5" customHeight="1" x14ac:dyDescent="0.2">
      <c r="A226" s="24"/>
      <c r="B226" s="16" t="s">
        <v>97</v>
      </c>
      <c r="C226" s="295"/>
      <c r="D226" s="295"/>
      <c r="E226" s="295"/>
      <c r="F226" s="296"/>
      <c r="G226" s="296"/>
      <c r="H226" s="190"/>
      <c r="I226" s="47"/>
      <c r="J226" s="5"/>
    </row>
    <row r="227" spans="1:11" s="28" customFormat="1" ht="10.5" customHeight="1" x14ac:dyDescent="0.2">
      <c r="A227" s="24"/>
      <c r="B227" s="16" t="s">
        <v>380</v>
      </c>
      <c r="C227" s="295"/>
      <c r="D227" s="295"/>
      <c r="E227" s="295"/>
      <c r="F227" s="296"/>
      <c r="G227" s="296"/>
      <c r="H227" s="190"/>
      <c r="I227" s="47"/>
      <c r="J227" s="5"/>
    </row>
    <row r="228" spans="1:11" s="28" customFormat="1" ht="10.5" customHeight="1" x14ac:dyDescent="0.2">
      <c r="A228" s="24"/>
      <c r="B228" s="16" t="s">
        <v>419</v>
      </c>
      <c r="C228" s="295"/>
      <c r="D228" s="295">
        <v>9411.1795999999995</v>
      </c>
      <c r="E228" s="295">
        <v>9411.1795999999995</v>
      </c>
      <c r="F228" s="296"/>
      <c r="G228" s="296"/>
      <c r="H228" s="190"/>
      <c r="I228" s="47"/>
      <c r="J228" s="5"/>
    </row>
    <row r="229" spans="1:11" s="28" customFormat="1" ht="10.5" customHeight="1" x14ac:dyDescent="0.2">
      <c r="A229" s="24"/>
      <c r="B229" s="16" t="s">
        <v>489</v>
      </c>
      <c r="C229" s="295"/>
      <c r="D229" s="295"/>
      <c r="E229" s="295"/>
      <c r="F229" s="296"/>
      <c r="G229" s="296"/>
      <c r="H229" s="190"/>
      <c r="I229" s="47"/>
      <c r="J229" s="5"/>
    </row>
    <row r="230" spans="1:11" s="28" customFormat="1" ht="10.5" customHeight="1" x14ac:dyDescent="0.2">
      <c r="A230" s="24"/>
      <c r="B230" s="16" t="s">
        <v>487</v>
      </c>
      <c r="C230" s="295"/>
      <c r="D230" s="295">
        <v>10850.4064</v>
      </c>
      <c r="E230" s="295">
        <v>10850.4064</v>
      </c>
      <c r="F230" s="296"/>
      <c r="G230" s="296"/>
      <c r="H230" s="190">
        <v>0.71759768846920902</v>
      </c>
      <c r="I230" s="47"/>
      <c r="J230" s="5"/>
    </row>
    <row r="231" spans="1:11" s="28" customFormat="1" ht="10.5" customHeight="1" x14ac:dyDescent="0.2">
      <c r="A231" s="24"/>
      <c r="B231" s="16" t="s">
        <v>374</v>
      </c>
      <c r="C231" s="295">
        <v>17088</v>
      </c>
      <c r="D231" s="295">
        <v>9208.4074999999975</v>
      </c>
      <c r="E231" s="295">
        <v>26296.407499999998</v>
      </c>
      <c r="F231" s="296"/>
      <c r="G231" s="296">
        <v>36</v>
      </c>
      <c r="H231" s="190">
        <v>-0.19145030677276254</v>
      </c>
      <c r="I231" s="47"/>
      <c r="J231" s="5"/>
    </row>
    <row r="232" spans="1:11" s="28" customFormat="1" ht="10.5" customHeight="1" x14ac:dyDescent="0.2">
      <c r="A232" s="24"/>
      <c r="B232" s="16" t="s">
        <v>420</v>
      </c>
      <c r="C232" s="295"/>
      <c r="D232" s="295">
        <v>180151.777</v>
      </c>
      <c r="E232" s="295">
        <v>180151.777</v>
      </c>
      <c r="F232" s="296"/>
      <c r="G232" s="296"/>
      <c r="H232" s="190">
        <v>-0.25596930270721452</v>
      </c>
      <c r="I232" s="47"/>
      <c r="J232" s="5"/>
    </row>
    <row r="233" spans="1:11" s="28" customFormat="1" ht="10.5" customHeight="1" x14ac:dyDescent="0.2">
      <c r="A233" s="24"/>
      <c r="B233" s="574" t="s">
        <v>460</v>
      </c>
      <c r="C233" s="295"/>
      <c r="D233" s="295">
        <v>-1163.4000000000001</v>
      </c>
      <c r="E233" s="295">
        <v>-1163.4000000000001</v>
      </c>
      <c r="F233" s="296"/>
      <c r="G233" s="296"/>
      <c r="H233" s="190"/>
      <c r="I233" s="47"/>
      <c r="J233" s="5"/>
    </row>
    <row r="234" spans="1:11" s="28" customFormat="1" ht="10.5" hidden="1" customHeight="1" x14ac:dyDescent="0.2">
      <c r="A234" s="24"/>
      <c r="B234" s="574"/>
      <c r="C234" s="295"/>
      <c r="D234" s="295"/>
      <c r="E234" s="295"/>
      <c r="F234" s="296"/>
      <c r="G234" s="296"/>
      <c r="H234" s="190"/>
      <c r="I234" s="47"/>
      <c r="J234" s="5"/>
    </row>
    <row r="235" spans="1:11" s="28" customFormat="1" ht="10.5" customHeight="1" x14ac:dyDescent="0.2">
      <c r="A235" s="24"/>
      <c r="B235" s="16" t="s">
        <v>99</v>
      </c>
      <c r="C235" s="295">
        <v>14293.749999999996</v>
      </c>
      <c r="D235" s="295">
        <v>154051.469331</v>
      </c>
      <c r="E235" s="295">
        <v>168345.219331</v>
      </c>
      <c r="F235" s="296"/>
      <c r="G235" s="296">
        <v>272.56739500000003</v>
      </c>
      <c r="H235" s="190">
        <v>0.34901017874936335</v>
      </c>
      <c r="I235" s="47"/>
      <c r="J235" s="5"/>
    </row>
    <row r="236" spans="1:11" s="28" customFormat="1" ht="10.5" customHeight="1" x14ac:dyDescent="0.2">
      <c r="A236" s="24"/>
      <c r="B236" s="16" t="s">
        <v>283</v>
      </c>
      <c r="C236" s="295"/>
      <c r="D236" s="295">
        <v>-73248</v>
      </c>
      <c r="E236" s="295">
        <v>-73248</v>
      </c>
      <c r="F236" s="296"/>
      <c r="G236" s="296">
        <v>-360</v>
      </c>
      <c r="H236" s="190">
        <v>0.17114351496546432</v>
      </c>
      <c r="I236" s="47"/>
      <c r="J236" s="5"/>
    </row>
    <row r="237" spans="1:11" s="28" customFormat="1" ht="12.75" customHeight="1" x14ac:dyDescent="0.2">
      <c r="A237" s="24"/>
      <c r="B237" s="16" t="s">
        <v>279</v>
      </c>
      <c r="C237" s="295">
        <v>14</v>
      </c>
      <c r="D237" s="295">
        <v>-2186622</v>
      </c>
      <c r="E237" s="295">
        <v>-2186608</v>
      </c>
      <c r="F237" s="296"/>
      <c r="G237" s="296">
        <v>-11549</v>
      </c>
      <c r="H237" s="190"/>
      <c r="I237" s="47"/>
    </row>
    <row r="238" spans="1:11" ht="10.5" customHeight="1" x14ac:dyDescent="0.2">
      <c r="B238" s="35" t="s">
        <v>245</v>
      </c>
      <c r="C238" s="297">
        <v>58039911.5</v>
      </c>
      <c r="D238" s="297">
        <v>32076609.881486993</v>
      </c>
      <c r="E238" s="297">
        <v>90116521.381486997</v>
      </c>
      <c r="F238" s="298"/>
      <c r="G238" s="298">
        <v>343902.09739500005</v>
      </c>
      <c r="H238" s="180">
        <v>1.5775024412203464E-2</v>
      </c>
      <c r="I238" s="47"/>
      <c r="K238" s="209" t="b">
        <f>IF(ABS(E238-SUM(E182:E184,E193:E214,E219:E237))&lt;0.001,TRUE,FALSE)</f>
        <v>1</v>
      </c>
    </row>
    <row r="239" spans="1:11" ht="10.5" customHeight="1" x14ac:dyDescent="0.2">
      <c r="B239" s="35"/>
      <c r="C239" s="297"/>
      <c r="D239" s="297"/>
      <c r="E239" s="297"/>
      <c r="F239" s="298"/>
      <c r="G239" s="298"/>
      <c r="H239" s="180"/>
      <c r="I239" s="47"/>
      <c r="K239" s="209"/>
    </row>
    <row r="240" spans="1:11" ht="10.5" customHeight="1" x14ac:dyDescent="0.2">
      <c r="B240" s="31" t="s">
        <v>278</v>
      </c>
      <c r="C240" s="297"/>
      <c r="D240" s="297"/>
      <c r="E240" s="297"/>
      <c r="F240" s="298"/>
      <c r="G240" s="298"/>
      <c r="H240" s="180"/>
      <c r="I240" s="47"/>
    </row>
    <row r="241" spans="2:9" ht="10.5" customHeight="1" x14ac:dyDescent="0.2">
      <c r="B241" s="16" t="s">
        <v>22</v>
      </c>
      <c r="C241" s="295">
        <v>281115362.68999982</v>
      </c>
      <c r="D241" s="295">
        <v>175473584.21709991</v>
      </c>
      <c r="E241" s="295">
        <v>456588946.90709972</v>
      </c>
      <c r="F241" s="296">
        <v>25915813.040000007</v>
      </c>
      <c r="G241" s="296">
        <v>2885950.7182499985</v>
      </c>
      <c r="H241" s="190">
        <v>-2.4089901785534606E-2</v>
      </c>
      <c r="I241" s="47"/>
    </row>
    <row r="242" spans="2:9" ht="10.5" customHeight="1" x14ac:dyDescent="0.2">
      <c r="B242" s="16" t="s">
        <v>387</v>
      </c>
      <c r="C242" s="295">
        <v>105536.30863399988</v>
      </c>
      <c r="D242" s="295">
        <v>311135.09069000004</v>
      </c>
      <c r="E242" s="295">
        <v>416671.399324</v>
      </c>
      <c r="F242" s="296">
        <v>83287.34209999998</v>
      </c>
      <c r="G242" s="296">
        <v>1979.9194000000002</v>
      </c>
      <c r="H242" s="190">
        <v>-0.33778000218374382</v>
      </c>
      <c r="I242" s="47"/>
    </row>
    <row r="243" spans="2:9" ht="10.5" customHeight="1" x14ac:dyDescent="0.2">
      <c r="B243" s="16" t="s">
        <v>104</v>
      </c>
      <c r="C243" s="295">
        <v>208170337.58000019</v>
      </c>
      <c r="D243" s="295">
        <v>422594526.28999996</v>
      </c>
      <c r="E243" s="295">
        <v>630764863.87000024</v>
      </c>
      <c r="F243" s="296">
        <v>206308242.89000005</v>
      </c>
      <c r="G243" s="296">
        <v>3990191.3200000003</v>
      </c>
      <c r="H243" s="190">
        <v>-2.9883882021823016E-2</v>
      </c>
      <c r="I243" s="47"/>
    </row>
    <row r="244" spans="2:9" ht="10.5" customHeight="1" x14ac:dyDescent="0.2">
      <c r="B244" s="33" t="s">
        <v>106</v>
      </c>
      <c r="C244" s="295">
        <v>193336645.36000019</v>
      </c>
      <c r="D244" s="295">
        <v>417401428.72999996</v>
      </c>
      <c r="E244" s="295">
        <v>610738074.09000015</v>
      </c>
      <c r="F244" s="296">
        <v>202732305.76000002</v>
      </c>
      <c r="G244" s="296">
        <v>3844234.66</v>
      </c>
      <c r="H244" s="190">
        <v>-2.7541003816819343E-2</v>
      </c>
      <c r="I244" s="47"/>
    </row>
    <row r="245" spans="2:9" ht="10.5" customHeight="1" x14ac:dyDescent="0.2">
      <c r="B245" s="33" t="s">
        <v>304</v>
      </c>
      <c r="C245" s="295">
        <v>5037574.3699999982</v>
      </c>
      <c r="D245" s="295">
        <v>92515612.430000037</v>
      </c>
      <c r="E245" s="295">
        <v>97553186.800000012</v>
      </c>
      <c r="F245" s="296">
        <v>76622574.930000022</v>
      </c>
      <c r="G245" s="296">
        <v>664844.40999999992</v>
      </c>
      <c r="H245" s="190">
        <v>-1.5797938380161525E-2</v>
      </c>
      <c r="I245" s="47"/>
    </row>
    <row r="246" spans="2:9" ht="10.5" customHeight="1" x14ac:dyDescent="0.2">
      <c r="B246" s="33" t="s">
        <v>305</v>
      </c>
      <c r="C246" s="295">
        <v>24163.889999999996</v>
      </c>
      <c r="D246" s="295">
        <v>39952.049999999996</v>
      </c>
      <c r="E246" s="295">
        <v>64115.939999999995</v>
      </c>
      <c r="F246" s="296">
        <v>57434.84</v>
      </c>
      <c r="G246" s="296">
        <v>111.72</v>
      </c>
      <c r="H246" s="190">
        <v>-5.7724357222092015E-2</v>
      </c>
      <c r="I246" s="47"/>
    </row>
    <row r="247" spans="2:9" ht="10.5" customHeight="1" x14ac:dyDescent="0.2">
      <c r="B247" s="33" t="s">
        <v>306</v>
      </c>
      <c r="C247" s="295">
        <v>298927.81999999977</v>
      </c>
      <c r="D247" s="295">
        <v>42078982.75</v>
      </c>
      <c r="E247" s="295">
        <v>42377910.569999993</v>
      </c>
      <c r="F247" s="296">
        <v>41206390.979999997</v>
      </c>
      <c r="G247" s="296">
        <v>285370.37</v>
      </c>
      <c r="H247" s="190">
        <v>-1.6922778456438303E-2</v>
      </c>
      <c r="I247" s="47"/>
    </row>
    <row r="248" spans="2:9" ht="10.5" customHeight="1" x14ac:dyDescent="0.2">
      <c r="B248" s="33" t="s">
        <v>307</v>
      </c>
      <c r="C248" s="295">
        <v>46905527.320000239</v>
      </c>
      <c r="D248" s="295">
        <v>35766901.700000077</v>
      </c>
      <c r="E248" s="295">
        <v>82672429.020000294</v>
      </c>
      <c r="F248" s="296">
        <v>4817639.080000001</v>
      </c>
      <c r="G248" s="296">
        <v>594938.08000000019</v>
      </c>
      <c r="H248" s="190">
        <v>-5.660289953358344E-2</v>
      </c>
      <c r="I248" s="47"/>
    </row>
    <row r="249" spans="2:9" ht="10.5" customHeight="1" x14ac:dyDescent="0.2">
      <c r="B249" s="33" t="s">
        <v>308</v>
      </c>
      <c r="C249" s="295">
        <v>67092119.849999949</v>
      </c>
      <c r="D249" s="295">
        <v>61408574.999999993</v>
      </c>
      <c r="E249" s="295">
        <v>128500694.84999995</v>
      </c>
      <c r="F249" s="296">
        <v>20704748.680000007</v>
      </c>
      <c r="G249" s="296">
        <v>827787.7</v>
      </c>
      <c r="H249" s="190">
        <v>-2.6253754541660901E-2</v>
      </c>
      <c r="I249" s="47"/>
    </row>
    <row r="250" spans="2:9" ht="10.5" customHeight="1" x14ac:dyDescent="0.2">
      <c r="B250" s="33" t="s">
        <v>309</v>
      </c>
      <c r="C250" s="295">
        <v>73978332.110000029</v>
      </c>
      <c r="D250" s="295">
        <v>185591404.79999986</v>
      </c>
      <c r="E250" s="295">
        <v>259569736.90999991</v>
      </c>
      <c r="F250" s="296">
        <v>59323517.25000003</v>
      </c>
      <c r="G250" s="296">
        <v>1471182.38</v>
      </c>
      <c r="H250" s="190">
        <v>-2.469565388779138E-2</v>
      </c>
      <c r="I250" s="47"/>
    </row>
    <row r="251" spans="2:9" ht="10.5" customHeight="1" x14ac:dyDescent="0.2">
      <c r="B251" s="33" t="s">
        <v>105</v>
      </c>
      <c r="C251" s="295">
        <v>14833692.220000008</v>
      </c>
      <c r="D251" s="295">
        <v>5193097.5600000024</v>
      </c>
      <c r="E251" s="295">
        <v>20026789.780000009</v>
      </c>
      <c r="F251" s="296">
        <v>3575937.1300000027</v>
      </c>
      <c r="G251" s="296">
        <v>145956.66000000003</v>
      </c>
      <c r="H251" s="190">
        <v>-9.6281890758522892E-2</v>
      </c>
      <c r="I251" s="47"/>
    </row>
    <row r="252" spans="2:9" ht="10.5" customHeight="1" x14ac:dyDescent="0.2">
      <c r="B252" s="16" t="s">
        <v>116</v>
      </c>
      <c r="C252" s="295">
        <v>72416677.660000011</v>
      </c>
      <c r="D252" s="295">
        <v>7439156.5899999924</v>
      </c>
      <c r="E252" s="295">
        <v>79855834.25</v>
      </c>
      <c r="F252" s="296">
        <v>91186.19</v>
      </c>
      <c r="G252" s="296">
        <v>676259.17</v>
      </c>
      <c r="H252" s="190">
        <v>-0.14145698807985307</v>
      </c>
      <c r="I252" s="47"/>
    </row>
    <row r="253" spans="2:9" ht="10.5" customHeight="1" x14ac:dyDescent="0.2">
      <c r="B253" s="16" t="s">
        <v>117</v>
      </c>
      <c r="C253" s="295">
        <v>33377457.189999994</v>
      </c>
      <c r="D253" s="295">
        <v>4978255.5100000007</v>
      </c>
      <c r="E253" s="295">
        <v>38355712.699999988</v>
      </c>
      <c r="F253" s="296">
        <v>1149.5</v>
      </c>
      <c r="G253" s="296">
        <v>299649.58000000007</v>
      </c>
      <c r="H253" s="190">
        <v>-0.16979046167714118</v>
      </c>
      <c r="I253" s="47"/>
    </row>
    <row r="254" spans="2:9" ht="10.5" customHeight="1" x14ac:dyDescent="0.2">
      <c r="B254" s="16" t="s">
        <v>118</v>
      </c>
      <c r="C254" s="295">
        <v>798110.5199999992</v>
      </c>
      <c r="D254" s="295">
        <v>22448256.630000003</v>
      </c>
      <c r="E254" s="295">
        <v>23246367.150000002</v>
      </c>
      <c r="F254" s="296"/>
      <c r="G254" s="296">
        <v>134439.4</v>
      </c>
      <c r="H254" s="190">
        <v>2.2558617912280976E-2</v>
      </c>
      <c r="I254" s="47"/>
    </row>
    <row r="255" spans="2:9" ht="10.5" customHeight="1" x14ac:dyDescent="0.2">
      <c r="B255" s="16" t="s">
        <v>100</v>
      </c>
      <c r="C255" s="295">
        <v>5553885.7100000074</v>
      </c>
      <c r="D255" s="295">
        <v>29575355.020425018</v>
      </c>
      <c r="E255" s="295">
        <v>35129240.73042503</v>
      </c>
      <c r="F255" s="296">
        <v>18159.560000000001</v>
      </c>
      <c r="G255" s="296">
        <v>119816.47000000002</v>
      </c>
      <c r="H255" s="190">
        <v>-0.13142182790673407</v>
      </c>
      <c r="I255" s="47"/>
    </row>
    <row r="256" spans="2:9" ht="10.5" customHeight="1" x14ac:dyDescent="0.2">
      <c r="B256" s="16" t="s">
        <v>388</v>
      </c>
      <c r="C256" s="295">
        <v>28476.811366000074</v>
      </c>
      <c r="D256" s="295">
        <v>106865.78931000001</v>
      </c>
      <c r="E256" s="295">
        <v>135342.60067600006</v>
      </c>
      <c r="F256" s="296">
        <v>11035.157899999997</v>
      </c>
      <c r="G256" s="296">
        <v>547.08059999999978</v>
      </c>
      <c r="H256" s="190">
        <v>-0.32669094086735317</v>
      </c>
      <c r="I256" s="20"/>
    </row>
    <row r="257" spans="2:9" ht="10.5" customHeight="1" x14ac:dyDescent="0.2">
      <c r="B257" s="16" t="s">
        <v>107</v>
      </c>
      <c r="C257" s="295"/>
      <c r="D257" s="295">
        <v>93845074.920000002</v>
      </c>
      <c r="E257" s="295">
        <v>93845074.920000002</v>
      </c>
      <c r="F257" s="296">
        <v>92992724.920000002</v>
      </c>
      <c r="G257" s="296">
        <v>559384.64</v>
      </c>
      <c r="H257" s="190">
        <v>3.3968794273112835E-2</v>
      </c>
      <c r="I257" s="47"/>
    </row>
    <row r="258" spans="2:9" ht="10.5" customHeight="1" x14ac:dyDescent="0.2">
      <c r="B258" s="33" t="s">
        <v>110</v>
      </c>
      <c r="C258" s="289"/>
      <c r="D258" s="289">
        <v>31414587.93</v>
      </c>
      <c r="E258" s="289">
        <v>31414587.93</v>
      </c>
      <c r="F258" s="290">
        <v>31414587.93</v>
      </c>
      <c r="G258" s="290">
        <v>188042.56000000003</v>
      </c>
      <c r="H258" s="179">
        <v>7.0363857229926774E-2</v>
      </c>
      <c r="I258" s="47"/>
    </row>
    <row r="259" spans="2:9" ht="10.5" customHeight="1" x14ac:dyDescent="0.2">
      <c r="B259" s="33" t="s">
        <v>109</v>
      </c>
      <c r="C259" s="295"/>
      <c r="D259" s="295">
        <v>46057986.990000002</v>
      </c>
      <c r="E259" s="295">
        <v>46057986.990000002</v>
      </c>
      <c r="F259" s="296">
        <v>46057986.990000002</v>
      </c>
      <c r="G259" s="296">
        <v>276842.08</v>
      </c>
      <c r="H259" s="190">
        <v>1.522989294809074E-2</v>
      </c>
      <c r="I259" s="47"/>
    </row>
    <row r="260" spans="2:9" ht="10.5" customHeight="1" x14ac:dyDescent="0.2">
      <c r="B260" s="33" t="s">
        <v>112</v>
      </c>
      <c r="C260" s="295"/>
      <c r="D260" s="295">
        <v>16112500</v>
      </c>
      <c r="E260" s="295">
        <v>16112500</v>
      </c>
      <c r="F260" s="296">
        <v>15520150</v>
      </c>
      <c r="G260" s="296">
        <v>92500</v>
      </c>
      <c r="H260" s="190">
        <v>1.7139069503187887E-2</v>
      </c>
      <c r="I260" s="47"/>
    </row>
    <row r="261" spans="2:9" ht="10.5" customHeight="1" x14ac:dyDescent="0.2">
      <c r="B261" s="33" t="s">
        <v>111</v>
      </c>
      <c r="C261" s="295"/>
      <c r="D261" s="295">
        <v>260000</v>
      </c>
      <c r="E261" s="295">
        <v>260000</v>
      </c>
      <c r="F261" s="296"/>
      <c r="G261" s="296">
        <v>2000</v>
      </c>
      <c r="H261" s="190">
        <v>0.27139364303178493</v>
      </c>
      <c r="I261" s="47"/>
    </row>
    <row r="262" spans="2:9" ht="10.5" customHeight="1" x14ac:dyDescent="0.2">
      <c r="B262" s="269" t="s">
        <v>411</v>
      </c>
      <c r="C262" s="295"/>
      <c r="D262" s="295"/>
      <c r="E262" s="295"/>
      <c r="F262" s="296"/>
      <c r="G262" s="296"/>
      <c r="H262" s="190"/>
      <c r="I262" s="47"/>
    </row>
    <row r="263" spans="2:9" ht="10.5" customHeight="1" x14ac:dyDescent="0.2">
      <c r="B263" s="16" t="s">
        <v>97</v>
      </c>
      <c r="C263" s="295"/>
      <c r="D263" s="295"/>
      <c r="E263" s="295"/>
      <c r="F263" s="296"/>
      <c r="G263" s="296"/>
      <c r="H263" s="190"/>
      <c r="I263" s="47"/>
    </row>
    <row r="264" spans="2:9" ht="10.5" customHeight="1" x14ac:dyDescent="0.2">
      <c r="B264" s="16" t="s">
        <v>380</v>
      </c>
      <c r="C264" s="295"/>
      <c r="D264" s="295"/>
      <c r="E264" s="295"/>
      <c r="F264" s="296"/>
      <c r="G264" s="296"/>
      <c r="H264" s="190"/>
      <c r="I264" s="47"/>
    </row>
    <row r="265" spans="2:9" ht="10.5" customHeight="1" x14ac:dyDescent="0.2">
      <c r="B265" s="16" t="s">
        <v>419</v>
      </c>
      <c r="C265" s="295"/>
      <c r="D265" s="295">
        <v>153916.064618</v>
      </c>
      <c r="E265" s="295">
        <v>153916.064618</v>
      </c>
      <c r="F265" s="296"/>
      <c r="G265" s="296"/>
      <c r="H265" s="190">
        <v>0.30237970637796008</v>
      </c>
      <c r="I265" s="47"/>
    </row>
    <row r="266" spans="2:9" ht="10.5" customHeight="1" x14ac:dyDescent="0.2">
      <c r="B266" s="16" t="s">
        <v>103</v>
      </c>
      <c r="C266" s="295"/>
      <c r="D266" s="295"/>
      <c r="E266" s="295"/>
      <c r="F266" s="296"/>
      <c r="G266" s="296"/>
      <c r="H266" s="190"/>
      <c r="I266" s="47"/>
    </row>
    <row r="267" spans="2:9" ht="10.5" customHeight="1" x14ac:dyDescent="0.2">
      <c r="B267" s="16" t="s">
        <v>96</v>
      </c>
      <c r="C267" s="295"/>
      <c r="D267" s="295"/>
      <c r="E267" s="295"/>
      <c r="F267" s="296"/>
      <c r="G267" s="296"/>
      <c r="H267" s="190"/>
      <c r="I267" s="47"/>
    </row>
    <row r="268" spans="2:9" ht="10.5" customHeight="1" x14ac:dyDescent="0.2">
      <c r="B268" s="16" t="s">
        <v>115</v>
      </c>
      <c r="C268" s="295">
        <v>6663925.1399999997</v>
      </c>
      <c r="D268" s="295">
        <v>6918900.8900000034</v>
      </c>
      <c r="E268" s="295">
        <v>13582826.030000003</v>
      </c>
      <c r="F268" s="296">
        <v>982326.91000000096</v>
      </c>
      <c r="G268" s="296">
        <v>85075.66</v>
      </c>
      <c r="H268" s="190">
        <v>-9.64265124727679E-2</v>
      </c>
      <c r="I268" s="47"/>
    </row>
    <row r="269" spans="2:9" ht="10.5" customHeight="1" x14ac:dyDescent="0.2">
      <c r="B269" s="16" t="s">
        <v>114</v>
      </c>
      <c r="C269" s="295">
        <v>76119.890000000145</v>
      </c>
      <c r="D269" s="295">
        <v>4065932.1999999979</v>
      </c>
      <c r="E269" s="295">
        <v>4142052.089999998</v>
      </c>
      <c r="F269" s="296">
        <v>2689.5800000000004</v>
      </c>
      <c r="G269" s="296">
        <v>27130.629999999997</v>
      </c>
      <c r="H269" s="190">
        <v>-3.7845832668744306E-2</v>
      </c>
      <c r="I269" s="47"/>
    </row>
    <row r="270" spans="2:9" ht="10.5" customHeight="1" x14ac:dyDescent="0.2">
      <c r="B270" s="16" t="s">
        <v>123</v>
      </c>
      <c r="C270" s="295">
        <v>1990107.3200000003</v>
      </c>
      <c r="D270" s="295">
        <v>195948.91999999998</v>
      </c>
      <c r="E270" s="295">
        <v>2186056.2400000002</v>
      </c>
      <c r="F270" s="296">
        <v>82.8</v>
      </c>
      <c r="G270" s="296">
        <v>16093.090000000002</v>
      </c>
      <c r="H270" s="190">
        <v>7.8828612425758671E-3</v>
      </c>
      <c r="I270" s="47"/>
    </row>
    <row r="271" spans="2:9" ht="10.5" customHeight="1" x14ac:dyDescent="0.2">
      <c r="B271" s="16" t="s">
        <v>95</v>
      </c>
      <c r="C271" s="295">
        <v>451976.50999999995</v>
      </c>
      <c r="D271" s="295">
        <v>3467769.9999999981</v>
      </c>
      <c r="E271" s="295">
        <v>3919746.5099999979</v>
      </c>
      <c r="F271" s="296">
        <v>3018945.2399999984</v>
      </c>
      <c r="G271" s="296">
        <v>15203.919999999998</v>
      </c>
      <c r="H271" s="190">
        <v>-4.7885526092144359E-2</v>
      </c>
      <c r="I271" s="47"/>
    </row>
    <row r="272" spans="2:9" ht="10.5" customHeight="1" x14ac:dyDescent="0.2">
      <c r="B272" s="16" t="s">
        <v>422</v>
      </c>
      <c r="C272" s="295">
        <v>15528620.73000001</v>
      </c>
      <c r="D272" s="295">
        <v>6365845.6931000017</v>
      </c>
      <c r="E272" s="295">
        <v>21894466.423100017</v>
      </c>
      <c r="F272" s="296">
        <v>27227.25</v>
      </c>
      <c r="G272" s="296">
        <v>145216.48250000001</v>
      </c>
      <c r="H272" s="190">
        <v>0.14056363315511966</v>
      </c>
      <c r="I272" s="47"/>
    </row>
    <row r="273" spans="2:10" ht="10.5" customHeight="1" x14ac:dyDescent="0.2">
      <c r="B273" s="16" t="s">
        <v>418</v>
      </c>
      <c r="C273" s="295"/>
      <c r="D273" s="295">
        <v>68812.7</v>
      </c>
      <c r="E273" s="295">
        <v>68812.7</v>
      </c>
      <c r="F273" s="296"/>
      <c r="G273" s="296">
        <v>3640</v>
      </c>
      <c r="H273" s="190">
        <v>-8.0199484595219417E-2</v>
      </c>
      <c r="I273" s="34"/>
    </row>
    <row r="274" spans="2:10" ht="10.5" customHeight="1" x14ac:dyDescent="0.2">
      <c r="B274" s="16" t="s">
        <v>441</v>
      </c>
      <c r="C274" s="295"/>
      <c r="D274" s="295">
        <v>8696929.3745520022</v>
      </c>
      <c r="E274" s="295">
        <v>8696929.3745520022</v>
      </c>
      <c r="F274" s="296"/>
      <c r="G274" s="296"/>
      <c r="H274" s="190">
        <v>0.75100317633809199</v>
      </c>
      <c r="I274" s="34"/>
    </row>
    <row r="275" spans="2:10" ht="10.5" customHeight="1" x14ac:dyDescent="0.2">
      <c r="B275" s="16" t="s">
        <v>346</v>
      </c>
      <c r="C275" s="295"/>
      <c r="D275" s="295"/>
      <c r="E275" s="295"/>
      <c r="F275" s="296"/>
      <c r="G275" s="296"/>
      <c r="H275" s="190"/>
      <c r="I275" s="47"/>
    </row>
    <row r="276" spans="2:10" ht="10.5" customHeight="1" x14ac:dyDescent="0.2">
      <c r="B276" s="16" t="s">
        <v>350</v>
      </c>
      <c r="C276" s="295"/>
      <c r="D276" s="295">
        <v>3751560.8330679997</v>
      </c>
      <c r="E276" s="295">
        <v>3751560.8330679997</v>
      </c>
      <c r="F276" s="296"/>
      <c r="G276" s="296"/>
      <c r="H276" s="190"/>
      <c r="I276" s="47"/>
    </row>
    <row r="277" spans="2:10" ht="10.5" customHeight="1" x14ac:dyDescent="0.2">
      <c r="B277" s="16" t="s">
        <v>313</v>
      </c>
      <c r="C277" s="295"/>
      <c r="D277" s="295"/>
      <c r="E277" s="295"/>
      <c r="F277" s="296"/>
      <c r="G277" s="296"/>
      <c r="H277" s="190"/>
      <c r="I277" s="47"/>
      <c r="J277" s="73"/>
    </row>
    <row r="278" spans="2:10" ht="10.5" hidden="1" customHeight="1" x14ac:dyDescent="0.2">
      <c r="B278" s="16"/>
      <c r="C278" s="295"/>
      <c r="D278" s="295"/>
      <c r="E278" s="295"/>
      <c r="F278" s="296"/>
      <c r="G278" s="296"/>
      <c r="H278" s="190"/>
      <c r="I278" s="47"/>
    </row>
    <row r="279" spans="2:10" ht="10.5" customHeight="1" x14ac:dyDescent="0.2">
      <c r="B279" s="16" t="s">
        <v>351</v>
      </c>
      <c r="C279" s="295"/>
      <c r="D279" s="295">
        <v>107102.91250000001</v>
      </c>
      <c r="E279" s="295">
        <v>107102.91250000001</v>
      </c>
      <c r="F279" s="296"/>
      <c r="G279" s="296"/>
      <c r="H279" s="190">
        <v>-7.0330846157808269E-2</v>
      </c>
      <c r="I279" s="47"/>
    </row>
    <row r="280" spans="2:10" ht="10.5" customHeight="1" x14ac:dyDescent="0.2">
      <c r="B280" s="269" t="s">
        <v>412</v>
      </c>
      <c r="C280" s="295"/>
      <c r="D280" s="295">
        <v>51716</v>
      </c>
      <c r="E280" s="295">
        <v>51716</v>
      </c>
      <c r="F280" s="296"/>
      <c r="G280" s="296"/>
      <c r="H280" s="190">
        <v>-0.64300999687610116</v>
      </c>
      <c r="I280" s="47"/>
    </row>
    <row r="281" spans="2:10" ht="10.5" customHeight="1" x14ac:dyDescent="0.2">
      <c r="B281" s="16" t="s">
        <v>94</v>
      </c>
      <c r="C281" s="295">
        <v>15447.589999999995</v>
      </c>
      <c r="D281" s="295">
        <v>347472.72</v>
      </c>
      <c r="E281" s="295">
        <v>362920.31</v>
      </c>
      <c r="F281" s="296"/>
      <c r="G281" s="296">
        <v>1225.5</v>
      </c>
      <c r="H281" s="190">
        <v>-0.1508155411573795</v>
      </c>
      <c r="I281" s="47"/>
    </row>
    <row r="282" spans="2:10" ht="10.5" customHeight="1" x14ac:dyDescent="0.2">
      <c r="B282" s="16" t="s">
        <v>92</v>
      </c>
      <c r="C282" s="295">
        <v>44132.609999999993</v>
      </c>
      <c r="D282" s="295">
        <v>6150.6699999999992</v>
      </c>
      <c r="E282" s="295">
        <v>50283.279999999992</v>
      </c>
      <c r="F282" s="296">
        <v>529.57000000000005</v>
      </c>
      <c r="G282" s="296">
        <v>355.39</v>
      </c>
      <c r="H282" s="190">
        <v>-0.39352220724218467</v>
      </c>
      <c r="I282" s="47"/>
    </row>
    <row r="283" spans="2:10" ht="10.5" customHeight="1" x14ac:dyDescent="0.2">
      <c r="B283" s="16" t="s">
        <v>93</v>
      </c>
      <c r="C283" s="295">
        <v>94100.299999999988</v>
      </c>
      <c r="D283" s="295">
        <v>11900.220000000001</v>
      </c>
      <c r="E283" s="295">
        <v>106000.51999999997</v>
      </c>
      <c r="F283" s="296">
        <v>422.18</v>
      </c>
      <c r="G283" s="296">
        <v>255.85</v>
      </c>
      <c r="H283" s="190">
        <v>-0.31319688306949234</v>
      </c>
      <c r="I283" s="47"/>
    </row>
    <row r="284" spans="2:10" ht="10.5" customHeight="1" x14ac:dyDescent="0.2">
      <c r="B284" s="16" t="s">
        <v>91</v>
      </c>
      <c r="C284" s="295">
        <v>2086211.18</v>
      </c>
      <c r="D284" s="295">
        <v>1198182.46</v>
      </c>
      <c r="E284" s="295">
        <v>3284393.64</v>
      </c>
      <c r="F284" s="296">
        <v>117698.37</v>
      </c>
      <c r="G284" s="296">
        <v>19910.079999999998</v>
      </c>
      <c r="H284" s="190">
        <v>-8.6455594016586201E-2</v>
      </c>
      <c r="I284" s="47"/>
    </row>
    <row r="285" spans="2:10" ht="10.5" customHeight="1" x14ac:dyDescent="0.2">
      <c r="B285" s="16" t="s">
        <v>252</v>
      </c>
      <c r="C285" s="295"/>
      <c r="D285" s="295"/>
      <c r="E285" s="295"/>
      <c r="F285" s="296"/>
      <c r="G285" s="296"/>
      <c r="H285" s="190"/>
      <c r="I285" s="47"/>
    </row>
    <row r="286" spans="2:10" ht="10.5" customHeight="1" x14ac:dyDescent="0.2">
      <c r="B286" s="16" t="s">
        <v>177</v>
      </c>
      <c r="C286" s="295">
        <v>212742.71000000008</v>
      </c>
      <c r="D286" s="295">
        <v>942.88000000000022</v>
      </c>
      <c r="E286" s="295">
        <v>213685.59000000008</v>
      </c>
      <c r="F286" s="296">
        <v>102.72</v>
      </c>
      <c r="G286" s="296">
        <v>1544.9500000000003</v>
      </c>
      <c r="H286" s="190">
        <v>0.22821094787378815</v>
      </c>
      <c r="I286" s="47"/>
    </row>
    <row r="287" spans="2:10" ht="10.5" customHeight="1" x14ac:dyDescent="0.2">
      <c r="B287" s="16" t="s">
        <v>303</v>
      </c>
      <c r="C287" s="295"/>
      <c r="D287" s="295"/>
      <c r="E287" s="295"/>
      <c r="F287" s="296"/>
      <c r="G287" s="296"/>
      <c r="H287" s="190"/>
      <c r="I287" s="47"/>
    </row>
    <row r="288" spans="2:10" ht="10.5" customHeight="1" x14ac:dyDescent="0.2">
      <c r="B288" s="16" t="s">
        <v>382</v>
      </c>
      <c r="C288" s="295"/>
      <c r="D288" s="295">
        <v>146</v>
      </c>
      <c r="E288" s="295">
        <v>146</v>
      </c>
      <c r="F288" s="296"/>
      <c r="G288" s="296"/>
      <c r="H288" s="190">
        <v>0.45999999999999996</v>
      </c>
      <c r="I288" s="47"/>
    </row>
    <row r="289" spans="1:11" ht="10.5" customHeight="1" x14ac:dyDescent="0.2">
      <c r="B289" s="268" t="s">
        <v>255</v>
      </c>
      <c r="C289" s="295"/>
      <c r="D289" s="295">
        <v>6300</v>
      </c>
      <c r="E289" s="295">
        <v>6300</v>
      </c>
      <c r="F289" s="296">
        <v>6000</v>
      </c>
      <c r="G289" s="296"/>
      <c r="H289" s="190">
        <v>0.61538461538461542</v>
      </c>
      <c r="I289" s="47"/>
    </row>
    <row r="290" spans="1:11" ht="10.5" customHeight="1" x14ac:dyDescent="0.2">
      <c r="B290" s="16" t="s">
        <v>486</v>
      </c>
      <c r="C290" s="295"/>
      <c r="D290" s="295"/>
      <c r="E290" s="295"/>
      <c r="F290" s="296"/>
      <c r="G290" s="296"/>
      <c r="H290" s="190"/>
      <c r="I290" s="47"/>
    </row>
    <row r="291" spans="1:11" ht="10.5" customHeight="1" x14ac:dyDescent="0.2">
      <c r="B291" s="268" t="s">
        <v>487</v>
      </c>
      <c r="C291" s="295"/>
      <c r="D291" s="295">
        <v>2788152.2537000002</v>
      </c>
      <c r="E291" s="295">
        <v>2788152.2537000002</v>
      </c>
      <c r="F291" s="296"/>
      <c r="G291" s="296"/>
      <c r="H291" s="190">
        <v>0.24156159187872528</v>
      </c>
      <c r="I291" s="47"/>
    </row>
    <row r="292" spans="1:11" ht="10.5" customHeight="1" x14ac:dyDescent="0.2">
      <c r="B292" s="16" t="s">
        <v>374</v>
      </c>
      <c r="C292" s="295">
        <v>192023.64</v>
      </c>
      <c r="D292" s="295">
        <v>91921.557500000039</v>
      </c>
      <c r="E292" s="295">
        <v>283945.19750000001</v>
      </c>
      <c r="F292" s="296"/>
      <c r="G292" s="296">
        <v>1089</v>
      </c>
      <c r="H292" s="190">
        <v>-0.25999204786175623</v>
      </c>
      <c r="I292" s="47"/>
    </row>
    <row r="293" spans="1:11" ht="10.5" customHeight="1" x14ac:dyDescent="0.2">
      <c r="B293" s="16" t="s">
        <v>420</v>
      </c>
      <c r="C293" s="295"/>
      <c r="D293" s="295">
        <v>2845688.0801950004</v>
      </c>
      <c r="E293" s="295">
        <v>2845688.0801950004</v>
      </c>
      <c r="F293" s="296"/>
      <c r="G293" s="296"/>
      <c r="H293" s="190">
        <v>-7.8778901615377928E-2</v>
      </c>
      <c r="I293" s="47"/>
    </row>
    <row r="294" spans="1:11" ht="10.5" customHeight="1" x14ac:dyDescent="0.2">
      <c r="B294" s="574" t="s">
        <v>460</v>
      </c>
      <c r="C294" s="295"/>
      <c r="D294" s="295">
        <v>2668.6</v>
      </c>
      <c r="E294" s="295">
        <v>2668.6</v>
      </c>
      <c r="F294" s="296"/>
      <c r="G294" s="296"/>
      <c r="H294" s="190"/>
      <c r="I294" s="47"/>
    </row>
    <row r="295" spans="1:11" ht="13.5" customHeight="1" x14ac:dyDescent="0.2">
      <c r="B295" s="16" t="s">
        <v>99</v>
      </c>
      <c r="C295" s="295">
        <v>361097.26000000059</v>
      </c>
      <c r="D295" s="295">
        <v>818299.99572300003</v>
      </c>
      <c r="E295" s="295">
        <v>1179397.2557230005</v>
      </c>
      <c r="F295" s="296">
        <v>181323.68634299998</v>
      </c>
      <c r="G295" s="296">
        <v>4501.6897910000007</v>
      </c>
      <c r="H295" s="190">
        <v>-0.17588184804277285</v>
      </c>
      <c r="I295" s="117"/>
    </row>
    <row r="296" spans="1:11" s="28" customFormat="1" ht="14.25" customHeight="1" x14ac:dyDescent="0.2">
      <c r="A296" s="24"/>
      <c r="B296" s="16" t="s">
        <v>283</v>
      </c>
      <c r="C296" s="295"/>
      <c r="D296" s="295">
        <v>-1761960</v>
      </c>
      <c r="E296" s="295">
        <v>-1761960</v>
      </c>
      <c r="F296" s="296">
        <v>-11352</v>
      </c>
      <c r="G296" s="296">
        <v>-15072</v>
      </c>
      <c r="H296" s="190">
        <v>2.5735961885068326E-2</v>
      </c>
      <c r="I296" s="47"/>
      <c r="J296" s="5"/>
    </row>
    <row r="297" spans="1:11" s="28" customFormat="1" ht="14.25" customHeight="1" x14ac:dyDescent="0.2">
      <c r="A297" s="24"/>
      <c r="B297" s="16" t="s">
        <v>279</v>
      </c>
      <c r="C297" s="295">
        <v>101.99000000000001</v>
      </c>
      <c r="D297" s="295">
        <v>-37107454</v>
      </c>
      <c r="E297" s="295">
        <v>-37107352.009999998</v>
      </c>
      <c r="F297" s="296">
        <v>-81662</v>
      </c>
      <c r="G297" s="296">
        <v>-270566</v>
      </c>
      <c r="H297" s="190">
        <v>0.71793272482415849</v>
      </c>
      <c r="I297" s="47"/>
    </row>
    <row r="298" spans="1:11" s="28" customFormat="1" ht="11.25" customHeight="1" x14ac:dyDescent="0.2">
      <c r="A298" s="24"/>
      <c r="B298" s="263" t="s">
        <v>286</v>
      </c>
      <c r="C298" s="299">
        <v>629282451.33999991</v>
      </c>
      <c r="D298" s="299">
        <v>759865057.08248091</v>
      </c>
      <c r="E298" s="299">
        <v>1389147508.4224808</v>
      </c>
      <c r="F298" s="300">
        <v>329665932.90634304</v>
      </c>
      <c r="G298" s="300">
        <v>8703822.5405409988</v>
      </c>
      <c r="H298" s="234">
        <v>-4.1808156265620955E-2</v>
      </c>
      <c r="I298" s="47"/>
      <c r="K298" s="209" t="b">
        <f>IF(ABS(E298-SUM(E241:E243,E252:E257,E262:E297))&lt;0.001,TRUE,FALSE)</f>
        <v>1</v>
      </c>
    </row>
    <row r="299" spans="1:11" s="28" customFormat="1" ht="11.25" customHeight="1" x14ac:dyDescent="0.2">
      <c r="A299" s="24"/>
      <c r="B299" s="265" t="s">
        <v>238</v>
      </c>
      <c r="C299" s="266"/>
      <c r="D299" s="266"/>
      <c r="E299" s="266"/>
      <c r="F299" s="266"/>
      <c r="G299" s="266"/>
      <c r="H299" s="267"/>
      <c r="I299" s="47"/>
    </row>
    <row r="300" spans="1:11" s="28" customFormat="1" ht="11.25" customHeight="1" x14ac:dyDescent="0.2">
      <c r="A300" s="24"/>
      <c r="B300" s="265" t="s">
        <v>249</v>
      </c>
      <c r="C300" s="266"/>
      <c r="D300" s="266"/>
      <c r="E300" s="266"/>
      <c r="F300" s="266"/>
      <c r="G300" s="266"/>
      <c r="H300" s="267"/>
      <c r="I300" s="47"/>
    </row>
    <row r="301" spans="1:11" s="28" customFormat="1" ht="11.25" customHeight="1" x14ac:dyDescent="0.2">
      <c r="A301" s="24"/>
      <c r="B301" s="265" t="s">
        <v>251</v>
      </c>
      <c r="C301" s="266"/>
      <c r="D301" s="266"/>
      <c r="E301" s="266"/>
      <c r="F301" s="266"/>
      <c r="G301" s="266"/>
      <c r="H301" s="267"/>
      <c r="I301" s="47"/>
    </row>
    <row r="302" spans="1:11" s="28" customFormat="1" ht="11.25" customHeight="1" x14ac:dyDescent="0.2">
      <c r="A302" s="24"/>
      <c r="B302" s="265" t="s">
        <v>376</v>
      </c>
      <c r="C302" s="266"/>
      <c r="D302" s="266"/>
      <c r="E302" s="266"/>
      <c r="F302" s="266"/>
      <c r="G302" s="266"/>
      <c r="H302" s="267"/>
      <c r="I302" s="47"/>
    </row>
    <row r="303" spans="1:11" ht="15" customHeight="1" x14ac:dyDescent="0.2">
      <c r="B303" s="265" t="s">
        <v>431</v>
      </c>
      <c r="C303" s="266"/>
      <c r="D303" s="266"/>
      <c r="E303" s="266"/>
      <c r="F303" s="266"/>
      <c r="G303" s="266"/>
      <c r="H303" s="267"/>
      <c r="I303" s="8"/>
    </row>
    <row r="304" spans="1:11" ht="15.75" x14ac:dyDescent="0.25">
      <c r="B304" s="7" t="s">
        <v>288</v>
      </c>
      <c r="C304" s="8"/>
      <c r="D304" s="8"/>
      <c r="E304" s="8"/>
      <c r="F304" s="8"/>
      <c r="G304" s="8"/>
      <c r="H304" s="8"/>
    </row>
    <row r="305" spans="1:9" ht="14.25" customHeight="1" x14ac:dyDescent="0.2">
      <c r="B305" s="9"/>
      <c r="C305" s="10" t="str">
        <f>$C$3</f>
        <v>MOIS D'AOUT 2024</v>
      </c>
      <c r="D305" s="11"/>
      <c r="I305" s="15"/>
    </row>
    <row r="306" spans="1:9" ht="12" customHeight="1" x14ac:dyDescent="0.2">
      <c r="B306" s="12" t="str">
        <f>B4</f>
        <v xml:space="preserve">             I - ASSURANCE MALADIE : DÉPENSES en milliers d'euros</v>
      </c>
      <c r="C306" s="13"/>
      <c r="D306" s="13"/>
      <c r="E306" s="13"/>
      <c r="F306" s="13"/>
      <c r="G306" s="13"/>
      <c r="H306" s="14"/>
      <c r="I306" s="20"/>
    </row>
    <row r="307" spans="1:9" ht="9.75" customHeight="1" x14ac:dyDescent="0.2">
      <c r="B307" s="16" t="s">
        <v>4</v>
      </c>
      <c r="C307" s="17" t="s">
        <v>1</v>
      </c>
      <c r="D307" s="17" t="s">
        <v>2</v>
      </c>
      <c r="E307" s="386" t="s">
        <v>6</v>
      </c>
      <c r="F307" s="219" t="s">
        <v>3</v>
      </c>
      <c r="G307" s="219" t="s">
        <v>237</v>
      </c>
      <c r="H307" s="19" t="str">
        <f>$H$5</f>
        <v>GAM</v>
      </c>
      <c r="I307" s="23"/>
    </row>
    <row r="308" spans="1:9" s="28" customFormat="1" ht="18" customHeight="1" x14ac:dyDescent="0.2">
      <c r="A308" s="24"/>
      <c r="B308" s="21"/>
      <c r="C308" s="45" t="s">
        <v>5</v>
      </c>
      <c r="D308" s="44" t="s">
        <v>5</v>
      </c>
      <c r="E308" s="45"/>
      <c r="F308" s="220" t="s">
        <v>241</v>
      </c>
      <c r="G308" s="220" t="s">
        <v>239</v>
      </c>
      <c r="H308" s="22" t="str">
        <f>$H$6</f>
        <v>en %</v>
      </c>
      <c r="I308" s="27"/>
    </row>
    <row r="309" spans="1:9" s="28" customFormat="1" ht="15" customHeight="1" x14ac:dyDescent="0.2">
      <c r="A309" s="54"/>
      <c r="B309" s="52" t="s">
        <v>163</v>
      </c>
      <c r="C309" s="235"/>
      <c r="D309" s="235"/>
      <c r="E309" s="235"/>
      <c r="F309" s="236"/>
      <c r="G309" s="236"/>
      <c r="H309" s="237"/>
      <c r="I309" s="27"/>
    </row>
    <row r="310" spans="1:9" ht="10.5" customHeight="1" x14ac:dyDescent="0.2">
      <c r="A310" s="2"/>
      <c r="B310" s="31" t="s">
        <v>124</v>
      </c>
      <c r="C310" s="235"/>
      <c r="D310" s="235"/>
      <c r="E310" s="235"/>
      <c r="F310" s="236"/>
      <c r="G310" s="236"/>
      <c r="H310" s="237"/>
      <c r="I310" s="20"/>
    </row>
    <row r="311" spans="1:9" ht="10.5" customHeight="1" x14ac:dyDescent="0.2">
      <c r="A311" s="2"/>
      <c r="B311" s="37" t="s">
        <v>125</v>
      </c>
      <c r="C311" s="301">
        <v>38745803.509999983</v>
      </c>
      <c r="D311" s="301">
        <v>240893818.20999953</v>
      </c>
      <c r="E311" s="301">
        <v>279639621.71999949</v>
      </c>
      <c r="F311" s="302">
        <v>735647.61000000709</v>
      </c>
      <c r="G311" s="302">
        <v>1088466.129999998</v>
      </c>
      <c r="H311" s="239">
        <v>-0.11348900824609387</v>
      </c>
      <c r="I311" s="20"/>
    </row>
    <row r="312" spans="1:9" ht="10.5" customHeight="1" x14ac:dyDescent="0.2">
      <c r="A312" s="2"/>
      <c r="B312" s="37" t="s">
        <v>126</v>
      </c>
      <c r="C312" s="301">
        <v>143714.71000000014</v>
      </c>
      <c r="D312" s="301">
        <v>2346474.8899999992</v>
      </c>
      <c r="E312" s="301">
        <v>2490189.5999999996</v>
      </c>
      <c r="F312" s="302"/>
      <c r="G312" s="302">
        <v>11908.720000000001</v>
      </c>
      <c r="H312" s="239"/>
      <c r="I312" s="20"/>
    </row>
    <row r="313" spans="1:9" ht="10.5" customHeight="1" x14ac:dyDescent="0.2">
      <c r="A313" s="2"/>
      <c r="B313" s="37" t="s">
        <v>127</v>
      </c>
      <c r="C313" s="301">
        <v>14808648.259999985</v>
      </c>
      <c r="D313" s="301">
        <v>194487355.76000056</v>
      </c>
      <c r="E313" s="301">
        <v>209296004.02000055</v>
      </c>
      <c r="F313" s="302"/>
      <c r="G313" s="302">
        <v>744095.15</v>
      </c>
      <c r="H313" s="239">
        <v>0.88102505384886065</v>
      </c>
      <c r="I313" s="20"/>
    </row>
    <row r="314" spans="1:9" ht="10.5" customHeight="1" x14ac:dyDescent="0.2">
      <c r="A314" s="2"/>
      <c r="B314" s="37" t="s">
        <v>219</v>
      </c>
      <c r="C314" s="301">
        <v>11582220.750000369</v>
      </c>
      <c r="D314" s="301">
        <v>116672301.26999946</v>
      </c>
      <c r="E314" s="301">
        <v>128254522.01999983</v>
      </c>
      <c r="F314" s="302"/>
      <c r="G314" s="302">
        <v>495573.2300000001</v>
      </c>
      <c r="H314" s="239">
        <v>2.5274553172757841E-2</v>
      </c>
      <c r="I314" s="20"/>
    </row>
    <row r="315" spans="1:9" ht="10.5" customHeight="1" x14ac:dyDescent="0.2">
      <c r="A315" s="2"/>
      <c r="B315" s="37" t="s">
        <v>312</v>
      </c>
      <c r="C315" s="301"/>
      <c r="D315" s="301">
        <v>175883.8996</v>
      </c>
      <c r="E315" s="301">
        <v>175883.8996</v>
      </c>
      <c r="F315" s="302"/>
      <c r="G315" s="302"/>
      <c r="H315" s="239">
        <v>0.26008909056361973</v>
      </c>
      <c r="I315" s="20"/>
    </row>
    <row r="316" spans="1:9" ht="10.5" customHeight="1" x14ac:dyDescent="0.2">
      <c r="A316" s="2"/>
      <c r="B316" s="16" t="s">
        <v>128</v>
      </c>
      <c r="C316" s="301"/>
      <c r="D316" s="301"/>
      <c r="E316" s="301"/>
      <c r="F316" s="302"/>
      <c r="G316" s="302"/>
      <c r="H316" s="239"/>
      <c r="I316" s="20"/>
    </row>
    <row r="317" spans="1:9" ht="10.5" customHeight="1" x14ac:dyDescent="0.2">
      <c r="A317" s="2"/>
      <c r="B317" s="16" t="s">
        <v>192</v>
      </c>
      <c r="C317" s="301"/>
      <c r="D317" s="301"/>
      <c r="E317" s="301"/>
      <c r="F317" s="302"/>
      <c r="G317" s="302"/>
      <c r="H317" s="239"/>
      <c r="I317" s="20"/>
    </row>
    <row r="318" spans="1:9" ht="10.5" hidden="1" customHeight="1" x14ac:dyDescent="0.2">
      <c r="A318" s="2"/>
      <c r="B318" s="16"/>
      <c r="C318" s="301"/>
      <c r="D318" s="301"/>
      <c r="E318" s="301"/>
      <c r="F318" s="302"/>
      <c r="G318" s="302"/>
      <c r="H318" s="239"/>
      <c r="I318" s="20"/>
    </row>
    <row r="319" spans="1:9" ht="10.5" customHeight="1" x14ac:dyDescent="0.2">
      <c r="A319" s="2"/>
      <c r="B319" s="16" t="s">
        <v>416</v>
      </c>
      <c r="C319" s="301">
        <v>8451.4999999999891</v>
      </c>
      <c r="D319" s="301">
        <v>21915.15</v>
      </c>
      <c r="E319" s="301">
        <v>30366.649999999994</v>
      </c>
      <c r="F319" s="302"/>
      <c r="G319" s="302">
        <v>233.9</v>
      </c>
      <c r="H319" s="239">
        <v>0.1621640757154772</v>
      </c>
      <c r="I319" s="20"/>
    </row>
    <row r="320" spans="1:9" ht="10.5" customHeight="1" x14ac:dyDescent="0.2">
      <c r="A320" s="2"/>
      <c r="B320" s="574" t="s">
        <v>452</v>
      </c>
      <c r="C320" s="301"/>
      <c r="D320" s="301"/>
      <c r="E320" s="301"/>
      <c r="F320" s="302"/>
      <c r="G320" s="302"/>
      <c r="H320" s="239"/>
      <c r="I320" s="20"/>
    </row>
    <row r="321" spans="1:11" ht="10.5" customHeight="1" x14ac:dyDescent="0.2">
      <c r="A321" s="2"/>
      <c r="B321" s="574" t="s">
        <v>488</v>
      </c>
      <c r="C321" s="301"/>
      <c r="D321" s="301">
        <v>41061.2696</v>
      </c>
      <c r="E321" s="301">
        <v>41061.2696</v>
      </c>
      <c r="F321" s="302"/>
      <c r="G321" s="302"/>
      <c r="H321" s="239">
        <v>-0.44774092836134971</v>
      </c>
      <c r="I321" s="20"/>
    </row>
    <row r="322" spans="1:11" ht="10.5" customHeight="1" x14ac:dyDescent="0.2">
      <c r="A322" s="2"/>
      <c r="B322" s="16" t="s">
        <v>423</v>
      </c>
      <c r="C322" s="301"/>
      <c r="D322" s="301">
        <v>4050</v>
      </c>
      <c r="E322" s="301">
        <v>4050</v>
      </c>
      <c r="F322" s="302"/>
      <c r="G322" s="302"/>
      <c r="H322" s="239"/>
      <c r="I322" s="20"/>
    </row>
    <row r="323" spans="1:11" s="60" customFormat="1" ht="10.5" customHeight="1" x14ac:dyDescent="0.2">
      <c r="A323" s="24"/>
      <c r="B323" s="16" t="s">
        <v>280</v>
      </c>
      <c r="C323" s="301"/>
      <c r="D323" s="301">
        <v>-3782714.1799999834</v>
      </c>
      <c r="E323" s="301">
        <v>-3782714.1799999834</v>
      </c>
      <c r="F323" s="302">
        <v>-387.07</v>
      </c>
      <c r="G323" s="302">
        <v>-31454.160000000003</v>
      </c>
      <c r="H323" s="239">
        <v>0.16895613708400803</v>
      </c>
      <c r="I323" s="59"/>
      <c r="J323" s="5"/>
    </row>
    <row r="324" spans="1:11" s="28" customFormat="1" ht="15.75" customHeight="1" x14ac:dyDescent="0.2">
      <c r="A324" s="54"/>
      <c r="B324" s="35" t="s">
        <v>131</v>
      </c>
      <c r="C324" s="303">
        <v>65288838.730000339</v>
      </c>
      <c r="D324" s="303">
        <v>550860146.26919961</v>
      </c>
      <c r="E324" s="303">
        <v>616148984.99919999</v>
      </c>
      <c r="F324" s="304">
        <v>735260.54000000714</v>
      </c>
      <c r="G324" s="304">
        <v>2308822.9699999983</v>
      </c>
      <c r="H324" s="237">
        <v>-5.4005528998651076E-2</v>
      </c>
      <c r="I324" s="27"/>
      <c r="J324" s="5"/>
      <c r="K324" s="209" t="b">
        <f>IF(ABS(E324-SUM(E311:E323))&lt;0.001,TRUE,FALSE)</f>
        <v>1</v>
      </c>
    </row>
    <row r="325" spans="1:11" s="28" customFormat="1" ht="12.75" customHeight="1" x14ac:dyDescent="0.2">
      <c r="A325" s="54"/>
      <c r="B325" s="31" t="s">
        <v>132</v>
      </c>
      <c r="C325" s="303"/>
      <c r="D325" s="303"/>
      <c r="E325" s="303"/>
      <c r="F325" s="304"/>
      <c r="G325" s="304"/>
      <c r="H325" s="237"/>
      <c r="I325" s="27"/>
      <c r="J325" s="5"/>
    </row>
    <row r="326" spans="1:11" ht="10.5" customHeight="1" x14ac:dyDescent="0.2">
      <c r="A326" s="2"/>
      <c r="B326" s="31"/>
      <c r="C326" s="303"/>
      <c r="D326" s="303"/>
      <c r="E326" s="303"/>
      <c r="F326" s="304"/>
      <c r="G326" s="304"/>
      <c r="H326" s="237"/>
      <c r="I326" s="20"/>
    </row>
    <row r="327" spans="1:11" ht="10.5" customHeight="1" x14ac:dyDescent="0.2">
      <c r="A327" s="2"/>
      <c r="B327" s="37" t="s">
        <v>24</v>
      </c>
      <c r="C327" s="301">
        <v>105579179.64999922</v>
      </c>
      <c r="D327" s="301">
        <v>64159339.449999981</v>
      </c>
      <c r="E327" s="301">
        <v>169738519.09999919</v>
      </c>
      <c r="F327" s="302">
        <v>4391067.7399999946</v>
      </c>
      <c r="G327" s="302">
        <v>988272.37000000046</v>
      </c>
      <c r="H327" s="239">
        <v>-3.5201773446617124E-2</v>
      </c>
      <c r="I327" s="20"/>
    </row>
    <row r="328" spans="1:11" ht="10.5" customHeight="1" x14ac:dyDescent="0.2">
      <c r="A328" s="2"/>
      <c r="B328" s="37" t="s">
        <v>133</v>
      </c>
      <c r="C328" s="301">
        <v>21896647.430000842</v>
      </c>
      <c r="D328" s="301">
        <v>86711566.870000362</v>
      </c>
      <c r="E328" s="301">
        <v>108608214.3000012</v>
      </c>
      <c r="F328" s="302">
        <v>4516022.7799999993</v>
      </c>
      <c r="G328" s="302">
        <v>479297.82999999996</v>
      </c>
      <c r="H328" s="239">
        <v>0.23999773733742091</v>
      </c>
      <c r="I328" s="20"/>
    </row>
    <row r="329" spans="1:11" ht="10.5" customHeight="1" x14ac:dyDescent="0.2">
      <c r="A329" s="2"/>
      <c r="B329" s="37" t="s">
        <v>134</v>
      </c>
      <c r="C329" s="305">
        <v>303378.40000000264</v>
      </c>
      <c r="D329" s="301">
        <v>1825034.5100000186</v>
      </c>
      <c r="E329" s="301">
        <v>2128412.9100000216</v>
      </c>
      <c r="F329" s="302">
        <v>1131051.4300000106</v>
      </c>
      <c r="G329" s="302">
        <v>6856.33</v>
      </c>
      <c r="H329" s="239"/>
      <c r="I329" s="20"/>
    </row>
    <row r="330" spans="1:11" ht="10.5" customHeight="1" x14ac:dyDescent="0.2">
      <c r="A330" s="2"/>
      <c r="B330" s="37" t="s">
        <v>220</v>
      </c>
      <c r="C330" s="301">
        <v>1612576.8700000008</v>
      </c>
      <c r="D330" s="301">
        <v>11004717.260000002</v>
      </c>
      <c r="E330" s="301">
        <v>12617294.130000003</v>
      </c>
      <c r="F330" s="302">
        <v>627.93999999999994</v>
      </c>
      <c r="G330" s="302">
        <v>64438.600000000006</v>
      </c>
      <c r="H330" s="239">
        <v>-8.6517651062723133E-2</v>
      </c>
      <c r="I330" s="20"/>
    </row>
    <row r="331" spans="1:11" ht="10.5" customHeight="1" x14ac:dyDescent="0.2">
      <c r="A331" s="2"/>
      <c r="B331" s="37" t="s">
        <v>352</v>
      </c>
      <c r="C331" s="301"/>
      <c r="D331" s="301">
        <v>557472.01248999999</v>
      </c>
      <c r="E331" s="301">
        <v>557472.01248999999</v>
      </c>
      <c r="F331" s="302"/>
      <c r="G331" s="302"/>
      <c r="H331" s="239">
        <v>0.21157581349755916</v>
      </c>
      <c r="I331" s="20"/>
    </row>
    <row r="332" spans="1:11" ht="10.5" hidden="1" customHeight="1" x14ac:dyDescent="0.2">
      <c r="A332" s="2"/>
      <c r="B332" s="16"/>
      <c r="C332" s="301"/>
      <c r="D332" s="301"/>
      <c r="E332" s="301"/>
      <c r="F332" s="302"/>
      <c r="G332" s="302"/>
      <c r="H332" s="239"/>
      <c r="I332" s="20"/>
    </row>
    <row r="333" spans="1:11" ht="10.5" customHeight="1" x14ac:dyDescent="0.2">
      <c r="A333" s="2"/>
      <c r="B333" s="16" t="s">
        <v>416</v>
      </c>
      <c r="C333" s="301">
        <v>151.19999999999999</v>
      </c>
      <c r="D333" s="301">
        <v>2942</v>
      </c>
      <c r="E333" s="301">
        <v>3093.2</v>
      </c>
      <c r="F333" s="302"/>
      <c r="G333" s="302"/>
      <c r="H333" s="239"/>
      <c r="I333" s="20"/>
    </row>
    <row r="334" spans="1:11" ht="10.5" customHeight="1" x14ac:dyDescent="0.2">
      <c r="A334" s="2"/>
      <c r="B334" s="574" t="s">
        <v>453</v>
      </c>
      <c r="C334" s="301"/>
      <c r="D334" s="301"/>
      <c r="E334" s="301"/>
      <c r="F334" s="302"/>
      <c r="G334" s="302"/>
      <c r="H334" s="239"/>
      <c r="I334" s="20"/>
    </row>
    <row r="335" spans="1:11" ht="10.5" hidden="1" customHeight="1" x14ac:dyDescent="0.2">
      <c r="A335" s="2"/>
      <c r="B335" s="16"/>
      <c r="C335" s="301"/>
      <c r="D335" s="301"/>
      <c r="E335" s="301"/>
      <c r="F335" s="302"/>
      <c r="G335" s="302"/>
      <c r="H335" s="239"/>
      <c r="I335" s="20"/>
    </row>
    <row r="336" spans="1:11" ht="10.5" customHeight="1" x14ac:dyDescent="0.2">
      <c r="A336" s="2"/>
      <c r="B336" s="16" t="s">
        <v>424</v>
      </c>
      <c r="C336" s="301">
        <v>14072</v>
      </c>
      <c r="D336" s="301">
        <v>18180</v>
      </c>
      <c r="E336" s="301">
        <v>32252</v>
      </c>
      <c r="F336" s="302"/>
      <c r="G336" s="302">
        <v>124</v>
      </c>
      <c r="H336" s="239">
        <v>-0.25580322119156396</v>
      </c>
      <c r="I336" s="20"/>
    </row>
    <row r="337" spans="1:11" ht="10.5" customHeight="1" x14ac:dyDescent="0.2">
      <c r="A337" s="2"/>
      <c r="B337" s="16" t="s">
        <v>280</v>
      </c>
      <c r="C337" s="301"/>
      <c r="D337" s="301">
        <v>-5926611.020000007</v>
      </c>
      <c r="E337" s="301">
        <v>-5926611.020000007</v>
      </c>
      <c r="F337" s="302">
        <v>-134.04</v>
      </c>
      <c r="G337" s="302">
        <v>-41365.640000000014</v>
      </c>
      <c r="H337" s="239">
        <v>0.35798716494858485</v>
      </c>
      <c r="I337" s="20"/>
    </row>
    <row r="338" spans="1:11" s="28" customFormat="1" ht="16.5" customHeight="1" x14ac:dyDescent="0.2">
      <c r="A338" s="54"/>
      <c r="B338" s="35" t="s">
        <v>135</v>
      </c>
      <c r="C338" s="303">
        <v>129406005.55000006</v>
      </c>
      <c r="D338" s="303">
        <v>158352641.08249038</v>
      </c>
      <c r="E338" s="303">
        <v>287758646.6324904</v>
      </c>
      <c r="F338" s="304">
        <v>10038635.850000003</v>
      </c>
      <c r="G338" s="304">
        <v>1497623.4900000005</v>
      </c>
      <c r="H338" s="237">
        <v>7.5237666201841691E-3</v>
      </c>
      <c r="I338" s="27"/>
      <c r="J338" s="5"/>
      <c r="K338" s="209" t="b">
        <f>IF(ABS(E338-SUM(E327:E337))&lt;0.001,TRUE,FALSE)</f>
        <v>1</v>
      </c>
    </row>
    <row r="339" spans="1:11" s="28" customFormat="1" ht="16.5" customHeight="1" x14ac:dyDescent="0.2">
      <c r="A339" s="54"/>
      <c r="B339" s="31" t="s">
        <v>136</v>
      </c>
      <c r="C339" s="303"/>
      <c r="D339" s="303"/>
      <c r="E339" s="303"/>
      <c r="F339" s="304"/>
      <c r="G339" s="304"/>
      <c r="H339" s="237"/>
      <c r="I339" s="27"/>
      <c r="J339" s="5"/>
    </row>
    <row r="340" spans="1:11" ht="10.5" customHeight="1" x14ac:dyDescent="0.2">
      <c r="A340" s="2"/>
      <c r="B340" s="31"/>
      <c r="C340" s="303"/>
      <c r="D340" s="303"/>
      <c r="E340" s="303"/>
      <c r="F340" s="304"/>
      <c r="G340" s="304"/>
      <c r="H340" s="237"/>
      <c r="I340" s="20"/>
    </row>
    <row r="341" spans="1:11" ht="10.5" customHeight="1" x14ac:dyDescent="0.2">
      <c r="A341" s="2"/>
      <c r="B341" s="37" t="s">
        <v>138</v>
      </c>
      <c r="C341" s="301">
        <v>15541209.339999784</v>
      </c>
      <c r="D341" s="301">
        <v>17193431.469999976</v>
      </c>
      <c r="E341" s="301">
        <v>32734640.80999976</v>
      </c>
      <c r="F341" s="302">
        <v>200418.6</v>
      </c>
      <c r="G341" s="302">
        <v>172435.19999999995</v>
      </c>
      <c r="H341" s="239">
        <v>0.18403089397106531</v>
      </c>
      <c r="I341" s="20"/>
    </row>
    <row r="342" spans="1:11" ht="10.5" customHeight="1" x14ac:dyDescent="0.2">
      <c r="A342" s="2"/>
      <c r="B342" s="37" t="s">
        <v>221</v>
      </c>
      <c r="C342" s="301">
        <v>14191.899999999992</v>
      </c>
      <c r="D342" s="301">
        <v>471207.13</v>
      </c>
      <c r="E342" s="301">
        <v>485399.02999999997</v>
      </c>
      <c r="F342" s="302">
        <v>10</v>
      </c>
      <c r="G342" s="302">
        <v>1031.1199999999999</v>
      </c>
      <c r="H342" s="239">
        <v>6.4205598969169886E-2</v>
      </c>
      <c r="I342" s="20"/>
    </row>
    <row r="343" spans="1:11" ht="10.5" customHeight="1" x14ac:dyDescent="0.2">
      <c r="A343" s="2"/>
      <c r="B343" s="16" t="s">
        <v>128</v>
      </c>
      <c r="C343" s="301"/>
      <c r="D343" s="301"/>
      <c r="E343" s="301"/>
      <c r="F343" s="302"/>
      <c r="G343" s="302"/>
      <c r="H343" s="239"/>
      <c r="I343" s="20"/>
    </row>
    <row r="344" spans="1:11" s="28" customFormat="1" ht="10.5" customHeight="1" x14ac:dyDescent="0.2">
      <c r="A344" s="54"/>
      <c r="B344" s="16" t="s">
        <v>416</v>
      </c>
      <c r="C344" s="301"/>
      <c r="D344" s="301">
        <v>150</v>
      </c>
      <c r="E344" s="301">
        <v>150</v>
      </c>
      <c r="F344" s="302"/>
      <c r="G344" s="302"/>
      <c r="H344" s="239"/>
      <c r="I344" s="27"/>
      <c r="J344" s="5"/>
    </row>
    <row r="345" spans="1:11" s="28" customFormat="1" ht="10.5" customHeight="1" x14ac:dyDescent="0.2">
      <c r="A345" s="54"/>
      <c r="B345" s="16" t="s">
        <v>436</v>
      </c>
      <c r="C345" s="301">
        <v>98981.3</v>
      </c>
      <c r="D345" s="301">
        <v>90668.959999999992</v>
      </c>
      <c r="E345" s="301">
        <v>189650.26</v>
      </c>
      <c r="F345" s="302"/>
      <c r="G345" s="302">
        <v>765</v>
      </c>
      <c r="H345" s="239">
        <v>0.31921438508625499</v>
      </c>
      <c r="I345" s="27"/>
      <c r="J345" s="5"/>
    </row>
    <row r="346" spans="1:11" s="28" customFormat="1" ht="10.5" customHeight="1" x14ac:dyDescent="0.2">
      <c r="A346" s="54"/>
      <c r="B346" s="574" t="s">
        <v>454</v>
      </c>
      <c r="C346" s="301"/>
      <c r="D346" s="301"/>
      <c r="E346" s="301"/>
      <c r="F346" s="302"/>
      <c r="G346" s="302"/>
      <c r="H346" s="239"/>
      <c r="I346" s="27"/>
      <c r="J346" s="5"/>
    </row>
    <row r="347" spans="1:11" s="28" customFormat="1" ht="10.5" hidden="1" customHeight="1" x14ac:dyDescent="0.2">
      <c r="A347" s="54"/>
      <c r="B347" s="574"/>
      <c r="C347" s="301"/>
      <c r="D347" s="301"/>
      <c r="E347" s="301"/>
      <c r="F347" s="302"/>
      <c r="G347" s="302"/>
      <c r="H347" s="239"/>
      <c r="I347" s="27"/>
      <c r="J347" s="5"/>
    </row>
    <row r="348" spans="1:11" ht="10.5" customHeight="1" x14ac:dyDescent="0.2">
      <c r="A348" s="2"/>
      <c r="B348" s="16" t="s">
        <v>280</v>
      </c>
      <c r="C348" s="301"/>
      <c r="D348" s="301">
        <v>-70783.209999999992</v>
      </c>
      <c r="E348" s="301">
        <v>-70783.209999999992</v>
      </c>
      <c r="F348" s="302">
        <v>-1.5</v>
      </c>
      <c r="G348" s="302">
        <v>-416.89</v>
      </c>
      <c r="H348" s="239">
        <v>0.21824681614497887</v>
      </c>
      <c r="I348" s="20"/>
    </row>
    <row r="349" spans="1:11" s="28" customFormat="1" ht="16.5" customHeight="1" x14ac:dyDescent="0.2">
      <c r="A349" s="54"/>
      <c r="B349" s="16" t="s">
        <v>356</v>
      </c>
      <c r="C349" s="301"/>
      <c r="D349" s="301">
        <v>155840.62500000003</v>
      </c>
      <c r="E349" s="301">
        <v>155840.62500000003</v>
      </c>
      <c r="F349" s="302"/>
      <c r="G349" s="302"/>
      <c r="H349" s="239">
        <v>-0.41257613084962541</v>
      </c>
      <c r="I349" s="27"/>
      <c r="J349" s="5"/>
    </row>
    <row r="350" spans="1:11" s="28" customFormat="1" ht="16.5" customHeight="1" x14ac:dyDescent="0.2">
      <c r="A350" s="54"/>
      <c r="B350" s="35" t="s">
        <v>137</v>
      </c>
      <c r="C350" s="303">
        <v>15654382.539999787</v>
      </c>
      <c r="D350" s="303">
        <v>17840514.974999979</v>
      </c>
      <c r="E350" s="303">
        <v>33494897.514999762</v>
      </c>
      <c r="F350" s="304">
        <v>200427.1</v>
      </c>
      <c r="G350" s="304">
        <v>173814.42999999996</v>
      </c>
      <c r="H350" s="237">
        <v>0.17713944303021023</v>
      </c>
      <c r="I350" s="27"/>
      <c r="J350" s="5"/>
      <c r="K350" s="209" t="b">
        <f>IF(ABS(E350-SUM(E341:E349))&lt;0.001,TRUE,FALSE)</f>
        <v>1</v>
      </c>
    </row>
    <row r="351" spans="1:11" ht="10.5" customHeight="1" x14ac:dyDescent="0.2">
      <c r="A351" s="2"/>
      <c r="B351" s="31" t="s">
        <v>141</v>
      </c>
      <c r="C351" s="303"/>
      <c r="D351" s="303"/>
      <c r="E351" s="303"/>
      <c r="F351" s="304"/>
      <c r="G351" s="304"/>
      <c r="H351" s="237"/>
      <c r="I351" s="20"/>
    </row>
    <row r="352" spans="1:11" ht="10.5" customHeight="1" x14ac:dyDescent="0.2">
      <c r="A352" s="2"/>
      <c r="B352" s="31"/>
      <c r="C352" s="303"/>
      <c r="D352" s="303"/>
      <c r="E352" s="303"/>
      <c r="F352" s="304"/>
      <c r="G352" s="304"/>
      <c r="H352" s="237"/>
      <c r="I352" s="20"/>
    </row>
    <row r="353" spans="1:11" s="57" customFormat="1" ht="10.5" customHeight="1" x14ac:dyDescent="0.2">
      <c r="A353" s="6"/>
      <c r="B353" s="37" t="s">
        <v>151</v>
      </c>
      <c r="C353" s="301">
        <v>7305019.4299999047</v>
      </c>
      <c r="D353" s="301">
        <v>2558841.4700000077</v>
      </c>
      <c r="E353" s="301">
        <v>9863860.899999911</v>
      </c>
      <c r="F353" s="302">
        <v>1414.2000000000003</v>
      </c>
      <c r="G353" s="302">
        <v>40454.239999999991</v>
      </c>
      <c r="H353" s="239">
        <v>0.11719135247765577</v>
      </c>
      <c r="I353" s="56"/>
      <c r="J353" s="5"/>
    </row>
    <row r="354" spans="1:11" s="57" customFormat="1" ht="10.5" customHeight="1" x14ac:dyDescent="0.2">
      <c r="A354" s="6"/>
      <c r="B354" s="37" t="s">
        <v>222</v>
      </c>
      <c r="C354" s="301">
        <v>534</v>
      </c>
      <c r="D354" s="301">
        <v>4180.4400000000005</v>
      </c>
      <c r="E354" s="301">
        <v>4714.4400000000005</v>
      </c>
      <c r="F354" s="302"/>
      <c r="G354" s="302"/>
      <c r="H354" s="239">
        <v>4.0175626330711367E-2</v>
      </c>
      <c r="I354" s="56"/>
      <c r="J354" s="5"/>
    </row>
    <row r="355" spans="1:11" s="57" customFormat="1" ht="10.5" customHeight="1" x14ac:dyDescent="0.2">
      <c r="A355" s="6"/>
      <c r="B355" s="16" t="s">
        <v>128</v>
      </c>
      <c r="C355" s="306"/>
      <c r="D355" s="306"/>
      <c r="E355" s="306"/>
      <c r="F355" s="307"/>
      <c r="G355" s="307"/>
      <c r="H355" s="182"/>
      <c r="I355" s="56"/>
      <c r="J355" s="5"/>
    </row>
    <row r="356" spans="1:11" s="57" customFormat="1" ht="10.5" customHeight="1" x14ac:dyDescent="0.2">
      <c r="A356" s="6"/>
      <c r="B356" s="16" t="s">
        <v>427</v>
      </c>
      <c r="C356" s="306">
        <v>210</v>
      </c>
      <c r="D356" s="306">
        <v>850</v>
      </c>
      <c r="E356" s="306">
        <v>1060</v>
      </c>
      <c r="F356" s="307"/>
      <c r="G356" s="307"/>
      <c r="H356" s="182">
        <v>0.11578947368421044</v>
      </c>
      <c r="I356" s="56"/>
      <c r="J356" s="5"/>
    </row>
    <row r="357" spans="1:11" s="57" customFormat="1" ht="13.5" hidden="1" customHeight="1" x14ac:dyDescent="0.2">
      <c r="A357" s="6"/>
      <c r="B357" s="16"/>
      <c r="C357" s="306"/>
      <c r="D357" s="306"/>
      <c r="E357" s="306"/>
      <c r="F357" s="307"/>
      <c r="G357" s="307"/>
      <c r="H357" s="182"/>
      <c r="I357" s="56"/>
      <c r="J357" s="5"/>
    </row>
    <row r="358" spans="1:11" s="57" customFormat="1" ht="10.5" customHeight="1" x14ac:dyDescent="0.2">
      <c r="A358" s="6"/>
      <c r="B358" s="574" t="s">
        <v>455</v>
      </c>
      <c r="C358" s="306"/>
      <c r="D358" s="306"/>
      <c r="E358" s="306"/>
      <c r="F358" s="307"/>
      <c r="G358" s="307"/>
      <c r="H358" s="182"/>
      <c r="I358" s="56"/>
      <c r="J358" s="5"/>
    </row>
    <row r="359" spans="1:11" s="57" customFormat="1" ht="10.5" hidden="1" customHeight="1" x14ac:dyDescent="0.2">
      <c r="A359" s="6"/>
      <c r="B359" s="574"/>
      <c r="C359" s="306"/>
      <c r="D359" s="306"/>
      <c r="E359" s="306"/>
      <c r="F359" s="307"/>
      <c r="G359" s="307"/>
      <c r="H359" s="182"/>
      <c r="I359" s="56"/>
      <c r="J359" s="5"/>
    </row>
    <row r="360" spans="1:11" s="60" customFormat="1" ht="14.25" customHeight="1" x14ac:dyDescent="0.2">
      <c r="A360" s="24"/>
      <c r="B360" s="16" t="s">
        <v>424</v>
      </c>
      <c r="C360" s="306"/>
      <c r="D360" s="306"/>
      <c r="E360" s="306"/>
      <c r="F360" s="307"/>
      <c r="G360" s="307"/>
      <c r="H360" s="182"/>
      <c r="I360" s="59"/>
    </row>
    <row r="361" spans="1:11" s="60" customFormat="1" ht="14.25" customHeight="1" x14ac:dyDescent="0.2">
      <c r="A361" s="24"/>
      <c r="B361" s="16" t="s">
        <v>280</v>
      </c>
      <c r="C361" s="306"/>
      <c r="D361" s="306">
        <v>-259812.64000000004</v>
      </c>
      <c r="E361" s="306">
        <v>-259812.64000000004</v>
      </c>
      <c r="F361" s="307"/>
      <c r="G361" s="307">
        <v>-1141.54</v>
      </c>
      <c r="H361" s="182">
        <v>0.78548318851441778</v>
      </c>
      <c r="I361" s="59"/>
    </row>
    <row r="362" spans="1:11" s="57" customFormat="1" ht="10.5" customHeight="1" x14ac:dyDescent="0.2">
      <c r="A362" s="6"/>
      <c r="B362" s="35" t="s">
        <v>142</v>
      </c>
      <c r="C362" s="308">
        <v>7305763.4299999047</v>
      </c>
      <c r="D362" s="308">
        <v>2304059.2700000075</v>
      </c>
      <c r="E362" s="308">
        <v>9609822.6999999098</v>
      </c>
      <c r="F362" s="309">
        <v>1414.2000000000003</v>
      </c>
      <c r="G362" s="309">
        <v>39312.699999999997</v>
      </c>
      <c r="H362" s="183">
        <v>0.10595936807316675</v>
      </c>
      <c r="I362" s="56"/>
      <c r="J362" s="5"/>
      <c r="K362" s="209" t="b">
        <f>IF(ABS(E362-SUM(E353:E361))&lt;0.001,TRUE,FALSE)</f>
        <v>1</v>
      </c>
    </row>
    <row r="363" spans="1:11" s="57" customFormat="1" ht="10.5" customHeight="1" x14ac:dyDescent="0.2">
      <c r="A363" s="6"/>
      <c r="B363" s="31" t="s">
        <v>139</v>
      </c>
      <c r="C363" s="308"/>
      <c r="D363" s="308"/>
      <c r="E363" s="308"/>
      <c r="F363" s="309"/>
      <c r="G363" s="309"/>
      <c r="H363" s="183"/>
      <c r="I363" s="56"/>
      <c r="J363" s="5"/>
    </row>
    <row r="364" spans="1:11" s="57" customFormat="1" ht="10.5" customHeight="1" x14ac:dyDescent="0.2">
      <c r="A364" s="6"/>
      <c r="B364" s="37" t="s">
        <v>140</v>
      </c>
      <c r="C364" s="308">
        <v>306292.450000001</v>
      </c>
      <c r="D364" s="308">
        <v>41413.419999999991</v>
      </c>
      <c r="E364" s="308">
        <v>347705.87000000098</v>
      </c>
      <c r="F364" s="309">
        <v>90</v>
      </c>
      <c r="G364" s="309">
        <v>1203.99</v>
      </c>
      <c r="H364" s="183"/>
      <c r="I364" s="56"/>
      <c r="J364" s="5"/>
    </row>
    <row r="365" spans="1:11" s="57" customFormat="1" ht="10.5" customHeight="1" x14ac:dyDescent="0.2">
      <c r="A365" s="6"/>
      <c r="B365" s="37" t="s">
        <v>179</v>
      </c>
      <c r="C365" s="306">
        <v>47188.579999999958</v>
      </c>
      <c r="D365" s="306">
        <v>4667897.0100000119</v>
      </c>
      <c r="E365" s="306">
        <v>4715085.590000011</v>
      </c>
      <c r="F365" s="307">
        <v>3312.6299999999997</v>
      </c>
      <c r="G365" s="307">
        <v>19003.120000000003</v>
      </c>
      <c r="H365" s="182">
        <v>0.11521843611689109</v>
      </c>
      <c r="I365" s="56"/>
      <c r="J365" s="5"/>
    </row>
    <row r="366" spans="1:11" s="57" customFormat="1" ht="10.5" customHeight="1" x14ac:dyDescent="0.2">
      <c r="A366" s="6"/>
      <c r="B366" s="37" t="s">
        <v>223</v>
      </c>
      <c r="C366" s="364">
        <v>644.68000000000006</v>
      </c>
      <c r="D366" s="306">
        <v>120392.55999999995</v>
      </c>
      <c r="E366" s="306">
        <v>121037.23999999995</v>
      </c>
      <c r="F366" s="307"/>
      <c r="G366" s="307">
        <v>527.54999999999995</v>
      </c>
      <c r="H366" s="182">
        <v>-2.1301569219912331E-2</v>
      </c>
      <c r="I366" s="56"/>
      <c r="J366" s="5"/>
    </row>
    <row r="367" spans="1:11" s="60" customFormat="1" ht="11.25" customHeight="1" x14ac:dyDescent="0.2">
      <c r="A367" s="24"/>
      <c r="B367" s="37" t="s">
        <v>498</v>
      </c>
      <c r="C367" s="306"/>
      <c r="D367" s="306">
        <v>240</v>
      </c>
      <c r="E367" s="306">
        <v>240</v>
      </c>
      <c r="F367" s="307"/>
      <c r="G367" s="307">
        <v>10</v>
      </c>
      <c r="H367" s="182"/>
      <c r="I367" s="59"/>
      <c r="J367" s="5"/>
    </row>
    <row r="368" spans="1:11" s="57" customFormat="1" x14ac:dyDescent="0.2">
      <c r="A368" s="6"/>
      <c r="B368" s="574" t="s">
        <v>456</v>
      </c>
      <c r="C368" s="306"/>
      <c r="D368" s="306"/>
      <c r="E368" s="306"/>
      <c r="F368" s="307"/>
      <c r="G368" s="307"/>
      <c r="H368" s="182"/>
      <c r="I368" s="56"/>
    </row>
    <row r="369" spans="1:11" s="57" customFormat="1" hidden="1" x14ac:dyDescent="0.2">
      <c r="A369" s="6"/>
      <c r="B369" s="574"/>
      <c r="C369" s="306"/>
      <c r="D369" s="306"/>
      <c r="E369" s="306"/>
      <c r="F369" s="307"/>
      <c r="G369" s="307"/>
      <c r="H369" s="182"/>
      <c r="I369" s="56"/>
    </row>
    <row r="370" spans="1:11" s="57" customFormat="1" x14ac:dyDescent="0.2">
      <c r="A370" s="6"/>
      <c r="B370" s="37" t="s">
        <v>424</v>
      </c>
      <c r="C370" s="306"/>
      <c r="D370" s="306"/>
      <c r="E370" s="306"/>
      <c r="F370" s="307"/>
      <c r="G370" s="307"/>
      <c r="H370" s="182"/>
      <c r="I370" s="56"/>
    </row>
    <row r="371" spans="1:11" s="60" customFormat="1" ht="14.25" customHeight="1" x14ac:dyDescent="0.2">
      <c r="A371" s="24"/>
      <c r="B371" s="37" t="s">
        <v>280</v>
      </c>
      <c r="C371" s="306"/>
      <c r="D371" s="306">
        <v>-49580.319999999978</v>
      </c>
      <c r="E371" s="306">
        <v>-49580.319999999978</v>
      </c>
      <c r="F371" s="307"/>
      <c r="G371" s="307">
        <v>-268.48</v>
      </c>
      <c r="H371" s="182">
        <v>0.56076394463384616</v>
      </c>
      <c r="I371" s="59"/>
    </row>
    <row r="372" spans="1:11" s="60" customFormat="1" ht="10.5" customHeight="1" x14ac:dyDescent="0.2">
      <c r="A372" s="24"/>
      <c r="B372" s="35" t="s">
        <v>143</v>
      </c>
      <c r="C372" s="308">
        <v>354125.71000000095</v>
      </c>
      <c r="D372" s="308">
        <v>4780362.670000012</v>
      </c>
      <c r="E372" s="308">
        <v>5134488.380000012</v>
      </c>
      <c r="F372" s="309">
        <v>3402.6299999999997</v>
      </c>
      <c r="G372" s="309">
        <v>20476.180000000004</v>
      </c>
      <c r="H372" s="183">
        <v>0.18612475993165112</v>
      </c>
      <c r="I372" s="59"/>
      <c r="K372" s="209" t="b">
        <f>IF(ABS(E372-SUM(E364:E371))&lt;0.001,TRUE,FALSE)</f>
        <v>1</v>
      </c>
    </row>
    <row r="373" spans="1:11" s="57" customFormat="1" ht="16.5" customHeight="1" x14ac:dyDescent="0.2">
      <c r="A373" s="6"/>
      <c r="B373" s="31" t="s">
        <v>466</v>
      </c>
      <c r="C373" s="308"/>
      <c r="D373" s="308"/>
      <c r="E373" s="308"/>
      <c r="F373" s="309"/>
      <c r="G373" s="309"/>
      <c r="H373" s="183"/>
      <c r="I373" s="56"/>
      <c r="J373" s="5"/>
    </row>
    <row r="374" spans="1:11" s="57" customFormat="1" ht="10.5" customHeight="1" x14ac:dyDescent="0.2">
      <c r="A374" s="6"/>
      <c r="B374" s="37" t="s">
        <v>468</v>
      </c>
      <c r="C374" s="306">
        <v>2552753.4</v>
      </c>
      <c r="D374" s="306">
        <v>347116</v>
      </c>
      <c r="E374" s="306">
        <v>2899869.4</v>
      </c>
      <c r="F374" s="307"/>
      <c r="G374" s="307">
        <v>11200</v>
      </c>
      <c r="H374" s="182"/>
      <c r="I374" s="56"/>
      <c r="J374" s="5"/>
    </row>
    <row r="375" spans="1:11" s="57" customFormat="1" ht="10.5" customHeight="1" x14ac:dyDescent="0.2">
      <c r="A375" s="6"/>
      <c r="B375" s="35" t="s">
        <v>467</v>
      </c>
      <c r="C375" s="308">
        <v>2552753.4</v>
      </c>
      <c r="D375" s="308">
        <v>347116</v>
      </c>
      <c r="E375" s="308">
        <v>2899869.4</v>
      </c>
      <c r="F375" s="309"/>
      <c r="G375" s="309">
        <v>11200</v>
      </c>
      <c r="H375" s="183"/>
      <c r="I375" s="56"/>
      <c r="J375" s="5"/>
    </row>
    <row r="376" spans="1:11" s="57" customFormat="1" ht="14.25" customHeight="1" x14ac:dyDescent="0.2">
      <c r="A376" s="6"/>
      <c r="B376" s="31" t="s">
        <v>122</v>
      </c>
      <c r="C376" s="308"/>
      <c r="D376" s="308"/>
      <c r="E376" s="308"/>
      <c r="F376" s="309"/>
      <c r="G376" s="309"/>
      <c r="H376" s="183"/>
      <c r="I376" s="56"/>
      <c r="J376" s="5"/>
    </row>
    <row r="377" spans="1:11" s="60" customFormat="1" ht="22.5" customHeight="1" x14ac:dyDescent="0.2">
      <c r="A377" s="24"/>
      <c r="B377" s="37" t="s">
        <v>144</v>
      </c>
      <c r="C377" s="306">
        <v>1855.4999999999991</v>
      </c>
      <c r="D377" s="306">
        <v>23001.55000000001</v>
      </c>
      <c r="E377" s="306">
        <v>24857.05000000001</v>
      </c>
      <c r="F377" s="307"/>
      <c r="G377" s="307"/>
      <c r="H377" s="182">
        <v>3.3137044478378508E-2</v>
      </c>
      <c r="I377" s="59"/>
      <c r="J377" s="5"/>
    </row>
    <row r="378" spans="1:11" s="63" customFormat="1" ht="14.25" customHeight="1" x14ac:dyDescent="0.2">
      <c r="A378" s="61"/>
      <c r="B378" s="37" t="s">
        <v>224</v>
      </c>
      <c r="C378" s="306">
        <v>201.69000000000005</v>
      </c>
      <c r="D378" s="306">
        <v>11404.890000000001</v>
      </c>
      <c r="E378" s="306">
        <v>11606.580000000002</v>
      </c>
      <c r="F378" s="307"/>
      <c r="G378" s="307"/>
      <c r="H378" s="182">
        <v>0.52182715026341575</v>
      </c>
      <c r="I378" s="62"/>
    </row>
    <row r="379" spans="1:11" s="63" customFormat="1" ht="14.25" hidden="1" customHeight="1" x14ac:dyDescent="0.2">
      <c r="A379" s="61"/>
      <c r="B379" s="37"/>
      <c r="C379" s="306"/>
      <c r="D379" s="306"/>
      <c r="E379" s="306"/>
      <c r="F379" s="307"/>
      <c r="G379" s="307"/>
      <c r="H379" s="182"/>
      <c r="I379" s="62"/>
    </row>
    <row r="380" spans="1:11" s="63" customFormat="1" ht="14.25" hidden="1" customHeight="1" x14ac:dyDescent="0.2">
      <c r="A380" s="61"/>
      <c r="B380" s="37"/>
      <c r="C380" s="306"/>
      <c r="D380" s="306"/>
      <c r="E380" s="306"/>
      <c r="F380" s="307"/>
      <c r="G380" s="307"/>
      <c r="H380" s="182"/>
      <c r="I380" s="62"/>
    </row>
    <row r="381" spans="1:11" s="60" customFormat="1" ht="11.25" customHeight="1" x14ac:dyDescent="0.2">
      <c r="A381" s="24"/>
      <c r="B381" s="37" t="s">
        <v>424</v>
      </c>
      <c r="C381" s="306"/>
      <c r="D381" s="306"/>
      <c r="E381" s="306"/>
      <c r="F381" s="307"/>
      <c r="G381" s="307"/>
      <c r="H381" s="182"/>
      <c r="I381" s="59"/>
      <c r="J381" s="5"/>
    </row>
    <row r="382" spans="1:11" s="60" customFormat="1" ht="11.25" customHeight="1" x14ac:dyDescent="0.2">
      <c r="A382" s="24"/>
      <c r="B382" s="35" t="s">
        <v>120</v>
      </c>
      <c r="C382" s="308">
        <v>2057.1899999999991</v>
      </c>
      <c r="D382" s="308">
        <v>34406.44000000001</v>
      </c>
      <c r="E382" s="308">
        <v>36463.630000000012</v>
      </c>
      <c r="F382" s="309"/>
      <c r="G382" s="309"/>
      <c r="H382" s="183">
        <v>0.15076158568375453</v>
      </c>
      <c r="I382" s="59"/>
      <c r="J382" s="5"/>
      <c r="K382" s="209" t="b">
        <f>IF(ABS(E382-SUM(E377:E381))&lt;0.001,TRUE,FALSE)</f>
        <v>1</v>
      </c>
    </row>
    <row r="383" spans="1:11" s="57" customFormat="1" ht="18.75" customHeight="1" x14ac:dyDescent="0.2">
      <c r="A383" s="6"/>
      <c r="B383" s="31" t="s">
        <v>244</v>
      </c>
      <c r="C383" s="308"/>
      <c r="D383" s="308"/>
      <c r="E383" s="308"/>
      <c r="F383" s="309"/>
      <c r="G383" s="309"/>
      <c r="H383" s="183"/>
      <c r="I383" s="56"/>
      <c r="J383" s="5"/>
    </row>
    <row r="384" spans="1:11" s="57" customFormat="1" ht="10.5" customHeight="1" x14ac:dyDescent="0.2">
      <c r="A384" s="6"/>
      <c r="B384" s="31"/>
      <c r="C384" s="308"/>
      <c r="D384" s="308"/>
      <c r="E384" s="308"/>
      <c r="F384" s="309"/>
      <c r="G384" s="309"/>
      <c r="H384" s="183"/>
      <c r="I384" s="56"/>
      <c r="J384" s="5"/>
    </row>
    <row r="385" spans="1:11" s="57" customFormat="1" ht="10.5" customHeight="1" x14ac:dyDescent="0.2">
      <c r="A385" s="6"/>
      <c r="B385" s="37" t="s">
        <v>144</v>
      </c>
      <c r="C385" s="306">
        <v>9.92</v>
      </c>
      <c r="D385" s="306"/>
      <c r="E385" s="306">
        <v>9.92</v>
      </c>
      <c r="F385" s="307"/>
      <c r="G385" s="307"/>
      <c r="H385" s="182"/>
      <c r="I385" s="56"/>
      <c r="J385" s="5"/>
    </row>
    <row r="386" spans="1:11" s="57" customFormat="1" ht="10.5" customHeight="1" x14ac:dyDescent="0.2">
      <c r="A386" s="6"/>
      <c r="B386" s="37" t="s">
        <v>125</v>
      </c>
      <c r="C386" s="306">
        <v>735248.76999999629</v>
      </c>
      <c r="D386" s="306">
        <v>3900904.8739999835</v>
      </c>
      <c r="E386" s="306">
        <v>4636153.6439999798</v>
      </c>
      <c r="F386" s="307"/>
      <c r="G386" s="307">
        <v>15712.29</v>
      </c>
      <c r="H386" s="182">
        <v>-0.12377167595316652</v>
      </c>
      <c r="I386" s="56"/>
      <c r="J386" s="5"/>
    </row>
    <row r="387" spans="1:11" s="57" customFormat="1" ht="10.5" customHeight="1" x14ac:dyDescent="0.2">
      <c r="A387" s="6"/>
      <c r="B387" s="37" t="s">
        <v>126</v>
      </c>
      <c r="C387" s="306">
        <v>611.54999999999973</v>
      </c>
      <c r="D387" s="306">
        <v>5135.8700000000008</v>
      </c>
      <c r="E387" s="306">
        <v>5747.42</v>
      </c>
      <c r="F387" s="307"/>
      <c r="G387" s="307"/>
      <c r="H387" s="182"/>
      <c r="I387" s="56"/>
      <c r="J387" s="5"/>
    </row>
    <row r="388" spans="1:11" s="57" customFormat="1" ht="10.5" customHeight="1" x14ac:dyDescent="0.2">
      <c r="A388" s="6"/>
      <c r="B388" s="37" t="s">
        <v>127</v>
      </c>
      <c r="C388" s="306">
        <v>267088.41999999993</v>
      </c>
      <c r="D388" s="306">
        <v>2880854.1500000013</v>
      </c>
      <c r="E388" s="306">
        <v>3147942.5700000012</v>
      </c>
      <c r="F388" s="307"/>
      <c r="G388" s="307">
        <v>9600.5600000000013</v>
      </c>
      <c r="H388" s="182"/>
      <c r="I388" s="56"/>
      <c r="J388" s="5"/>
    </row>
    <row r="389" spans="1:11" s="57" customFormat="1" ht="10.5" customHeight="1" x14ac:dyDescent="0.2">
      <c r="A389" s="6"/>
      <c r="B389" s="37" t="s">
        <v>133</v>
      </c>
      <c r="C389" s="306">
        <v>44339.840000000011</v>
      </c>
      <c r="D389" s="306">
        <v>165637.86999999997</v>
      </c>
      <c r="E389" s="306">
        <v>209977.71</v>
      </c>
      <c r="F389" s="307"/>
      <c r="G389" s="307">
        <v>773.87</v>
      </c>
      <c r="H389" s="182">
        <v>0.55675173735255146</v>
      </c>
      <c r="I389" s="56"/>
      <c r="J389" s="5"/>
    </row>
    <row r="390" spans="1:11" s="57" customFormat="1" ht="10.5" customHeight="1" x14ac:dyDescent="0.2">
      <c r="A390" s="6"/>
      <c r="B390" s="37" t="s">
        <v>134</v>
      </c>
      <c r="C390" s="306">
        <v>3007.56</v>
      </c>
      <c r="D390" s="306">
        <v>29483.339999999997</v>
      </c>
      <c r="E390" s="306">
        <v>32490.899999999998</v>
      </c>
      <c r="F390" s="307"/>
      <c r="G390" s="307">
        <v>153.55000000000001</v>
      </c>
      <c r="H390" s="182">
        <v>-0.54497985516783687</v>
      </c>
      <c r="I390" s="56"/>
      <c r="J390" s="5"/>
      <c r="K390" s="5"/>
    </row>
    <row r="391" spans="1:11" s="57" customFormat="1" ht="10.5" customHeight="1" x14ac:dyDescent="0.2">
      <c r="A391" s="6"/>
      <c r="B391" s="37" t="s">
        <v>24</v>
      </c>
      <c r="C391" s="306">
        <v>221315.63999999993</v>
      </c>
      <c r="D391" s="306">
        <v>186164.32999999993</v>
      </c>
      <c r="E391" s="306">
        <v>407479.96999999986</v>
      </c>
      <c r="F391" s="307"/>
      <c r="G391" s="307">
        <v>881.53000000000009</v>
      </c>
      <c r="H391" s="182">
        <v>0.22132859868148747</v>
      </c>
      <c r="I391" s="56"/>
    </row>
    <row r="392" spans="1:11" s="57" customFormat="1" ht="10.5" customHeight="1" x14ac:dyDescent="0.2">
      <c r="A392" s="6"/>
      <c r="B392" s="37" t="s">
        <v>138</v>
      </c>
      <c r="C392" s="306">
        <v>34003.940000000017</v>
      </c>
      <c r="D392" s="306">
        <v>37539.25</v>
      </c>
      <c r="E392" s="306">
        <v>71543.190000000017</v>
      </c>
      <c r="F392" s="307"/>
      <c r="G392" s="307">
        <v>191.06</v>
      </c>
      <c r="H392" s="182">
        <v>0.31852251708989976</v>
      </c>
      <c r="I392" s="56"/>
    </row>
    <row r="393" spans="1:11" s="57" customFormat="1" ht="10.5" customHeight="1" x14ac:dyDescent="0.2">
      <c r="A393" s="6"/>
      <c r="B393" s="37" t="s">
        <v>34</v>
      </c>
      <c r="C393" s="306">
        <v>2482871.3699999936</v>
      </c>
      <c r="D393" s="306">
        <v>468503.48000000045</v>
      </c>
      <c r="E393" s="306">
        <v>2951374.849999994</v>
      </c>
      <c r="F393" s="307"/>
      <c r="G393" s="307">
        <v>5375.27</v>
      </c>
      <c r="H393" s="182">
        <v>-0.14066969188413714</v>
      </c>
      <c r="I393" s="56"/>
      <c r="J393" s="5"/>
    </row>
    <row r="394" spans="1:11" s="57" customFormat="1" ht="10.5" customHeight="1" x14ac:dyDescent="0.2">
      <c r="A394" s="6"/>
      <c r="B394" s="37" t="s">
        <v>140</v>
      </c>
      <c r="C394" s="306">
        <v>868.0200000000001</v>
      </c>
      <c r="D394" s="306">
        <v>250.87</v>
      </c>
      <c r="E394" s="306">
        <v>1118.8900000000001</v>
      </c>
      <c r="F394" s="307"/>
      <c r="G394" s="307"/>
      <c r="H394" s="182"/>
      <c r="I394" s="56"/>
      <c r="J394" s="5"/>
    </row>
    <row r="395" spans="1:11" s="57" customFormat="1" ht="10.5" customHeight="1" x14ac:dyDescent="0.2">
      <c r="A395" s="6"/>
      <c r="B395" s="37" t="s">
        <v>129</v>
      </c>
      <c r="C395" s="306">
        <v>239456.61000000016</v>
      </c>
      <c r="D395" s="306">
        <v>2234606.7199999997</v>
      </c>
      <c r="E395" s="306">
        <v>2474063.33</v>
      </c>
      <c r="F395" s="307"/>
      <c r="G395" s="307">
        <v>11296.52</v>
      </c>
      <c r="H395" s="182">
        <v>5.7341354926978116E-2</v>
      </c>
      <c r="I395" s="56"/>
      <c r="J395" s="5"/>
    </row>
    <row r="396" spans="1:11" s="57" customFormat="1" ht="11.25" customHeight="1" x14ac:dyDescent="0.2">
      <c r="A396" s="6"/>
      <c r="B396" s="37" t="s">
        <v>381</v>
      </c>
      <c r="C396" s="306">
        <v>1686.3899999999994</v>
      </c>
      <c r="D396" s="306">
        <v>1685</v>
      </c>
      <c r="E396" s="306">
        <v>3371.3899999999994</v>
      </c>
      <c r="F396" s="307"/>
      <c r="G396" s="307"/>
      <c r="H396" s="182">
        <v>0.52793564468615428</v>
      </c>
      <c r="I396" s="56"/>
      <c r="J396" s="5"/>
    </row>
    <row r="397" spans="1:11" s="57" customFormat="1" ht="11.25" customHeight="1" x14ac:dyDescent="0.2">
      <c r="A397" s="6"/>
      <c r="B397" s="16" t="s">
        <v>427</v>
      </c>
      <c r="C397" s="306">
        <v>30</v>
      </c>
      <c r="D397" s="306"/>
      <c r="E397" s="306">
        <v>30</v>
      </c>
      <c r="F397" s="307"/>
      <c r="G397" s="307"/>
      <c r="H397" s="182">
        <v>-0.625</v>
      </c>
      <c r="I397" s="56"/>
      <c r="J397" s="5"/>
    </row>
    <row r="398" spans="1:11" s="57" customFormat="1" ht="11.25" customHeight="1" x14ac:dyDescent="0.2">
      <c r="A398" s="6"/>
      <c r="B398" s="37" t="s">
        <v>353</v>
      </c>
      <c r="C398" s="306"/>
      <c r="D398" s="306"/>
      <c r="E398" s="306"/>
      <c r="F398" s="307"/>
      <c r="G398" s="307"/>
      <c r="H398" s="182"/>
      <c r="I398" s="56"/>
      <c r="J398" s="5"/>
    </row>
    <row r="399" spans="1:11" s="57" customFormat="1" ht="10.5" customHeight="1" x14ac:dyDescent="0.2">
      <c r="A399" s="6"/>
      <c r="B399" s="37" t="s">
        <v>415</v>
      </c>
      <c r="C399" s="306"/>
      <c r="D399" s="306">
        <v>26923.308000000001</v>
      </c>
      <c r="E399" s="306">
        <v>26923.308000000001</v>
      </c>
      <c r="F399" s="307"/>
      <c r="G399" s="307"/>
      <c r="H399" s="182">
        <v>-0.26873070470134575</v>
      </c>
      <c r="I399" s="56"/>
      <c r="J399" s="5"/>
    </row>
    <row r="400" spans="1:11" s="60" customFormat="1" ht="10.5" customHeight="1" x14ac:dyDescent="0.2">
      <c r="A400" s="24"/>
      <c r="B400" s="37" t="s">
        <v>179</v>
      </c>
      <c r="C400" s="306">
        <v>315.73</v>
      </c>
      <c r="D400" s="306">
        <v>25457.550000000003</v>
      </c>
      <c r="E400" s="306">
        <v>25773.280000000002</v>
      </c>
      <c r="F400" s="307"/>
      <c r="G400" s="307">
        <v>30</v>
      </c>
      <c r="H400" s="182">
        <v>9.3750543728964519E-2</v>
      </c>
      <c r="I400" s="59"/>
      <c r="J400" s="5"/>
    </row>
    <row r="401" spans="1:11" s="60" customFormat="1" ht="13.5" customHeight="1" x14ac:dyDescent="0.2">
      <c r="A401" s="24"/>
      <c r="B401" s="37" t="s">
        <v>488</v>
      </c>
      <c r="C401" s="306"/>
      <c r="D401" s="306"/>
      <c r="E401" s="306"/>
      <c r="F401" s="307"/>
      <c r="G401" s="307"/>
      <c r="H401" s="182"/>
      <c r="I401" s="59"/>
    </row>
    <row r="402" spans="1:11" s="60" customFormat="1" ht="13.5" customHeight="1" x14ac:dyDescent="0.2">
      <c r="A402" s="24"/>
      <c r="B402" s="575" t="s">
        <v>460</v>
      </c>
      <c r="C402" s="306"/>
      <c r="D402" s="306"/>
      <c r="E402" s="306"/>
      <c r="F402" s="307"/>
      <c r="G402" s="307"/>
      <c r="H402" s="182"/>
      <c r="I402" s="59"/>
    </row>
    <row r="403" spans="1:11" s="60" customFormat="1" ht="13.5" customHeight="1" x14ac:dyDescent="0.2">
      <c r="A403" s="24"/>
      <c r="B403" s="37" t="s">
        <v>468</v>
      </c>
      <c r="C403" s="306">
        <v>10908</v>
      </c>
      <c r="D403" s="306">
        <v>2380</v>
      </c>
      <c r="E403" s="306">
        <v>13288</v>
      </c>
      <c r="F403" s="307"/>
      <c r="G403" s="307"/>
      <c r="H403" s="182">
        <v>0.30787401574803153</v>
      </c>
      <c r="I403" s="59"/>
    </row>
    <row r="404" spans="1:11" s="60" customFormat="1" ht="13.5" customHeight="1" x14ac:dyDescent="0.2">
      <c r="A404" s="24"/>
      <c r="B404" s="37" t="s">
        <v>424</v>
      </c>
      <c r="C404" s="306">
        <v>12</v>
      </c>
      <c r="D404" s="306">
        <v>9990</v>
      </c>
      <c r="E404" s="306">
        <v>10002</v>
      </c>
      <c r="F404" s="307"/>
      <c r="G404" s="307">
        <v>30</v>
      </c>
      <c r="H404" s="182"/>
      <c r="I404" s="59"/>
    </row>
    <row r="405" spans="1:11" s="60" customFormat="1" ht="10.5" customHeight="1" x14ac:dyDescent="0.2">
      <c r="A405" s="24"/>
      <c r="B405" s="37" t="s">
        <v>280</v>
      </c>
      <c r="C405" s="306"/>
      <c r="D405" s="306">
        <v>-183358.11</v>
      </c>
      <c r="E405" s="306">
        <v>-183358.11</v>
      </c>
      <c r="F405" s="307"/>
      <c r="G405" s="307">
        <v>-905.27</v>
      </c>
      <c r="H405" s="182">
        <v>0.39828141389853866</v>
      </c>
      <c r="I405" s="59"/>
      <c r="J405" s="5"/>
    </row>
    <row r="406" spans="1:11" s="60" customFormat="1" ht="10.5" customHeight="1" x14ac:dyDescent="0.2">
      <c r="A406" s="24"/>
      <c r="B406" s="35" t="s">
        <v>246</v>
      </c>
      <c r="C406" s="308">
        <v>4041773.75999999</v>
      </c>
      <c r="D406" s="308">
        <v>9792158.5019999854</v>
      </c>
      <c r="E406" s="308">
        <v>13833932.261999976</v>
      </c>
      <c r="F406" s="309"/>
      <c r="G406" s="309">
        <v>43139.380000000005</v>
      </c>
      <c r="H406" s="183">
        <v>-4.0372596939475369E-2</v>
      </c>
      <c r="I406" s="59"/>
      <c r="J406" s="5"/>
      <c r="K406" s="209" t="b">
        <f>IF(ABS(E406-SUM(E385:E405))&lt;0.001,TRUE,FALSE)</f>
        <v>1</v>
      </c>
    </row>
    <row r="407" spans="1:11" s="60" customFormat="1" ht="10.5" customHeight="1" x14ac:dyDescent="0.2">
      <c r="A407" s="24"/>
      <c r="B407" s="35" t="s">
        <v>287</v>
      </c>
      <c r="C407" s="308">
        <v>224605700.31000018</v>
      </c>
      <c r="D407" s="308">
        <v>744311405.20869005</v>
      </c>
      <c r="E407" s="308">
        <v>968917105.51869023</v>
      </c>
      <c r="F407" s="309">
        <v>10979140.32000001</v>
      </c>
      <c r="G407" s="309">
        <v>4094389.149999998</v>
      </c>
      <c r="H407" s="183">
        <v>-2.5506777477315001E-2</v>
      </c>
      <c r="I407" s="59"/>
      <c r="J407" s="5"/>
      <c r="K407" s="209" t="b">
        <f>IF(ABS(E407-SUM(E324,E338,E350,E362,E372,E375,E382,E406))&lt;0.001,TRUE,FALSE)</f>
        <v>1</v>
      </c>
    </row>
    <row r="408" spans="1:11" s="60" customFormat="1" ht="10.5" customHeight="1" x14ac:dyDescent="0.2">
      <c r="A408" s="24"/>
      <c r="B408" s="31" t="s">
        <v>145</v>
      </c>
      <c r="C408" s="308"/>
      <c r="D408" s="308"/>
      <c r="E408" s="308"/>
      <c r="F408" s="309"/>
      <c r="G408" s="309"/>
      <c r="H408" s="183"/>
      <c r="I408" s="59"/>
      <c r="J408" s="5"/>
    </row>
    <row r="409" spans="1:11" s="60" customFormat="1" ht="10.5" customHeight="1" x14ac:dyDescent="0.2">
      <c r="A409" s="24"/>
      <c r="B409" s="37"/>
      <c r="C409" s="308"/>
      <c r="D409" s="308"/>
      <c r="E409" s="308"/>
      <c r="F409" s="309"/>
      <c r="G409" s="309"/>
      <c r="H409" s="183"/>
      <c r="I409" s="59"/>
      <c r="J409" s="5"/>
    </row>
    <row r="410" spans="1:11" s="60" customFormat="1" ht="10.5" customHeight="1" x14ac:dyDescent="0.2">
      <c r="A410" s="24"/>
      <c r="B410" s="37" t="s">
        <v>146</v>
      </c>
      <c r="C410" s="306">
        <v>103469290.61999318</v>
      </c>
      <c r="D410" s="306">
        <v>120957586.66383456</v>
      </c>
      <c r="E410" s="306">
        <v>224426877.28382775</v>
      </c>
      <c r="F410" s="307">
        <v>22382011.110000011</v>
      </c>
      <c r="G410" s="307">
        <v>1541172.1262399985</v>
      </c>
      <c r="H410" s="182">
        <v>-7.687771639571539E-2</v>
      </c>
      <c r="I410" s="59"/>
      <c r="J410" s="5"/>
    </row>
    <row r="411" spans="1:11" s="60" customFormat="1" ht="10.5" customHeight="1" x14ac:dyDescent="0.2">
      <c r="A411" s="24"/>
      <c r="B411" s="37" t="s">
        <v>442</v>
      </c>
      <c r="C411" s="306">
        <v>251655.30000000176</v>
      </c>
      <c r="D411" s="306">
        <v>107301.58999999949</v>
      </c>
      <c r="E411" s="306">
        <v>358956.89000000129</v>
      </c>
      <c r="F411" s="307">
        <v>18395.630000000005</v>
      </c>
      <c r="G411" s="307">
        <v>1593.3400000000001</v>
      </c>
      <c r="H411" s="182">
        <v>-0.11890620398401286</v>
      </c>
      <c r="I411" s="59"/>
      <c r="J411" s="5"/>
    </row>
    <row r="412" spans="1:11" s="57" customFormat="1" ht="10.5" customHeight="1" x14ac:dyDescent="0.2">
      <c r="A412" s="6"/>
      <c r="B412" s="37" t="s">
        <v>147</v>
      </c>
      <c r="C412" s="306">
        <v>299751.10999998316</v>
      </c>
      <c r="D412" s="306">
        <v>348926.3499999941</v>
      </c>
      <c r="E412" s="306">
        <v>648677.45999997726</v>
      </c>
      <c r="F412" s="307">
        <v>56609.600000000079</v>
      </c>
      <c r="G412" s="307">
        <v>2628.9199999999951</v>
      </c>
      <c r="H412" s="182">
        <v>-0.1291761161344549</v>
      </c>
      <c r="I412" s="56"/>
      <c r="J412" s="5"/>
    </row>
    <row r="413" spans="1:11" s="57" customFormat="1" ht="10.5" customHeight="1" x14ac:dyDescent="0.2">
      <c r="A413" s="6"/>
      <c r="B413" s="37" t="s">
        <v>148</v>
      </c>
      <c r="C413" s="306">
        <v>1748244.1900002803</v>
      </c>
      <c r="D413" s="306">
        <v>2214400.670000257</v>
      </c>
      <c r="E413" s="306">
        <v>3962644.8600005372</v>
      </c>
      <c r="F413" s="307">
        <v>340462.33999999566</v>
      </c>
      <c r="G413" s="307">
        <v>19612.240000000027</v>
      </c>
      <c r="H413" s="182">
        <v>-0.10356091137825163</v>
      </c>
      <c r="I413" s="56"/>
      <c r="J413" s="5"/>
    </row>
    <row r="414" spans="1:11" s="60" customFormat="1" ht="10.5" customHeight="1" x14ac:dyDescent="0.2">
      <c r="A414" s="24"/>
      <c r="B414" s="37" t="s">
        <v>125</v>
      </c>
      <c r="C414" s="306">
        <v>776260.35000001558</v>
      </c>
      <c r="D414" s="306">
        <v>860872.89000000607</v>
      </c>
      <c r="E414" s="306">
        <v>1637133.2400000214</v>
      </c>
      <c r="F414" s="307">
        <v>151958.02000000028</v>
      </c>
      <c r="G414" s="307">
        <v>17638.230000000007</v>
      </c>
      <c r="H414" s="182">
        <v>-1.0760043631773408E-3</v>
      </c>
      <c r="I414" s="59"/>
      <c r="J414" s="5"/>
    </row>
    <row r="415" spans="1:11" s="60" customFormat="1" ht="10.5" customHeight="1" x14ac:dyDescent="0.2">
      <c r="A415" s="24"/>
      <c r="B415" s="37" t="s">
        <v>149</v>
      </c>
      <c r="C415" s="306">
        <v>17828.189999999802</v>
      </c>
      <c r="D415" s="306">
        <v>93671.779999998747</v>
      </c>
      <c r="E415" s="306">
        <v>111499.96999999855</v>
      </c>
      <c r="F415" s="307">
        <v>78.100000000000009</v>
      </c>
      <c r="G415" s="307">
        <v>424.38999999999993</v>
      </c>
      <c r="H415" s="182">
        <v>-0.2531869168493398</v>
      </c>
      <c r="I415" s="59"/>
    </row>
    <row r="416" spans="1:11" s="60" customFormat="1" x14ac:dyDescent="0.2">
      <c r="A416" s="24"/>
      <c r="B416" s="37" t="s">
        <v>435</v>
      </c>
      <c r="C416" s="306"/>
      <c r="D416" s="306"/>
      <c r="E416" s="306"/>
      <c r="F416" s="307"/>
      <c r="G416" s="307"/>
      <c r="H416" s="182"/>
      <c r="I416" s="59"/>
    </row>
    <row r="417" spans="1:11" s="60" customFormat="1" ht="10.5" customHeight="1" x14ac:dyDescent="0.2">
      <c r="A417" s="24"/>
      <c r="B417" s="37" t="s">
        <v>281</v>
      </c>
      <c r="C417" s="306">
        <v>97</v>
      </c>
      <c r="D417" s="306">
        <v>-27449787</v>
      </c>
      <c r="E417" s="306">
        <v>-27449690</v>
      </c>
      <c r="F417" s="307">
        <v>-36692</v>
      </c>
      <c r="G417" s="307">
        <v>-198101</v>
      </c>
      <c r="H417" s="182">
        <v>0.55972198905835557</v>
      </c>
      <c r="I417" s="59"/>
    </row>
    <row r="418" spans="1:11" s="60" customFormat="1" ht="10.5" customHeight="1" x14ac:dyDescent="0.2">
      <c r="A418" s="24"/>
      <c r="B418" s="575" t="s">
        <v>461</v>
      </c>
      <c r="C418" s="306"/>
      <c r="D418" s="306"/>
      <c r="E418" s="306"/>
      <c r="F418" s="307"/>
      <c r="G418" s="307"/>
      <c r="H418" s="182"/>
      <c r="I418" s="59"/>
      <c r="K418" s="209"/>
    </row>
    <row r="419" spans="1:11" s="60" customFormat="1" ht="10.5" customHeight="1" x14ac:dyDescent="0.2">
      <c r="A419" s="24"/>
      <c r="B419" s="575" t="s">
        <v>465</v>
      </c>
      <c r="C419" s="306"/>
      <c r="D419" s="306">
        <v>26238.971455000003</v>
      </c>
      <c r="E419" s="306">
        <v>26238.971455000003</v>
      </c>
      <c r="F419" s="307"/>
      <c r="G419" s="307"/>
      <c r="H419" s="182">
        <v>-0.43334106436008302</v>
      </c>
      <c r="I419" s="59"/>
      <c r="K419" s="209"/>
    </row>
    <row r="420" spans="1:11" s="60" customFormat="1" ht="10.5" customHeight="1" x14ac:dyDescent="0.2">
      <c r="A420" s="24"/>
      <c r="B420" s="575" t="s">
        <v>491</v>
      </c>
      <c r="C420" s="306"/>
      <c r="D420" s="306">
        <v>360454.00000000349</v>
      </c>
      <c r="E420" s="306">
        <v>360454.00000000349</v>
      </c>
      <c r="F420" s="307"/>
      <c r="G420" s="307">
        <v>2941.4999999999995</v>
      </c>
      <c r="H420" s="182"/>
      <c r="I420" s="59"/>
      <c r="K420" s="209"/>
    </row>
    <row r="421" spans="1:11" s="60" customFormat="1" ht="10.5" customHeight="1" x14ac:dyDescent="0.2">
      <c r="A421" s="24"/>
      <c r="B421" s="41" t="s">
        <v>150</v>
      </c>
      <c r="C421" s="311">
        <v>106563126.75999346</v>
      </c>
      <c r="D421" s="311">
        <v>97519665.915289804</v>
      </c>
      <c r="E421" s="311">
        <v>204082792.67528325</v>
      </c>
      <c r="F421" s="312">
        <v>22912822.800000004</v>
      </c>
      <c r="G421" s="312">
        <v>1387909.7462399988</v>
      </c>
      <c r="H421" s="184">
        <v>-0.12382732025384224</v>
      </c>
      <c r="I421" s="59"/>
      <c r="K421" s="209" t="b">
        <f>IF(ABS(E421-SUM(E410:E420))&lt;0.001,TRUE,FALSE)</f>
        <v>1</v>
      </c>
    </row>
    <row r="422" spans="1:11" s="60" customFormat="1" ht="10.5" customHeight="1" x14ac:dyDescent="0.15">
      <c r="A422" s="24"/>
      <c r="B422" s="265" t="s">
        <v>238</v>
      </c>
      <c r="C422" s="265"/>
      <c r="D422" s="265"/>
      <c r="E422" s="265"/>
      <c r="F422" s="265"/>
      <c r="G422" s="265"/>
      <c r="H422" s="265"/>
      <c r="I422" s="59"/>
    </row>
    <row r="423" spans="1:11" ht="13.5" customHeight="1" x14ac:dyDescent="0.2">
      <c r="B423" s="265" t="s">
        <v>249</v>
      </c>
      <c r="C423" s="265"/>
      <c r="D423" s="265"/>
      <c r="E423" s="265"/>
      <c r="F423" s="265"/>
      <c r="G423" s="265"/>
      <c r="H423" s="265"/>
      <c r="I423" s="51"/>
    </row>
    <row r="424" spans="1:11" ht="15" customHeight="1" x14ac:dyDescent="0.2">
      <c r="B424" s="265" t="s">
        <v>251</v>
      </c>
      <c r="C424" s="265"/>
      <c r="D424" s="265"/>
      <c r="E424" s="265"/>
      <c r="F424" s="265"/>
      <c r="G424" s="265"/>
      <c r="H424" s="265"/>
      <c r="I424" s="8"/>
    </row>
    <row r="425" spans="1:11" ht="9.75" customHeight="1" x14ac:dyDescent="0.2">
      <c r="B425" s="265" t="s">
        <v>376</v>
      </c>
      <c r="C425" s="210"/>
      <c r="D425" s="210"/>
      <c r="E425" s="210"/>
      <c r="F425" s="210"/>
      <c r="G425" s="210"/>
      <c r="H425" s="211"/>
    </row>
    <row r="426" spans="1:11" x14ac:dyDescent="0.2">
      <c r="B426" s="265" t="s">
        <v>282</v>
      </c>
      <c r="C426" s="210"/>
      <c r="D426" s="210"/>
      <c r="E426" s="210"/>
      <c r="F426" s="210"/>
      <c r="G426" s="210"/>
      <c r="H426" s="211"/>
      <c r="I426" s="15"/>
    </row>
    <row r="427" spans="1:11" ht="13.5" customHeight="1" x14ac:dyDescent="0.2">
      <c r="F427" s="4"/>
      <c r="G427" s="4"/>
      <c r="H427" s="4"/>
      <c r="I427" s="23"/>
    </row>
    <row r="428" spans="1:11" ht="15.75" x14ac:dyDescent="0.25">
      <c r="B428" s="7" t="s">
        <v>288</v>
      </c>
      <c r="C428" s="8"/>
      <c r="D428" s="8"/>
      <c r="E428" s="8"/>
      <c r="F428" s="8"/>
      <c r="G428" s="8"/>
      <c r="H428" s="8"/>
      <c r="I428" s="23"/>
    </row>
    <row r="429" spans="1:11" s="57" customFormat="1" ht="7.5" customHeight="1" x14ac:dyDescent="0.2">
      <c r="A429" s="6"/>
      <c r="B429" s="9"/>
      <c r="C429" s="10" t="str">
        <f>$C$3</f>
        <v>MOIS D'AOUT 2024</v>
      </c>
      <c r="D429" s="11"/>
      <c r="E429" s="3"/>
      <c r="F429" s="3"/>
      <c r="G429" s="3"/>
      <c r="H429" s="3"/>
      <c r="I429" s="56"/>
    </row>
    <row r="430" spans="1:11" s="60" customFormat="1" ht="14.25" customHeight="1" x14ac:dyDescent="0.2">
      <c r="A430" s="24"/>
      <c r="B430" s="12" t="str">
        <f>B306</f>
        <v xml:space="preserve">             I - ASSURANCE MALADIE : DÉPENSES en milliers d'euros</v>
      </c>
      <c r="C430" s="13"/>
      <c r="D430" s="13"/>
      <c r="E430" s="13"/>
      <c r="F430" s="13"/>
      <c r="G430" s="13"/>
      <c r="H430" s="14"/>
      <c r="I430" s="59"/>
    </row>
    <row r="431" spans="1:11" s="57" customFormat="1" ht="10.5" customHeight="1" x14ac:dyDescent="0.2">
      <c r="A431" s="6"/>
      <c r="B431" s="16" t="s">
        <v>7</v>
      </c>
      <c r="C431" s="17" t="s">
        <v>1</v>
      </c>
      <c r="D431" s="17" t="s">
        <v>2</v>
      </c>
      <c r="E431" s="17" t="s">
        <v>6</v>
      </c>
      <c r="F431" s="219" t="s">
        <v>242</v>
      </c>
      <c r="G431" s="219" t="s">
        <v>237</v>
      </c>
      <c r="H431" s="19" t="str">
        <f>$H$5</f>
        <v>GAM</v>
      </c>
      <c r="I431" s="56"/>
      <c r="J431" s="5"/>
    </row>
    <row r="432" spans="1:11" s="57" customFormat="1" ht="10.5" customHeight="1" x14ac:dyDescent="0.2">
      <c r="A432" s="6"/>
      <c r="B432" s="21"/>
      <c r="C432" s="44" t="s">
        <v>5</v>
      </c>
      <c r="D432" s="44" t="s">
        <v>5</v>
      </c>
      <c r="E432" s="44"/>
      <c r="F432" s="220"/>
      <c r="G432" s="220" t="s">
        <v>239</v>
      </c>
      <c r="H432" s="22" t="str">
        <f>$H$6</f>
        <v>en %</v>
      </c>
      <c r="I432" s="56"/>
      <c r="J432" s="5"/>
    </row>
    <row r="433" spans="1:11" s="57" customFormat="1" ht="10.5" customHeight="1" x14ac:dyDescent="0.2">
      <c r="A433" s="6"/>
      <c r="B433" s="31" t="s">
        <v>152</v>
      </c>
      <c r="C433" s="58"/>
      <c r="D433" s="58"/>
      <c r="E433" s="58"/>
      <c r="F433" s="226"/>
      <c r="G433" s="226"/>
      <c r="H433" s="183"/>
      <c r="I433" s="56"/>
      <c r="J433" s="5"/>
    </row>
    <row r="434" spans="1:11" s="57" customFormat="1" ht="10.5" customHeight="1" x14ac:dyDescent="0.2">
      <c r="A434" s="6"/>
      <c r="B434" s="16" t="s">
        <v>12</v>
      </c>
      <c r="C434" s="306"/>
      <c r="D434" s="306">
        <v>1577529812.4499757</v>
      </c>
      <c r="E434" s="306">
        <v>1577529812.4499757</v>
      </c>
      <c r="F434" s="307">
        <v>2389227.0699999998</v>
      </c>
      <c r="G434" s="307">
        <v>8395847.4700000025</v>
      </c>
      <c r="H434" s="182">
        <v>-1.1774908517212412E-2</v>
      </c>
      <c r="I434" s="56"/>
      <c r="J434" s="5"/>
    </row>
    <row r="435" spans="1:11" s="57" customFormat="1" ht="10.5" customHeight="1" x14ac:dyDescent="0.2">
      <c r="A435" s="6"/>
      <c r="B435" s="16" t="s">
        <v>10</v>
      </c>
      <c r="C435" s="306">
        <v>328232761.64999467</v>
      </c>
      <c r="D435" s="306"/>
      <c r="E435" s="306">
        <v>328232761.64999467</v>
      </c>
      <c r="F435" s="307">
        <v>7935.4899999999971</v>
      </c>
      <c r="G435" s="307">
        <v>2026156.4400000051</v>
      </c>
      <c r="H435" s="182">
        <v>-4.9448800945442684E-2</v>
      </c>
      <c r="I435" s="56"/>
      <c r="J435" s="5"/>
    </row>
    <row r="436" spans="1:11" s="60" customFormat="1" ht="10.5" customHeight="1" x14ac:dyDescent="0.2">
      <c r="A436" s="24"/>
      <c r="B436" s="16" t="s">
        <v>9</v>
      </c>
      <c r="C436" s="306">
        <v>6401.9299999999839</v>
      </c>
      <c r="D436" s="306"/>
      <c r="E436" s="306">
        <v>6401.9299999999839</v>
      </c>
      <c r="F436" s="307"/>
      <c r="G436" s="307">
        <v>2.79</v>
      </c>
      <c r="H436" s="182"/>
      <c r="I436" s="59"/>
      <c r="J436" s="5"/>
    </row>
    <row r="437" spans="1:11" s="60" customFormat="1" x14ac:dyDescent="0.2">
      <c r="A437" s="24"/>
      <c r="B437" s="16" t="s">
        <v>299</v>
      </c>
      <c r="C437" s="306">
        <v>30904568.690000709</v>
      </c>
      <c r="D437" s="306"/>
      <c r="E437" s="306">
        <v>30904568.690000709</v>
      </c>
      <c r="F437" s="307"/>
      <c r="G437" s="307">
        <v>127144.08000000023</v>
      </c>
      <c r="H437" s="182">
        <v>-9.7411756639642633E-3</v>
      </c>
      <c r="I437" s="59"/>
      <c r="J437" s="5"/>
    </row>
    <row r="438" spans="1:11" s="57" customFormat="1" x14ac:dyDescent="0.2">
      <c r="A438" s="6"/>
      <c r="B438" s="16" t="s">
        <v>11</v>
      </c>
      <c r="C438" s="306">
        <v>139075.01000000004</v>
      </c>
      <c r="D438" s="306"/>
      <c r="E438" s="306">
        <v>139075.01000000004</v>
      </c>
      <c r="F438" s="307"/>
      <c r="G438" s="307">
        <v>134322.91000000003</v>
      </c>
      <c r="H438" s="182">
        <v>-0.13259606759032871</v>
      </c>
      <c r="I438" s="56"/>
      <c r="J438" s="5"/>
    </row>
    <row r="439" spans="1:11" s="57" customFormat="1" ht="10.5" customHeight="1" x14ac:dyDescent="0.2">
      <c r="A439" s="6"/>
      <c r="B439" s="16" t="s">
        <v>75</v>
      </c>
      <c r="C439" s="306">
        <v>4147398.3100001453</v>
      </c>
      <c r="D439" s="306"/>
      <c r="E439" s="306">
        <v>4147398.3100001453</v>
      </c>
      <c r="F439" s="313"/>
      <c r="G439" s="313">
        <v>21716.859999999942</v>
      </c>
      <c r="H439" s="185">
        <v>-7.4062281779061934E-2</v>
      </c>
      <c r="I439" s="66"/>
      <c r="J439" s="5"/>
    </row>
    <row r="440" spans="1:11" s="57" customFormat="1" ht="10.5" customHeight="1" x14ac:dyDescent="0.2">
      <c r="A440" s="6"/>
      <c r="B440" s="16" t="s">
        <v>85</v>
      </c>
      <c r="C440" s="306">
        <v>763418.91</v>
      </c>
      <c r="D440" s="306">
        <v>153458794.02000004</v>
      </c>
      <c r="E440" s="306">
        <v>154222212.93000004</v>
      </c>
      <c r="F440" s="313">
        <v>154222212.93000004</v>
      </c>
      <c r="G440" s="313">
        <v>862972.0399999998</v>
      </c>
      <c r="H440" s="185">
        <v>-0.10148236491007234</v>
      </c>
      <c r="I440" s="66"/>
      <c r="J440" s="5"/>
    </row>
    <row r="441" spans="1:11" s="57" customFormat="1" ht="10.5" customHeight="1" x14ac:dyDescent="0.2">
      <c r="A441" s="6"/>
      <c r="B441" s="37" t="s">
        <v>25</v>
      </c>
      <c r="C441" s="306">
        <v>698918.75000001269</v>
      </c>
      <c r="D441" s="306">
        <v>1690928.77</v>
      </c>
      <c r="E441" s="306">
        <v>2389847.5200000126</v>
      </c>
      <c r="F441" s="313">
        <v>-18.45</v>
      </c>
      <c r="G441" s="313">
        <v>2441.0400000000013</v>
      </c>
      <c r="H441" s="185"/>
      <c r="I441" s="56"/>
      <c r="J441" s="5"/>
    </row>
    <row r="442" spans="1:11" s="57" customFormat="1" ht="10.5" customHeight="1" x14ac:dyDescent="0.2">
      <c r="A442" s="6"/>
      <c r="B442" s="37" t="s">
        <v>48</v>
      </c>
      <c r="C442" s="306"/>
      <c r="D442" s="306">
        <v>374097.12416999927</v>
      </c>
      <c r="E442" s="306">
        <v>374097.12416999927</v>
      </c>
      <c r="F442" s="307">
        <v>81.194119999999998</v>
      </c>
      <c r="G442" s="307">
        <v>1341.1344050000002</v>
      </c>
      <c r="H442" s="182">
        <v>-0.33158161029452338</v>
      </c>
      <c r="I442" s="56"/>
      <c r="J442" s="5"/>
    </row>
    <row r="443" spans="1:11" s="60" customFormat="1" ht="10.5" customHeight="1" x14ac:dyDescent="0.2">
      <c r="A443" s="24"/>
      <c r="B443" s="37" t="s">
        <v>355</v>
      </c>
      <c r="C443" s="306">
        <v>4.8</v>
      </c>
      <c r="D443" s="306">
        <v>382466.79644000012</v>
      </c>
      <c r="E443" s="306">
        <v>382471.59644000011</v>
      </c>
      <c r="F443" s="307"/>
      <c r="G443" s="307">
        <v>2707.68</v>
      </c>
      <c r="H443" s="182"/>
      <c r="I443" s="59"/>
      <c r="J443" s="5"/>
    </row>
    <row r="444" spans="1:11" s="57" customFormat="1" ht="12.75" customHeight="1" x14ac:dyDescent="0.2">
      <c r="A444" s="6"/>
      <c r="B444" s="37" t="s">
        <v>79</v>
      </c>
      <c r="C444" s="314"/>
      <c r="D444" s="306">
        <v>9391432.4789999984</v>
      </c>
      <c r="E444" s="306">
        <v>9391432.4789999984</v>
      </c>
      <c r="F444" s="313"/>
      <c r="G444" s="313">
        <v>11874.32</v>
      </c>
      <c r="H444" s="185">
        <v>-5.4737394035565989E-2</v>
      </c>
      <c r="I444" s="56"/>
    </row>
    <row r="445" spans="1:11" s="57" customFormat="1" ht="10.5" customHeight="1" x14ac:dyDescent="0.2">
      <c r="A445" s="6"/>
      <c r="B445" s="563" t="s">
        <v>432</v>
      </c>
      <c r="C445" s="314">
        <v>34141948.370009303</v>
      </c>
      <c r="D445" s="306">
        <v>50680928.240007371</v>
      </c>
      <c r="E445" s="306">
        <v>84822876.610016674</v>
      </c>
      <c r="F445" s="313"/>
      <c r="G445" s="313">
        <v>582939.90000001004</v>
      </c>
      <c r="H445" s="185">
        <v>-4.5888468765629686E-2</v>
      </c>
      <c r="I445" s="56"/>
      <c r="J445" s="5"/>
    </row>
    <row r="446" spans="1:11" s="57" customFormat="1" ht="10.5" customHeight="1" x14ac:dyDescent="0.2">
      <c r="A446" s="6"/>
      <c r="B446" s="563" t="s">
        <v>440</v>
      </c>
      <c r="C446" s="314">
        <v>1804957.6499999813</v>
      </c>
      <c r="D446" s="306">
        <v>368881.88000000088</v>
      </c>
      <c r="E446" s="306">
        <v>2173839.5299999816</v>
      </c>
      <c r="F446" s="313"/>
      <c r="G446" s="313">
        <v>12408.260000000002</v>
      </c>
      <c r="H446" s="185"/>
      <c r="I446" s="56"/>
      <c r="J446" s="5"/>
    </row>
    <row r="447" spans="1:11" s="60" customFormat="1" ht="15" customHeight="1" x14ac:dyDescent="0.2">
      <c r="A447" s="24"/>
      <c r="B447" s="574" t="s">
        <v>457</v>
      </c>
      <c r="C447" s="314"/>
      <c r="D447" s="306"/>
      <c r="E447" s="306"/>
      <c r="F447" s="313"/>
      <c r="G447" s="313"/>
      <c r="H447" s="185"/>
      <c r="I447" s="56"/>
      <c r="J447" s="5"/>
      <c r="K447" s="57"/>
    </row>
    <row r="448" spans="1:11" s="60" customFormat="1" ht="16.5" customHeight="1" x14ac:dyDescent="0.2">
      <c r="A448" s="24"/>
      <c r="B448" s="574" t="s">
        <v>476</v>
      </c>
      <c r="C448" s="314">
        <v>3680431.1400000174</v>
      </c>
      <c r="D448" s="306">
        <v>5736577.2899999795</v>
      </c>
      <c r="E448" s="306">
        <v>9417008.4299999978</v>
      </c>
      <c r="F448" s="313"/>
      <c r="G448" s="313">
        <v>36215.910000000003</v>
      </c>
      <c r="H448" s="185">
        <v>-0.15829453173961383</v>
      </c>
      <c r="I448" s="56"/>
      <c r="J448" s="5"/>
      <c r="K448" s="57"/>
    </row>
    <row r="449" spans="1:11" s="60" customFormat="1" ht="14.25" customHeight="1" x14ac:dyDescent="0.2">
      <c r="A449" s="24"/>
      <c r="B449" s="574" t="s">
        <v>493</v>
      </c>
      <c r="C449" s="314"/>
      <c r="D449" s="306">
        <v>551063.9291050001</v>
      </c>
      <c r="E449" s="306">
        <v>551063.9291050001</v>
      </c>
      <c r="F449" s="313"/>
      <c r="G449" s="313"/>
      <c r="H449" s="185"/>
      <c r="I449" s="56"/>
      <c r="J449" s="5"/>
      <c r="K449" s="57"/>
    </row>
    <row r="450" spans="1:11" s="60" customFormat="1" ht="14.25" customHeight="1" x14ac:dyDescent="0.2">
      <c r="A450" s="24"/>
      <c r="B450" s="563" t="s">
        <v>445</v>
      </c>
      <c r="C450" s="314"/>
      <c r="D450" s="306">
        <v>26957.259999999125</v>
      </c>
      <c r="E450" s="306">
        <v>26957.259999999125</v>
      </c>
      <c r="F450" s="313"/>
      <c r="G450" s="313">
        <v>96.119999999999862</v>
      </c>
      <c r="H450" s="185">
        <v>-5.0930031717500657E-2</v>
      </c>
      <c r="I450" s="56"/>
      <c r="J450" s="5"/>
      <c r="K450" s="57"/>
    </row>
    <row r="451" spans="1:11" ht="14.25" customHeight="1" x14ac:dyDescent="0.2">
      <c r="A451" s="2"/>
      <c r="B451" s="16" t="s">
        <v>280</v>
      </c>
      <c r="C451" s="310"/>
      <c r="D451" s="306">
        <v>-54812649.959999949</v>
      </c>
      <c r="E451" s="306">
        <v>-54812649.959999949</v>
      </c>
      <c r="F451" s="313"/>
      <c r="G451" s="313">
        <v>-383577.91999999975</v>
      </c>
      <c r="H451" s="185">
        <v>0.32406782341965079</v>
      </c>
      <c r="I451" s="59"/>
      <c r="J451" s="60"/>
      <c r="K451" s="60"/>
    </row>
    <row r="452" spans="1:11" ht="10.5" customHeight="1" x14ac:dyDescent="0.2">
      <c r="A452" s="2"/>
      <c r="B452" s="29" t="s">
        <v>156</v>
      </c>
      <c r="C452" s="308">
        <v>404519885.21000493</v>
      </c>
      <c r="D452" s="308">
        <v>1745379290.2786982</v>
      </c>
      <c r="E452" s="308">
        <v>2149899175.4887037</v>
      </c>
      <c r="F452" s="315">
        <v>156619438.23412001</v>
      </c>
      <c r="G452" s="315">
        <v>11834609.034405017</v>
      </c>
      <c r="H452" s="186">
        <v>-3.1475605132555429E-2</v>
      </c>
      <c r="I452" s="69"/>
      <c r="K452" s="209" t="b">
        <f>IF(ABS(E452-SUM(E434:E451))&lt;0.001,TRUE,FALSE)</f>
        <v>1</v>
      </c>
    </row>
    <row r="453" spans="1:11" ht="21" customHeight="1" x14ac:dyDescent="0.2">
      <c r="A453" s="2"/>
      <c r="B453" s="29" t="s">
        <v>153</v>
      </c>
      <c r="C453" s="308"/>
      <c r="D453" s="308">
        <v>32037.690000000002</v>
      </c>
      <c r="E453" s="308">
        <v>32037.690000000002</v>
      </c>
      <c r="F453" s="315"/>
      <c r="G453" s="315"/>
      <c r="H453" s="186">
        <v>-0.31893650346891234</v>
      </c>
      <c r="I453" s="69"/>
    </row>
    <row r="454" spans="1:11" ht="11.25" customHeight="1" x14ac:dyDescent="0.2">
      <c r="A454" s="2"/>
      <c r="B454" s="31" t="s">
        <v>154</v>
      </c>
      <c r="C454" s="308"/>
      <c r="D454" s="308"/>
      <c r="E454" s="308"/>
      <c r="F454" s="315"/>
      <c r="G454" s="315"/>
      <c r="H454" s="186"/>
      <c r="I454" s="69"/>
    </row>
    <row r="455" spans="1:11" s="28" customFormat="1" ht="10.5" customHeight="1" x14ac:dyDescent="0.2">
      <c r="A455" s="54"/>
      <c r="B455" s="272" t="s">
        <v>268</v>
      </c>
      <c r="C455" s="316"/>
      <c r="D455" s="306"/>
      <c r="E455" s="306"/>
      <c r="F455" s="313"/>
      <c r="G455" s="313"/>
      <c r="H455" s="185"/>
      <c r="I455" s="69"/>
      <c r="J455" s="5"/>
      <c r="K455" s="5"/>
    </row>
    <row r="456" spans="1:11" ht="10.5" customHeight="1" x14ac:dyDescent="0.2">
      <c r="A456" s="2"/>
      <c r="B456" s="67" t="s">
        <v>267</v>
      </c>
      <c r="C456" s="317">
        <v>116793389.59999935</v>
      </c>
      <c r="D456" s="317">
        <v>395803464.13000244</v>
      </c>
      <c r="E456" s="317">
        <v>512596853.73000181</v>
      </c>
      <c r="F456" s="318"/>
      <c r="G456" s="318">
        <v>2798210.9900000012</v>
      </c>
      <c r="H456" s="281">
        <v>5.4667497899899997E-2</v>
      </c>
      <c r="I456" s="70"/>
      <c r="K456" s="28"/>
    </row>
    <row r="457" spans="1:11" ht="10.5" customHeight="1" x14ac:dyDescent="0.2">
      <c r="A457" s="2"/>
      <c r="B457" s="272" t="s">
        <v>266</v>
      </c>
      <c r="C457" s="317"/>
      <c r="D457" s="317"/>
      <c r="E457" s="317"/>
      <c r="F457" s="318"/>
      <c r="G457" s="318"/>
      <c r="H457" s="281"/>
      <c r="I457" s="69"/>
    </row>
    <row r="458" spans="1:11" ht="10.5" customHeight="1" x14ac:dyDescent="0.2">
      <c r="A458" s="2"/>
      <c r="B458" s="67" t="s">
        <v>257</v>
      </c>
      <c r="C458" s="317">
        <v>25526101.850001007</v>
      </c>
      <c r="D458" s="317">
        <v>8836120.6599999443</v>
      </c>
      <c r="E458" s="317">
        <v>34362222.510000952</v>
      </c>
      <c r="F458" s="318"/>
      <c r="G458" s="318">
        <v>215993.78000000003</v>
      </c>
      <c r="H458" s="281">
        <v>-4.5997036384927248E-2</v>
      </c>
      <c r="I458" s="69"/>
    </row>
    <row r="459" spans="1:11" ht="10.5" customHeight="1" x14ac:dyDescent="0.2">
      <c r="A459" s="2"/>
      <c r="B459" s="16" t="s">
        <v>258</v>
      </c>
      <c r="C459" s="317">
        <v>4826242.5500000035</v>
      </c>
      <c r="D459" s="317">
        <v>1353707.41</v>
      </c>
      <c r="E459" s="317">
        <v>6179949.9600000028</v>
      </c>
      <c r="F459" s="318"/>
      <c r="G459" s="318">
        <v>19366.510000000002</v>
      </c>
      <c r="H459" s="281">
        <v>9.859853047722078E-3</v>
      </c>
      <c r="I459" s="69"/>
    </row>
    <row r="460" spans="1:11" ht="10.5" customHeight="1" x14ac:dyDescent="0.2">
      <c r="A460" s="2"/>
      <c r="B460" s="67" t="s">
        <v>259</v>
      </c>
      <c r="C460" s="317">
        <v>17537311.210000005</v>
      </c>
      <c r="D460" s="317">
        <v>5227919.8399999971</v>
      </c>
      <c r="E460" s="317">
        <v>22765231.050000001</v>
      </c>
      <c r="F460" s="318"/>
      <c r="G460" s="318">
        <v>114855.62</v>
      </c>
      <c r="H460" s="281">
        <v>-5.9226306591134703E-2</v>
      </c>
      <c r="I460" s="69"/>
    </row>
    <row r="461" spans="1:11" ht="10.5" customHeight="1" x14ac:dyDescent="0.2">
      <c r="A461" s="2"/>
      <c r="B461" s="67" t="s">
        <v>260</v>
      </c>
      <c r="C461" s="317">
        <v>905372.34000000742</v>
      </c>
      <c r="D461" s="317">
        <v>1242242.6499999939</v>
      </c>
      <c r="E461" s="317">
        <v>2147614.9900000016</v>
      </c>
      <c r="F461" s="318"/>
      <c r="G461" s="318">
        <v>13626.62</v>
      </c>
      <c r="H461" s="281">
        <v>-1.3631910510050749E-2</v>
      </c>
      <c r="I461" s="71"/>
    </row>
    <row r="462" spans="1:11" ht="18.75" customHeight="1" x14ac:dyDescent="0.2">
      <c r="A462" s="2"/>
      <c r="B462" s="67" t="s">
        <v>261</v>
      </c>
      <c r="C462" s="317"/>
      <c r="D462" s="317">
        <v>755644.89000000083</v>
      </c>
      <c r="E462" s="317">
        <v>755644.89000000083</v>
      </c>
      <c r="F462" s="318"/>
      <c r="G462" s="318">
        <v>3293.21</v>
      </c>
      <c r="H462" s="281">
        <v>-0.27229238040526127</v>
      </c>
      <c r="I462" s="69"/>
    </row>
    <row r="463" spans="1:11" ht="10.5" customHeight="1" x14ac:dyDescent="0.2">
      <c r="A463" s="2"/>
      <c r="B463" s="67" t="s">
        <v>262</v>
      </c>
      <c r="C463" s="317">
        <v>462023.44999999867</v>
      </c>
      <c r="D463" s="317">
        <v>3880778.279999976</v>
      </c>
      <c r="E463" s="317">
        <v>4342801.7299999744</v>
      </c>
      <c r="F463" s="318"/>
      <c r="G463" s="318">
        <v>14357.770000000004</v>
      </c>
      <c r="H463" s="281">
        <v>-2.4087680828511093E-2</v>
      </c>
      <c r="I463" s="69"/>
    </row>
    <row r="464" spans="1:11" ht="10.5" customHeight="1" x14ac:dyDescent="0.2">
      <c r="A464" s="2"/>
      <c r="B464" s="67" t="s">
        <v>264</v>
      </c>
      <c r="C464" s="317"/>
      <c r="D464" s="317">
        <v>21357184.119999919</v>
      </c>
      <c r="E464" s="317">
        <v>21357184.119999919</v>
      </c>
      <c r="F464" s="318"/>
      <c r="G464" s="318">
        <v>97435.23000000001</v>
      </c>
      <c r="H464" s="281">
        <v>1.2785099760544316E-2</v>
      </c>
      <c r="I464" s="69"/>
    </row>
    <row r="465" spans="1:11" ht="10.5" customHeight="1" x14ac:dyDescent="0.2">
      <c r="A465" s="2"/>
      <c r="B465" s="67" t="s">
        <v>263</v>
      </c>
      <c r="C465" s="317"/>
      <c r="D465" s="317"/>
      <c r="E465" s="317"/>
      <c r="F465" s="318"/>
      <c r="G465" s="318"/>
      <c r="H465" s="281"/>
      <c r="I465" s="69"/>
    </row>
    <row r="466" spans="1:11" ht="10.5" customHeight="1" x14ac:dyDescent="0.2">
      <c r="A466" s="2"/>
      <c r="B466" s="29" t="s">
        <v>265</v>
      </c>
      <c r="C466" s="317"/>
      <c r="D466" s="317"/>
      <c r="E466" s="317"/>
      <c r="F466" s="318"/>
      <c r="G466" s="318"/>
      <c r="H466" s="281"/>
      <c r="I466" s="69"/>
    </row>
    <row r="467" spans="1:11" ht="10.5" customHeight="1" x14ac:dyDescent="0.2">
      <c r="A467" s="2"/>
      <c r="B467" s="16" t="s">
        <v>269</v>
      </c>
      <c r="C467" s="317">
        <v>36529.450000000041</v>
      </c>
      <c r="D467" s="317">
        <v>114635.62999999992</v>
      </c>
      <c r="E467" s="317">
        <v>151165.07999999996</v>
      </c>
      <c r="F467" s="318"/>
      <c r="G467" s="318">
        <v>669.81</v>
      </c>
      <c r="H467" s="281">
        <v>-0.22600990383204334</v>
      </c>
      <c r="I467" s="69"/>
    </row>
    <row r="468" spans="1:11" ht="10.5" customHeight="1" x14ac:dyDescent="0.2">
      <c r="A468" s="2"/>
      <c r="B468" s="16" t="s">
        <v>270</v>
      </c>
      <c r="C468" s="317"/>
      <c r="D468" s="317">
        <v>-3724.73</v>
      </c>
      <c r="E468" s="317">
        <v>-3724.73</v>
      </c>
      <c r="F468" s="318"/>
      <c r="G468" s="318"/>
      <c r="H468" s="281"/>
      <c r="I468" s="69"/>
    </row>
    <row r="469" spans="1:11" ht="10.5" customHeight="1" x14ac:dyDescent="0.2">
      <c r="A469" s="2"/>
      <c r="B469" s="29" t="s">
        <v>271</v>
      </c>
      <c r="C469" s="317"/>
      <c r="D469" s="317"/>
      <c r="E469" s="317"/>
      <c r="F469" s="318"/>
      <c r="G469" s="318"/>
      <c r="H469" s="281"/>
      <c r="I469" s="71"/>
    </row>
    <row r="470" spans="1:11" s="28" customFormat="1" x14ac:dyDescent="0.2">
      <c r="A470" s="54"/>
      <c r="B470" s="16" t="s">
        <v>272</v>
      </c>
      <c r="C470" s="317"/>
      <c r="D470" s="317">
        <v>10866705.880000066</v>
      </c>
      <c r="E470" s="317">
        <v>10866705.880000066</v>
      </c>
      <c r="F470" s="318"/>
      <c r="G470" s="318">
        <v>45367.150000000023</v>
      </c>
      <c r="H470" s="281">
        <v>-5.7691787734827304E-2</v>
      </c>
      <c r="I470" s="70"/>
      <c r="J470" s="5"/>
    </row>
    <row r="471" spans="1:11" s="28" customFormat="1" x14ac:dyDescent="0.2">
      <c r="A471" s="54"/>
      <c r="B471" s="574" t="s">
        <v>458</v>
      </c>
      <c r="C471" s="317"/>
      <c r="D471" s="317"/>
      <c r="E471" s="317"/>
      <c r="F471" s="318"/>
      <c r="G471" s="318"/>
      <c r="H471" s="281"/>
      <c r="I471" s="70"/>
      <c r="J471" s="5"/>
    </row>
    <row r="472" spans="1:11" ht="10.5" customHeight="1" x14ac:dyDescent="0.2">
      <c r="A472" s="2"/>
      <c r="B472" s="16" t="s">
        <v>86</v>
      </c>
      <c r="C472" s="317"/>
      <c r="D472" s="317">
        <v>70842.009999999995</v>
      </c>
      <c r="E472" s="317">
        <v>70842.009999999995</v>
      </c>
      <c r="F472" s="318"/>
      <c r="G472" s="318">
        <v>2688.04</v>
      </c>
      <c r="H472" s="281">
        <v>0.49123995062460146</v>
      </c>
      <c r="I472" s="69"/>
    </row>
    <row r="473" spans="1:11" s="28" customFormat="1" x14ac:dyDescent="0.2">
      <c r="A473" s="54"/>
      <c r="B473" s="29" t="s">
        <v>155</v>
      </c>
      <c r="C473" s="308">
        <v>166086970.45000032</v>
      </c>
      <c r="D473" s="308">
        <v>449505520.77000237</v>
      </c>
      <c r="E473" s="308">
        <v>615592491.22000265</v>
      </c>
      <c r="F473" s="315"/>
      <c r="G473" s="315">
        <v>3325864.7300000009</v>
      </c>
      <c r="H473" s="186">
        <v>3.8287620576747949E-2</v>
      </c>
      <c r="I473" s="70"/>
      <c r="K473" s="209" t="b">
        <f>IF(ABS(E473-SUM(E456,E458:E465,E467:E468,E470:E472))&lt;0.001,TRUE,FALSE)</f>
        <v>1</v>
      </c>
    </row>
    <row r="474" spans="1:11" ht="18" customHeight="1" x14ac:dyDescent="0.2">
      <c r="A474" s="2"/>
      <c r="B474" s="29" t="s">
        <v>354</v>
      </c>
      <c r="C474" s="306"/>
      <c r="D474" s="306"/>
      <c r="E474" s="306"/>
      <c r="F474" s="313"/>
      <c r="G474" s="313"/>
      <c r="H474" s="185"/>
      <c r="I474" s="69"/>
    </row>
    <row r="475" spans="1:11" ht="14.25" customHeight="1" x14ac:dyDescent="0.2">
      <c r="A475" s="2"/>
      <c r="B475" s="273" t="s">
        <v>43</v>
      </c>
      <c r="C475" s="308">
        <v>13339072.719999984</v>
      </c>
      <c r="D475" s="308">
        <v>8164371.5699999975</v>
      </c>
      <c r="E475" s="308">
        <v>21503444.28999998</v>
      </c>
      <c r="F475" s="315"/>
      <c r="G475" s="315">
        <v>95797.950000000012</v>
      </c>
      <c r="H475" s="186">
        <v>-9.6195565728223742E-2</v>
      </c>
      <c r="I475" s="69"/>
    </row>
    <row r="476" spans="1:11" ht="19.5" customHeight="1" x14ac:dyDescent="0.2">
      <c r="A476" s="2"/>
      <c r="B476" s="74" t="s">
        <v>162</v>
      </c>
      <c r="C476" s="308"/>
      <c r="D476" s="308"/>
      <c r="E476" s="308"/>
      <c r="F476" s="315"/>
      <c r="G476" s="315"/>
      <c r="H476" s="186"/>
      <c r="I476" s="69"/>
    </row>
    <row r="477" spans="1:11" ht="15" customHeight="1" x14ac:dyDescent="0.2">
      <c r="A477" s="2"/>
      <c r="B477" s="37" t="s">
        <v>20</v>
      </c>
      <c r="C477" s="306">
        <v>7786.33</v>
      </c>
      <c r="D477" s="306">
        <v>12602.699999999999</v>
      </c>
      <c r="E477" s="306">
        <v>20389.03</v>
      </c>
      <c r="F477" s="313"/>
      <c r="G477" s="313"/>
      <c r="H477" s="185">
        <v>-0.3041362688189071</v>
      </c>
      <c r="I477" s="69"/>
    </row>
    <row r="478" spans="1:11" s="28" customFormat="1" ht="10.5" customHeight="1" x14ac:dyDescent="0.2">
      <c r="A478" s="54"/>
      <c r="B478" s="75" t="s">
        <v>159</v>
      </c>
      <c r="C478" s="306">
        <v>10900202.760000039</v>
      </c>
      <c r="D478" s="306">
        <v>102073761.11940987</v>
      </c>
      <c r="E478" s="306">
        <v>112973963.87940992</v>
      </c>
      <c r="F478" s="313"/>
      <c r="G478" s="313">
        <v>392449.67000000016</v>
      </c>
      <c r="H478" s="185">
        <v>8.0368662665331048E-3</v>
      </c>
      <c r="I478" s="70"/>
    </row>
    <row r="479" spans="1:11" ht="10.5" customHeight="1" x14ac:dyDescent="0.2">
      <c r="A479" s="2"/>
      <c r="B479" s="75" t="s">
        <v>26</v>
      </c>
      <c r="C479" s="306">
        <v>2868463.8500000075</v>
      </c>
      <c r="D479" s="306">
        <v>56131584.029999547</v>
      </c>
      <c r="E479" s="306">
        <v>59000047.879999556</v>
      </c>
      <c r="F479" s="313"/>
      <c r="G479" s="313">
        <v>329323.17999999976</v>
      </c>
      <c r="H479" s="185">
        <v>2.896884346206674E-2</v>
      </c>
      <c r="I479" s="69"/>
    </row>
    <row r="480" spans="1:11" ht="10.5" customHeight="1" x14ac:dyDescent="0.2">
      <c r="A480" s="2"/>
      <c r="B480" s="75" t="s">
        <v>27</v>
      </c>
      <c r="C480" s="306">
        <v>8548943.9400000181</v>
      </c>
      <c r="D480" s="306">
        <v>160427210.34999958</v>
      </c>
      <c r="E480" s="306">
        <v>168976154.2899996</v>
      </c>
      <c r="F480" s="313"/>
      <c r="G480" s="313">
        <v>923316.11999999965</v>
      </c>
      <c r="H480" s="185">
        <v>-4.2381376712964935E-2</v>
      </c>
      <c r="I480" s="69"/>
    </row>
    <row r="481" spans="1:11" ht="10.5" customHeight="1" x14ac:dyDescent="0.2">
      <c r="A481" s="2"/>
      <c r="B481" s="75" t="s">
        <v>274</v>
      </c>
      <c r="C481" s="306">
        <v>289393.86000000016</v>
      </c>
      <c r="D481" s="306">
        <v>4367730.6200000048</v>
      </c>
      <c r="E481" s="306">
        <v>4657124.4800000051</v>
      </c>
      <c r="F481" s="313"/>
      <c r="G481" s="313">
        <v>31607.299999999996</v>
      </c>
      <c r="H481" s="185">
        <v>-2.4164621228315974E-2</v>
      </c>
      <c r="I481" s="69"/>
    </row>
    <row r="482" spans="1:11" ht="10.5" customHeight="1" x14ac:dyDescent="0.2">
      <c r="A482" s="2"/>
      <c r="B482" s="75" t="s">
        <v>273</v>
      </c>
      <c r="C482" s="306">
        <v>3217.5</v>
      </c>
      <c r="D482" s="306">
        <v>18800</v>
      </c>
      <c r="E482" s="306">
        <v>22017.5</v>
      </c>
      <c r="F482" s="313"/>
      <c r="G482" s="313">
        <v>11000</v>
      </c>
      <c r="H482" s="185">
        <v>0.97377857463021056</v>
      </c>
      <c r="I482" s="69"/>
    </row>
    <row r="483" spans="1:11" ht="10.5" customHeight="1" x14ac:dyDescent="0.2">
      <c r="A483" s="2"/>
      <c r="B483" s="75" t="s">
        <v>49</v>
      </c>
      <c r="C483" s="306">
        <v>2412.89</v>
      </c>
      <c r="D483" s="306">
        <v>40595967.224775009</v>
      </c>
      <c r="E483" s="306">
        <v>40598380.114775009</v>
      </c>
      <c r="F483" s="313"/>
      <c r="G483" s="313">
        <v>118499.38000000003</v>
      </c>
      <c r="H483" s="185">
        <v>0.11670106537018254</v>
      </c>
      <c r="I483" s="69"/>
    </row>
    <row r="484" spans="1:11" ht="10.5" customHeight="1" x14ac:dyDescent="0.2">
      <c r="A484" s="2"/>
      <c r="B484" s="37" t="s">
        <v>349</v>
      </c>
      <c r="C484" s="305"/>
      <c r="D484" s="306">
        <v>22257.817528000003</v>
      </c>
      <c r="E484" s="306">
        <v>22257.817528000003</v>
      </c>
      <c r="F484" s="313"/>
      <c r="G484" s="313"/>
      <c r="H484" s="185">
        <v>-0.31208769226152266</v>
      </c>
      <c r="I484" s="69"/>
    </row>
    <row r="485" spans="1:11" x14ac:dyDescent="0.2">
      <c r="A485" s="2"/>
      <c r="B485" s="574" t="s">
        <v>459</v>
      </c>
      <c r="C485" s="306"/>
      <c r="D485" s="306">
        <v>25218.38</v>
      </c>
      <c r="E485" s="306">
        <v>25218.38</v>
      </c>
      <c r="F485" s="313"/>
      <c r="G485" s="313"/>
      <c r="H485" s="185">
        <v>-0.68204778415179979</v>
      </c>
      <c r="I485" s="69"/>
    </row>
    <row r="486" spans="1:11" x14ac:dyDescent="0.2">
      <c r="A486" s="2"/>
      <c r="B486" s="75" t="s">
        <v>28</v>
      </c>
      <c r="C486" s="306">
        <v>135194.70000000004</v>
      </c>
      <c r="D486" s="306">
        <v>1326859.9700000007</v>
      </c>
      <c r="E486" s="306">
        <v>1462054.6700000006</v>
      </c>
      <c r="F486" s="313"/>
      <c r="G486" s="313">
        <v>2913.44</v>
      </c>
      <c r="H486" s="185">
        <v>-7.1509499223529449E-2</v>
      </c>
      <c r="I486" s="69"/>
    </row>
    <row r="487" spans="1:11" ht="10.5" customHeight="1" x14ac:dyDescent="0.2">
      <c r="A487" s="2"/>
      <c r="B487" s="37" t="s">
        <v>280</v>
      </c>
      <c r="C487" s="306"/>
      <c r="D487" s="306">
        <v>-1040578.609999998</v>
      </c>
      <c r="E487" s="306">
        <v>-1040578.609999998</v>
      </c>
      <c r="F487" s="313"/>
      <c r="G487" s="313">
        <v>-6789.3699999999972</v>
      </c>
      <c r="H487" s="185">
        <v>-9.4968067745375806E-2</v>
      </c>
      <c r="I487" s="69"/>
    </row>
    <row r="488" spans="1:11" ht="10.5" customHeight="1" x14ac:dyDescent="0.2">
      <c r="A488" s="2"/>
      <c r="B488" s="35" t="s">
        <v>160</v>
      </c>
      <c r="C488" s="308">
        <v>22755615.830000062</v>
      </c>
      <c r="D488" s="308">
        <v>363961413.60171205</v>
      </c>
      <c r="E488" s="308">
        <v>386717029.43171209</v>
      </c>
      <c r="F488" s="315"/>
      <c r="G488" s="315">
        <v>1802319.7199999995</v>
      </c>
      <c r="H488" s="186">
        <v>-2.2056849382269261E-3</v>
      </c>
      <c r="I488" s="69"/>
      <c r="K488" s="209" t="b">
        <f>IF(ABS(E488-SUM(E477:E487))&lt;0.001,TRUE,FALSE)</f>
        <v>1</v>
      </c>
    </row>
    <row r="489" spans="1:11" ht="10.5" customHeight="1" x14ac:dyDescent="0.2">
      <c r="A489" s="2"/>
      <c r="B489" s="76" t="s">
        <v>33</v>
      </c>
      <c r="C489" s="306"/>
      <c r="D489" s="306">
        <v>198981.61</v>
      </c>
      <c r="E489" s="306">
        <v>198981.61</v>
      </c>
      <c r="F489" s="313"/>
      <c r="G489" s="313"/>
      <c r="H489" s="185"/>
      <c r="I489" s="69"/>
    </row>
    <row r="490" spans="1:11" x14ac:dyDescent="0.2">
      <c r="A490" s="2"/>
      <c r="B490" s="76" t="s">
        <v>383</v>
      </c>
      <c r="C490" s="306"/>
      <c r="D490" s="306">
        <v>-180390.20854600007</v>
      </c>
      <c r="E490" s="306">
        <v>-180390.20854600007</v>
      </c>
      <c r="F490" s="313"/>
      <c r="G490" s="313"/>
      <c r="H490" s="185"/>
      <c r="I490" s="69"/>
    </row>
    <row r="491" spans="1:11" ht="10.5" customHeight="1" x14ac:dyDescent="0.2">
      <c r="A491" s="2"/>
      <c r="B491" s="76" t="s">
        <v>446</v>
      </c>
      <c r="C491" s="306"/>
      <c r="D491" s="306">
        <v>102406.29625500001</v>
      </c>
      <c r="E491" s="306">
        <v>102406.29625500001</v>
      </c>
      <c r="F491" s="313"/>
      <c r="G491" s="313"/>
      <c r="H491" s="185"/>
      <c r="I491" s="69"/>
    </row>
    <row r="492" spans="1:11" ht="10.5" customHeight="1" x14ac:dyDescent="0.2">
      <c r="A492" s="2"/>
      <c r="B492" s="76" t="s">
        <v>477</v>
      </c>
      <c r="C492" s="306"/>
      <c r="D492" s="306">
        <v>613643.32841999957</v>
      </c>
      <c r="E492" s="306">
        <v>613643.32841999957</v>
      </c>
      <c r="F492" s="313"/>
      <c r="G492" s="313">
        <v>3004.3500000000022</v>
      </c>
      <c r="H492" s="185">
        <v>3.7896575304169122E-2</v>
      </c>
      <c r="I492" s="69"/>
    </row>
    <row r="493" spans="1:11" ht="10.5" customHeight="1" x14ac:dyDescent="0.2">
      <c r="A493" s="2"/>
      <c r="B493" s="76" t="s">
        <v>492</v>
      </c>
      <c r="C493" s="306"/>
      <c r="D493" s="306">
        <v>353767.03817499999</v>
      </c>
      <c r="E493" s="306">
        <v>353767.03817499999</v>
      </c>
      <c r="F493" s="313"/>
      <c r="G493" s="313"/>
      <c r="H493" s="185">
        <v>-0.55928759608343948</v>
      </c>
      <c r="I493" s="69"/>
    </row>
    <row r="494" spans="1:11" x14ac:dyDescent="0.2">
      <c r="A494" s="2"/>
      <c r="B494" s="76" t="s">
        <v>439</v>
      </c>
      <c r="C494" s="306"/>
      <c r="D494" s="306">
        <v>9363037.7062950023</v>
      </c>
      <c r="E494" s="306">
        <v>9363037.7062950023</v>
      </c>
      <c r="F494" s="313"/>
      <c r="G494" s="313"/>
      <c r="H494" s="185">
        <v>0.38804772950768829</v>
      </c>
      <c r="I494" s="69"/>
    </row>
    <row r="495" spans="1:11" x14ac:dyDescent="0.2">
      <c r="A495" s="2"/>
      <c r="B495" s="76" t="s">
        <v>480</v>
      </c>
      <c r="C495" s="306"/>
      <c r="D495" s="306">
        <v>99940</v>
      </c>
      <c r="E495" s="306">
        <v>99940</v>
      </c>
      <c r="F495" s="313"/>
      <c r="G495" s="313"/>
      <c r="H495" s="185">
        <v>4.9459204032342718E-2</v>
      </c>
      <c r="I495" s="69"/>
    </row>
    <row r="496" spans="1:11" s="80" customFormat="1" ht="12.75" x14ac:dyDescent="0.2">
      <c r="A496" s="2"/>
      <c r="B496" s="76" t="s">
        <v>490</v>
      </c>
      <c r="C496" s="306">
        <v>74106.680000000008</v>
      </c>
      <c r="D496" s="306">
        <v>3615074.68</v>
      </c>
      <c r="E496" s="306">
        <v>3689181.36</v>
      </c>
      <c r="F496" s="313"/>
      <c r="G496" s="313">
        <v>10455.19</v>
      </c>
      <c r="H496" s="185"/>
      <c r="I496" s="79"/>
      <c r="J496" s="5"/>
    </row>
    <row r="497" spans="1:12" s="80" customFormat="1" ht="12.75" x14ac:dyDescent="0.2">
      <c r="A497" s="2"/>
      <c r="B497" s="76" t="s">
        <v>494</v>
      </c>
      <c r="C497" s="306"/>
      <c r="D497" s="306">
        <v>394824.98612800008</v>
      </c>
      <c r="E497" s="306">
        <v>394824.98612800008</v>
      </c>
      <c r="F497" s="313"/>
      <c r="G497" s="313"/>
      <c r="H497" s="185"/>
      <c r="I497" s="79"/>
      <c r="J497" s="5"/>
    </row>
    <row r="498" spans="1:12" s="80" customFormat="1" ht="12.75" x14ac:dyDescent="0.2">
      <c r="A498" s="2"/>
      <c r="B498" s="76" t="s">
        <v>499</v>
      </c>
      <c r="C498" s="306"/>
      <c r="D498" s="306">
        <v>2066027.6799999995</v>
      </c>
      <c r="E498" s="306">
        <v>2066027.6799999995</v>
      </c>
      <c r="F498" s="313"/>
      <c r="G498" s="313">
        <v>2740.7200000000003</v>
      </c>
      <c r="H498" s="185"/>
      <c r="I498" s="79"/>
      <c r="J498" s="5"/>
    </row>
    <row r="499" spans="1:12" s="80" customFormat="1" ht="12.75" x14ac:dyDescent="0.2">
      <c r="A499" s="2"/>
      <c r="B499" s="73" t="s">
        <v>158</v>
      </c>
      <c r="C499" s="306"/>
      <c r="D499" s="306">
        <v>47894.43</v>
      </c>
      <c r="E499" s="306">
        <v>47894.43</v>
      </c>
      <c r="F499" s="313"/>
      <c r="G499" s="313">
        <v>264.93</v>
      </c>
      <c r="H499" s="185"/>
      <c r="I499" s="79"/>
      <c r="J499" s="5"/>
    </row>
    <row r="500" spans="1:12" ht="16.5" customHeight="1" x14ac:dyDescent="0.2">
      <c r="A500" s="77"/>
      <c r="B500" s="78" t="s">
        <v>297</v>
      </c>
      <c r="C500" s="308">
        <v>36168795.230000041</v>
      </c>
      <c r="D500" s="308">
        <v>388800992.71843904</v>
      </c>
      <c r="E500" s="308">
        <v>424969787.94843906</v>
      </c>
      <c r="F500" s="315"/>
      <c r="G500" s="315">
        <v>1914582.8599999994</v>
      </c>
      <c r="H500" s="186">
        <v>2.3142391003501128E-3</v>
      </c>
      <c r="I500" s="69"/>
      <c r="K500" s="209" t="b">
        <f>IF(ABS(E500-SUM(E475,E488,E489:E499))&lt;0.001,TRUE,FALSE)</f>
        <v>1</v>
      </c>
      <c r="L500" s="164"/>
    </row>
    <row r="501" spans="1:12" ht="12" customHeight="1" x14ac:dyDescent="0.2">
      <c r="A501" s="2"/>
      <c r="B501" s="76" t="s">
        <v>80</v>
      </c>
      <c r="C501" s="306"/>
      <c r="D501" s="306">
        <v>459785633.40000087</v>
      </c>
      <c r="E501" s="306">
        <v>459785633.40000087</v>
      </c>
      <c r="F501" s="313"/>
      <c r="G501" s="313"/>
      <c r="H501" s="185">
        <v>-6.8548705039503943E-3</v>
      </c>
      <c r="I501" s="69"/>
    </row>
    <row r="502" spans="1:12" ht="12" customHeight="1" x14ac:dyDescent="0.2">
      <c r="A502" s="2"/>
      <c r="B502" s="76" t="s">
        <v>81</v>
      </c>
      <c r="C502" s="306"/>
      <c r="D502" s="306">
        <v>385776390.49999958</v>
      </c>
      <c r="E502" s="306">
        <v>385776390.49999958</v>
      </c>
      <c r="F502" s="313"/>
      <c r="G502" s="313"/>
      <c r="H502" s="185">
        <v>1.9115426195294383E-2</v>
      </c>
      <c r="I502" s="69"/>
    </row>
    <row r="503" spans="1:12" ht="12" customHeight="1" x14ac:dyDescent="0.2">
      <c r="A503" s="2"/>
      <c r="B503" s="76" t="s">
        <v>438</v>
      </c>
      <c r="C503" s="306"/>
      <c r="D503" s="306">
        <v>29718839.620000016</v>
      </c>
      <c r="E503" s="306">
        <v>29718839.620000016</v>
      </c>
      <c r="F503" s="313"/>
      <c r="G503" s="313"/>
      <c r="H503" s="185">
        <v>-0.15918350485146349</v>
      </c>
      <c r="I503" s="69"/>
    </row>
    <row r="504" spans="1:12" ht="12" customHeight="1" x14ac:dyDescent="0.2">
      <c r="A504" s="2"/>
      <c r="B504" s="76" t="s">
        <v>78</v>
      </c>
      <c r="C504" s="306"/>
      <c r="D504" s="306"/>
      <c r="E504" s="306"/>
      <c r="F504" s="313"/>
      <c r="G504" s="313"/>
      <c r="H504" s="185"/>
      <c r="I504" s="69"/>
    </row>
    <row r="505" spans="1:12" ht="12" customHeight="1" x14ac:dyDescent="0.2">
      <c r="A505" s="2"/>
      <c r="B505" s="76" t="s">
        <v>76</v>
      </c>
      <c r="C505" s="306"/>
      <c r="D505" s="306"/>
      <c r="E505" s="306"/>
      <c r="F505" s="313"/>
      <c r="G505" s="313"/>
      <c r="H505" s="185"/>
      <c r="I505" s="69"/>
    </row>
    <row r="506" spans="1:12" ht="12" customHeight="1" x14ac:dyDescent="0.2">
      <c r="A506" s="2"/>
      <c r="B506" s="76" t="s">
        <v>77</v>
      </c>
      <c r="C506" s="306"/>
      <c r="D506" s="306"/>
      <c r="E506" s="306"/>
      <c r="F506" s="313"/>
      <c r="G506" s="313"/>
      <c r="H506" s="185"/>
      <c r="I506" s="69"/>
      <c r="K506" s="209"/>
    </row>
    <row r="507" spans="1:12" s="28" customFormat="1" ht="18.75" customHeight="1" x14ac:dyDescent="0.2">
      <c r="A507" s="2"/>
      <c r="B507" s="83" t="s">
        <v>277</v>
      </c>
      <c r="C507" s="308"/>
      <c r="D507" s="308">
        <v>875280863.52000058</v>
      </c>
      <c r="E507" s="308">
        <v>875280863.52000058</v>
      </c>
      <c r="F507" s="315"/>
      <c r="G507" s="315"/>
      <c r="H507" s="186">
        <v>-1.7835979824269987E-3</v>
      </c>
      <c r="I507" s="70"/>
      <c r="J507" s="5"/>
      <c r="K507" s="209" t="b">
        <f>IF(ABS(E507-SUM(E501:E506))&lt;0.001,TRUE,FALSE)</f>
        <v>1</v>
      </c>
    </row>
    <row r="508" spans="1:12" ht="10.5" customHeight="1" x14ac:dyDescent="0.2">
      <c r="A508" s="54"/>
      <c r="B508" s="52" t="s">
        <v>157</v>
      </c>
      <c r="C508" s="308">
        <v>937944477.95999908</v>
      </c>
      <c r="D508" s="308">
        <v>4300829776.1011209</v>
      </c>
      <c r="E508" s="308">
        <v>5238774254.06112</v>
      </c>
      <c r="F508" s="315">
        <v>156619438.23412001</v>
      </c>
      <c r="G508" s="315">
        <v>22557355.520645015</v>
      </c>
      <c r="H508" s="186">
        <v>-1.909269378339562E-2</v>
      </c>
      <c r="I508" s="69"/>
      <c r="K508" s="209" t="b">
        <f>IF(ABS(E508-SUM(E421,E407,E452:E453,E473,E474,E475,E488:E499,E507))&lt;0.001,TRUE,FALSE)</f>
        <v>1</v>
      </c>
    </row>
    <row r="509" spans="1:12" ht="10.5" customHeight="1" x14ac:dyDescent="0.2">
      <c r="A509" s="2"/>
      <c r="B509" s="167" t="s">
        <v>181</v>
      </c>
      <c r="C509" s="319"/>
      <c r="D509" s="319">
        <v>253.44</v>
      </c>
      <c r="E509" s="319">
        <v>253.44</v>
      </c>
      <c r="F509" s="320"/>
      <c r="G509" s="320"/>
      <c r="H509" s="240"/>
      <c r="I509" s="69"/>
    </row>
    <row r="510" spans="1:12" s="28" customFormat="1" x14ac:dyDescent="0.2">
      <c r="A510" s="2"/>
      <c r="B510" s="168" t="s">
        <v>182</v>
      </c>
      <c r="C510" s="321"/>
      <c r="D510" s="321">
        <v>52.5</v>
      </c>
      <c r="E510" s="321">
        <v>52.5</v>
      </c>
      <c r="F510" s="322"/>
      <c r="G510" s="322"/>
      <c r="H510" s="194"/>
      <c r="I510" s="70"/>
      <c r="J510" s="5"/>
    </row>
    <row r="511" spans="1:12" s="28" customFormat="1" ht="12.75" x14ac:dyDescent="0.2">
      <c r="A511" s="54"/>
      <c r="B511" s="212" t="s">
        <v>31</v>
      </c>
      <c r="C511" s="431">
        <v>1567226929.2999971</v>
      </c>
      <c r="D511" s="431">
        <v>5060695139.1235991</v>
      </c>
      <c r="E511" s="431">
        <v>6627922068.4235992</v>
      </c>
      <c r="F511" s="432"/>
      <c r="G511" s="432">
        <v>31261178.061186023</v>
      </c>
      <c r="H511" s="433">
        <v>-2.3942363838647118E-2</v>
      </c>
      <c r="I511" s="70"/>
      <c r="J511" s="5"/>
      <c r="K511" s="209" t="b">
        <f>IF(ABS(E511-SUM(E298,E508:E510))&lt;0.001,TRUE,FALSE)</f>
        <v>1</v>
      </c>
    </row>
    <row r="512" spans="1:12" s="28" customFormat="1" x14ac:dyDescent="0.2">
      <c r="A512" s="54"/>
      <c r="B512" s="76" t="s">
        <v>13</v>
      </c>
      <c r="C512" s="274"/>
      <c r="D512" s="276"/>
      <c r="E512" s="276"/>
      <c r="F512" s="434"/>
      <c r="G512" s="429"/>
      <c r="H512" s="430"/>
      <c r="I512" s="70"/>
      <c r="J512" s="5"/>
    </row>
    <row r="513" spans="1:11" s="28" customFormat="1" x14ac:dyDescent="0.2">
      <c r="A513" s="54"/>
      <c r="B513" s="76" t="s">
        <v>14</v>
      </c>
      <c r="C513" s="275"/>
      <c r="D513" s="65"/>
      <c r="E513" s="65"/>
      <c r="F513" s="427"/>
      <c r="G513" s="427"/>
      <c r="H513" s="428"/>
      <c r="I513" s="70"/>
      <c r="J513" s="5"/>
    </row>
    <row r="514" spans="1:11" s="28" customFormat="1" ht="12" x14ac:dyDescent="0.2">
      <c r="A514" s="54"/>
      <c r="B514" s="229" t="s">
        <v>248</v>
      </c>
      <c r="C514" s="241"/>
      <c r="D514" s="241"/>
      <c r="E514" s="241"/>
      <c r="F514" s="241"/>
      <c r="G514" s="241"/>
      <c r="H514" s="433"/>
      <c r="I514" s="70"/>
      <c r="K514" s="209" t="b">
        <f>IF(ABS(E514-SUM(E512:E513))&lt;0.001,TRUE,FALSE)</f>
        <v>1</v>
      </c>
    </row>
    <row r="515" spans="1:11" s="28" customFormat="1" ht="12" x14ac:dyDescent="0.2">
      <c r="A515" s="54"/>
      <c r="B515" s="229" t="s">
        <v>298</v>
      </c>
      <c r="C515" s="323"/>
      <c r="D515" s="323">
        <v>32585.7</v>
      </c>
      <c r="E515" s="323">
        <v>32585.7</v>
      </c>
      <c r="F515" s="324"/>
      <c r="G515" s="324"/>
      <c r="H515" s="433">
        <v>-0.31246472461728536</v>
      </c>
      <c r="I515" s="70"/>
    </row>
    <row r="516" spans="1:11" s="28" customFormat="1" ht="12" x14ac:dyDescent="0.2">
      <c r="A516" s="54"/>
      <c r="B516" s="229" t="s">
        <v>421</v>
      </c>
      <c r="C516" s="229"/>
      <c r="D516" s="323">
        <v>5914.4481720000022</v>
      </c>
      <c r="E516" s="323">
        <v>5914.4481720000022</v>
      </c>
      <c r="F516" s="323"/>
      <c r="G516" s="324"/>
      <c r="H516" s="433">
        <v>-0.96458341743924725</v>
      </c>
      <c r="I516" s="70"/>
    </row>
    <row r="517" spans="1:11" s="28" customFormat="1" ht="12" hidden="1" x14ac:dyDescent="0.2">
      <c r="A517" s="54"/>
      <c r="B517" s="229" t="s">
        <v>495</v>
      </c>
      <c r="C517" s="323"/>
      <c r="D517" s="323"/>
      <c r="E517" s="323"/>
      <c r="F517" s="323"/>
      <c r="G517" s="324"/>
      <c r="H517" s="433"/>
      <c r="I517" s="70"/>
    </row>
    <row r="518" spans="1:11" s="28" customFormat="1" ht="12" x14ac:dyDescent="0.2">
      <c r="A518" s="54"/>
      <c r="B518" s="229" t="s">
        <v>389</v>
      </c>
      <c r="C518" s="323"/>
      <c r="D518" s="323">
        <v>2835.9300000000003</v>
      </c>
      <c r="E518" s="323">
        <v>2835.9300000000003</v>
      </c>
      <c r="F518" s="323"/>
      <c r="G518" s="324"/>
      <c r="H518" s="433">
        <v>-0.4232057615763386</v>
      </c>
      <c r="I518" s="70"/>
    </row>
    <row r="519" spans="1:11" s="28" customFormat="1" x14ac:dyDescent="0.2">
      <c r="A519" s="54"/>
      <c r="B519" s="265" t="s">
        <v>238</v>
      </c>
      <c r="C519" s="213"/>
      <c r="D519" s="213"/>
      <c r="E519" s="213"/>
      <c r="F519" s="213"/>
      <c r="G519" s="213"/>
      <c r="H519" s="214"/>
      <c r="I519" s="70"/>
    </row>
    <row r="520" spans="1:11" ht="9" customHeight="1" x14ac:dyDescent="0.2">
      <c r="A520" s="54"/>
      <c r="B520" s="265" t="s">
        <v>251</v>
      </c>
      <c r="C520" s="213"/>
      <c r="D520" s="213"/>
      <c r="E520" s="213"/>
      <c r="F520" s="213"/>
      <c r="G520" s="213"/>
      <c r="H520" s="214"/>
      <c r="I520" s="69"/>
    </row>
    <row r="521" spans="1:11" ht="16.5" customHeight="1" x14ac:dyDescent="0.2">
      <c r="A521" s="2"/>
      <c r="B521" s="265" t="s">
        <v>376</v>
      </c>
      <c r="C521" s="213"/>
      <c r="D521" s="213"/>
      <c r="E521" s="213"/>
      <c r="F521" s="165"/>
      <c r="G521" s="165"/>
      <c r="H521" s="215"/>
      <c r="I521" s="85"/>
    </row>
    <row r="522" spans="1:11" x14ac:dyDescent="0.2">
      <c r="B522" s="265" t="s">
        <v>282</v>
      </c>
      <c r="C522" s="85"/>
      <c r="D522" s="85"/>
      <c r="E522" s="86"/>
      <c r="F522" s="5"/>
      <c r="G522" s="5"/>
      <c r="H522" s="5"/>
      <c r="I522" s="8"/>
    </row>
    <row r="523" spans="1:11" ht="15.75" x14ac:dyDescent="0.25">
      <c r="B523" s="7" t="s">
        <v>288</v>
      </c>
      <c r="C523" s="8"/>
      <c r="D523" s="8"/>
      <c r="E523" s="8"/>
      <c r="F523" s="8"/>
      <c r="G523" s="8"/>
      <c r="H523" s="8"/>
    </row>
    <row r="524" spans="1:11" ht="19.5" customHeight="1" x14ac:dyDescent="0.2">
      <c r="B524" s="9"/>
      <c r="C524" s="10" t="str">
        <f>$C$3</f>
        <v>MOIS D'AOUT 2024</v>
      </c>
      <c r="D524" s="11"/>
      <c r="I524" s="15"/>
    </row>
    <row r="525" spans="1:11" ht="12.75" x14ac:dyDescent="0.2">
      <c r="B525" s="12" t="str">
        <f>B430</f>
        <v xml:space="preserve">             I - ASSURANCE MALADIE : DÉPENSES en milliers d'euros</v>
      </c>
      <c r="C525" s="13"/>
      <c r="D525" s="13"/>
      <c r="E525" s="13"/>
      <c r="F525" s="14"/>
      <c r="G525" s="15"/>
      <c r="H525" s="15"/>
      <c r="I525" s="20"/>
    </row>
    <row r="526" spans="1:11" ht="12.75" customHeight="1" x14ac:dyDescent="0.2">
      <c r="B526" s="597"/>
      <c r="C526" s="598"/>
      <c r="D526" s="87"/>
      <c r="E526" s="750" t="s">
        <v>6</v>
      </c>
      <c r="F526" s="339" t="str">
        <f>$H$5</f>
        <v>GAM</v>
      </c>
      <c r="G526" s="749"/>
      <c r="H526" s="89"/>
      <c r="I526" s="20"/>
    </row>
    <row r="527" spans="1:11" ht="12.75" customHeight="1" x14ac:dyDescent="0.2">
      <c r="B527" s="616" t="s">
        <v>296</v>
      </c>
      <c r="C527" s="753"/>
      <c r="D527" s="90"/>
      <c r="E527" s="301"/>
      <c r="F527" s="239"/>
      <c r="G527" s="199"/>
      <c r="H527" s="90"/>
      <c r="I527" s="20"/>
    </row>
    <row r="528" spans="1:11" ht="22.5" customHeight="1" x14ac:dyDescent="0.2">
      <c r="A528" s="91"/>
      <c r="B528" s="620" t="s">
        <v>295</v>
      </c>
      <c r="C528" s="621"/>
      <c r="D528" s="93"/>
      <c r="E528" s="303"/>
      <c r="F528" s="237"/>
      <c r="G528" s="200"/>
      <c r="H528" s="93"/>
      <c r="I528" s="20"/>
    </row>
    <row r="529" spans="1:11" ht="22.5" customHeight="1" x14ac:dyDescent="0.2">
      <c r="A529" s="91"/>
      <c r="B529" s="92" t="s">
        <v>294</v>
      </c>
      <c r="C529" s="172"/>
      <c r="D529" s="93"/>
      <c r="E529" s="303">
        <v>5025033791.5980911</v>
      </c>
      <c r="F529" s="237">
        <v>-0.10238614128848222</v>
      </c>
      <c r="G529" s="200"/>
      <c r="H529" s="93"/>
      <c r="I529" s="20"/>
      <c r="J529" s="104"/>
      <c r="K529" s="209" t="b">
        <f>IF(ABS(E529-SUM(E530,E535,E547:E548,E551:E556))&lt;0.001,TRUE,FALSE)</f>
        <v>1</v>
      </c>
    </row>
    <row r="530" spans="1:11" ht="15" customHeight="1" x14ac:dyDescent="0.2">
      <c r="B530" s="618" t="s">
        <v>410</v>
      </c>
      <c r="C530" s="619"/>
      <c r="D530" s="90"/>
      <c r="E530" s="303">
        <v>1176110497.1055508</v>
      </c>
      <c r="F530" s="237">
        <v>-0.14280869734478752</v>
      </c>
      <c r="G530" s="201"/>
      <c r="H530" s="90"/>
      <c r="I530" s="20"/>
      <c r="J530" s="104"/>
      <c r="K530" s="209" t="b">
        <f>IF(ABS(E530-SUM(E531:E534))&lt;0.001,TRUE,FALSE)</f>
        <v>1</v>
      </c>
    </row>
    <row r="531" spans="1:11" ht="15" customHeight="1" x14ac:dyDescent="0.2">
      <c r="B531" s="609" t="s">
        <v>72</v>
      </c>
      <c r="C531" s="610"/>
      <c r="D531" s="90"/>
      <c r="E531" s="301">
        <v>100369700.30713499</v>
      </c>
      <c r="F531" s="239">
        <v>0.11743126690353756</v>
      </c>
      <c r="G531" s="199"/>
      <c r="H531" s="90"/>
      <c r="I531" s="20"/>
      <c r="J531" s="104"/>
    </row>
    <row r="532" spans="1:11" ht="15" customHeight="1" x14ac:dyDescent="0.2">
      <c r="B532" s="421" t="s">
        <v>404</v>
      </c>
      <c r="C532" s="404"/>
      <c r="D532" s="90"/>
      <c r="E532" s="301">
        <v>897200647.32223296</v>
      </c>
      <c r="F532" s="239">
        <v>-0.27068737151159994</v>
      </c>
      <c r="G532" s="199"/>
      <c r="H532" s="90"/>
      <c r="I532" s="20"/>
      <c r="J532" s="104"/>
    </row>
    <row r="533" spans="1:11" ht="15" customHeight="1" x14ac:dyDescent="0.2">
      <c r="B533" s="421" t="s">
        <v>407</v>
      </c>
      <c r="C533" s="404"/>
      <c r="D533" s="90"/>
      <c r="E533" s="301">
        <v>1959207.5737686895</v>
      </c>
      <c r="F533" s="239">
        <v>-0.59271446258023519</v>
      </c>
      <c r="G533" s="199"/>
      <c r="H533" s="90"/>
      <c r="I533" s="20"/>
      <c r="J533" s="104"/>
    </row>
    <row r="534" spans="1:11" ht="15" customHeight="1" x14ac:dyDescent="0.2">
      <c r="B534" s="421" t="s">
        <v>405</v>
      </c>
      <c r="C534" s="404"/>
      <c r="D534" s="90"/>
      <c r="E534" s="301">
        <v>176580941.90241417</v>
      </c>
      <c r="F534" s="239"/>
      <c r="G534" s="199"/>
      <c r="H534" s="90"/>
      <c r="I534" s="20"/>
      <c r="J534" s="104"/>
    </row>
    <row r="535" spans="1:11" ht="15" customHeight="1" x14ac:dyDescent="0.2">
      <c r="B535" s="601" t="s">
        <v>71</v>
      </c>
      <c r="C535" s="602"/>
      <c r="D535" s="90"/>
      <c r="E535" s="303">
        <v>3413784441.3867965</v>
      </c>
      <c r="F535" s="237">
        <v>-8.9559498653604908E-2</v>
      </c>
      <c r="G535" s="201"/>
      <c r="H535" s="90"/>
      <c r="I535" s="20"/>
      <c r="J535" s="104"/>
      <c r="K535" s="209" t="b">
        <f>IF(ABS(E535-SUM(E536:E541))&lt;0.001,TRUE,FALSE)</f>
        <v>1</v>
      </c>
    </row>
    <row r="536" spans="1:11" ht="15" customHeight="1" x14ac:dyDescent="0.2">
      <c r="B536" s="609" t="s">
        <v>70</v>
      </c>
      <c r="C536" s="610"/>
      <c r="D536" s="90"/>
      <c r="E536" s="301"/>
      <c r="F536" s="239"/>
      <c r="G536" s="199"/>
      <c r="H536" s="90"/>
      <c r="I536" s="20"/>
      <c r="J536" s="104"/>
    </row>
    <row r="537" spans="1:11" ht="15" customHeight="1" x14ac:dyDescent="0.2">
      <c r="B537" s="609" t="s">
        <v>361</v>
      </c>
      <c r="C537" s="610"/>
      <c r="D537" s="90"/>
      <c r="E537" s="301">
        <v>0</v>
      </c>
      <c r="F537" s="239"/>
      <c r="G537" s="199"/>
      <c r="H537" s="90"/>
      <c r="I537" s="20"/>
      <c r="J537" s="104"/>
    </row>
    <row r="538" spans="1:11" ht="15" customHeight="1" x14ac:dyDescent="0.2">
      <c r="B538" s="622" t="s">
        <v>413</v>
      </c>
      <c r="C538" s="623"/>
      <c r="D538" s="90"/>
      <c r="E538" s="301">
        <v>2653115211.5319395</v>
      </c>
      <c r="F538" s="239">
        <v>-8.4412823980518192E-2</v>
      </c>
      <c r="G538" s="199"/>
      <c r="H538" s="90"/>
      <c r="I538" s="20"/>
      <c r="J538" s="104"/>
    </row>
    <row r="539" spans="1:11" ht="15" customHeight="1" x14ac:dyDescent="0.2">
      <c r="B539" s="609" t="s">
        <v>357</v>
      </c>
      <c r="C539" s="610"/>
      <c r="D539" s="90"/>
      <c r="E539" s="301">
        <v>459471303.00798965</v>
      </c>
      <c r="F539" s="239">
        <v>-0.11258709209039686</v>
      </c>
      <c r="G539" s="199"/>
      <c r="H539" s="90"/>
      <c r="I539" s="20"/>
      <c r="J539" s="104"/>
    </row>
    <row r="540" spans="1:11" ht="15" customHeight="1" x14ac:dyDescent="0.2">
      <c r="B540" s="609" t="s">
        <v>358</v>
      </c>
      <c r="C540" s="610"/>
      <c r="D540" s="90"/>
      <c r="E540" s="301">
        <v>64800061.409725279</v>
      </c>
      <c r="F540" s="239">
        <v>-0.24460077807758263</v>
      </c>
      <c r="G540" s="199"/>
      <c r="H540" s="90"/>
      <c r="I540" s="20"/>
      <c r="J540" s="104"/>
    </row>
    <row r="541" spans="1:11" ht="12.75" customHeight="1" x14ac:dyDescent="0.2">
      <c r="B541" s="609" t="s">
        <v>359</v>
      </c>
      <c r="C541" s="610"/>
      <c r="D541" s="90"/>
      <c r="E541" s="301">
        <v>236397865.43714207</v>
      </c>
      <c r="F541" s="239">
        <v>-4.8045645653283731E-2</v>
      </c>
      <c r="G541" s="199"/>
      <c r="H541" s="90"/>
      <c r="I541" s="20"/>
      <c r="J541" s="104"/>
      <c r="K541" s="209" t="b">
        <f>IF(ABS(E541-SUM(E542:E546))&lt;0.001,TRUE,FALSE)</f>
        <v>1</v>
      </c>
    </row>
    <row r="542" spans="1:11" ht="15" customHeight="1" x14ac:dyDescent="0.2">
      <c r="B542" s="614" t="s">
        <v>394</v>
      </c>
      <c r="C542" s="615"/>
      <c r="D542" s="90"/>
      <c r="E542" s="301">
        <v>192516756.12696508</v>
      </c>
      <c r="F542" s="239">
        <v>-3.6277940977631151E-2</v>
      </c>
      <c r="G542" s="199"/>
      <c r="H542" s="90"/>
      <c r="I542" s="20"/>
      <c r="J542" s="104"/>
    </row>
    <row r="543" spans="1:11" ht="15" customHeight="1" x14ac:dyDescent="0.2">
      <c r="B543" s="614" t="s">
        <v>395</v>
      </c>
      <c r="C543" s="615"/>
      <c r="D543" s="90"/>
      <c r="E543" s="301">
        <v>4177251.608713001</v>
      </c>
      <c r="F543" s="239">
        <v>-1.3262130872258471E-2</v>
      </c>
      <c r="G543" s="199"/>
      <c r="H543" s="90"/>
      <c r="I543" s="20"/>
      <c r="J543" s="104"/>
    </row>
    <row r="544" spans="1:11" ht="15" customHeight="1" x14ac:dyDescent="0.2">
      <c r="B544" s="614" t="s">
        <v>396</v>
      </c>
      <c r="C544" s="615"/>
      <c r="D544" s="90"/>
      <c r="E544" s="301">
        <v>7256153.1371580008</v>
      </c>
      <c r="F544" s="239">
        <v>-0.14814139820519534</v>
      </c>
      <c r="G544" s="199"/>
      <c r="H544" s="90"/>
      <c r="I544" s="20"/>
      <c r="J544" s="104"/>
    </row>
    <row r="545" spans="1:11" ht="15" customHeight="1" x14ac:dyDescent="0.2">
      <c r="B545" s="614" t="s">
        <v>397</v>
      </c>
      <c r="C545" s="615"/>
      <c r="D545" s="90"/>
      <c r="E545" s="301">
        <v>1546254.6706599994</v>
      </c>
      <c r="F545" s="239">
        <v>-0.16796246387047564</v>
      </c>
      <c r="G545" s="199"/>
      <c r="H545" s="90"/>
      <c r="I545" s="20"/>
      <c r="J545" s="104"/>
    </row>
    <row r="546" spans="1:11" ht="12.75" x14ac:dyDescent="0.2">
      <c r="B546" s="628" t="s">
        <v>406</v>
      </c>
      <c r="C546" s="629"/>
      <c r="D546" s="90"/>
      <c r="E546" s="301">
        <v>30901449.893645994</v>
      </c>
      <c r="F546" s="239">
        <v>-8.9940083734043719E-2</v>
      </c>
      <c r="G546" s="199"/>
      <c r="H546" s="90"/>
      <c r="I546" s="20"/>
      <c r="J546" s="104"/>
    </row>
    <row r="547" spans="1:11" ht="18.75" customHeight="1" x14ac:dyDescent="0.2">
      <c r="B547" s="601" t="s">
        <v>362</v>
      </c>
      <c r="C547" s="602"/>
      <c r="D547" s="90"/>
      <c r="E547" s="303">
        <v>1270247.1600000018</v>
      </c>
      <c r="F547" s="237">
        <v>-0.2150951119931851</v>
      </c>
      <c r="G547" s="199"/>
      <c r="H547" s="90"/>
      <c r="I547" s="20"/>
      <c r="J547" s="104"/>
      <c r="K547" s="209"/>
    </row>
    <row r="548" spans="1:11" ht="27.75" customHeight="1" x14ac:dyDescent="0.2">
      <c r="B548" s="611" t="s">
        <v>363</v>
      </c>
      <c r="C548" s="613"/>
      <c r="D548" s="90"/>
      <c r="E548" s="303">
        <v>433868605.94574332</v>
      </c>
      <c r="F548" s="237">
        <v>-8.6490704222727643E-2</v>
      </c>
      <c r="G548" s="201"/>
      <c r="H548" s="90"/>
      <c r="I548" s="20"/>
      <c r="J548" s="104"/>
      <c r="K548" s="209" t="b">
        <f>IF(ABS(E548-SUM(E549:E550))&lt;0.001,TRUE,FALSE)</f>
        <v>1</v>
      </c>
    </row>
    <row r="549" spans="1:11" ht="17.25" customHeight="1" x14ac:dyDescent="0.2">
      <c r="B549" s="423" t="s">
        <v>408</v>
      </c>
      <c r="C549" s="405"/>
      <c r="D549" s="90"/>
      <c r="E549" s="301">
        <v>418104974.54159307</v>
      </c>
      <c r="F549" s="239">
        <v>-0.10011504697526741</v>
      </c>
      <c r="G549" s="201"/>
      <c r="H549" s="90"/>
      <c r="I549" s="20"/>
      <c r="J549" s="104"/>
    </row>
    <row r="550" spans="1:11" ht="24" customHeight="1" x14ac:dyDescent="0.2">
      <c r="B550" s="423" t="s">
        <v>409</v>
      </c>
      <c r="C550" s="405"/>
      <c r="D550" s="90"/>
      <c r="E550" s="301">
        <v>15763631.404150257</v>
      </c>
      <c r="F550" s="239">
        <v>0.52650130698233544</v>
      </c>
      <c r="G550" s="201"/>
      <c r="H550" s="90"/>
      <c r="I550" s="20"/>
      <c r="J550" s="104"/>
    </row>
    <row r="551" spans="1:11" s="363" customFormat="1" ht="21.75" customHeight="1" x14ac:dyDescent="0.2">
      <c r="A551" s="6"/>
      <c r="B551" s="611" t="s">
        <v>364</v>
      </c>
      <c r="C551" s="613"/>
      <c r="D551" s="90"/>
      <c r="E551" s="301"/>
      <c r="F551" s="239"/>
      <c r="G551" s="199"/>
      <c r="H551" s="90"/>
      <c r="I551" s="362"/>
      <c r="J551" s="359"/>
    </row>
    <row r="552" spans="1:11" s="363" customFormat="1" ht="27" customHeight="1" x14ac:dyDescent="0.2">
      <c r="A552" s="356"/>
      <c r="B552" s="611" t="s">
        <v>365</v>
      </c>
      <c r="C552" s="627"/>
      <c r="D552" s="360"/>
      <c r="E552" s="301"/>
      <c r="F552" s="239"/>
      <c r="G552" s="361"/>
      <c r="H552" s="360"/>
      <c r="I552" s="362"/>
      <c r="J552" s="359"/>
    </row>
    <row r="553" spans="1:11" s="363" customFormat="1" ht="19.5" customHeight="1" x14ac:dyDescent="0.2">
      <c r="A553" s="356"/>
      <c r="B553" s="611" t="s">
        <v>366</v>
      </c>
      <c r="C553" s="627"/>
      <c r="D553" s="360"/>
      <c r="E553" s="301"/>
      <c r="F553" s="239"/>
      <c r="G553" s="361"/>
      <c r="H553" s="360"/>
      <c r="I553" s="362"/>
      <c r="J553" s="359"/>
    </row>
    <row r="554" spans="1:11" s="363" customFormat="1" ht="18.75" customHeight="1" x14ac:dyDescent="0.2">
      <c r="A554" s="356"/>
      <c r="B554" s="611" t="s">
        <v>367</v>
      </c>
      <c r="C554" s="627"/>
      <c r="D554" s="360"/>
      <c r="E554" s="301"/>
      <c r="F554" s="239"/>
      <c r="G554" s="361"/>
      <c r="H554" s="360"/>
      <c r="I554" s="362"/>
      <c r="J554" s="359"/>
    </row>
    <row r="555" spans="1:11" ht="12.75" customHeight="1" x14ac:dyDescent="0.2">
      <c r="A555" s="356"/>
      <c r="B555" s="611" t="s">
        <v>368</v>
      </c>
      <c r="C555" s="752"/>
      <c r="D555" s="360"/>
      <c r="E555" s="301"/>
      <c r="F555" s="239"/>
      <c r="G555" s="361"/>
      <c r="H555" s="360"/>
      <c r="I555" s="20"/>
      <c r="J555" s="104"/>
    </row>
    <row r="556" spans="1:11" s="95" customFormat="1" ht="16.5" customHeight="1" x14ac:dyDescent="0.2">
      <c r="A556" s="6"/>
      <c r="B556" s="611" t="s">
        <v>369</v>
      </c>
      <c r="C556" s="752"/>
      <c r="D556" s="90"/>
      <c r="E556" s="301"/>
      <c r="F556" s="239"/>
      <c r="G556" s="201"/>
      <c r="H556" s="90"/>
      <c r="I556" s="94"/>
      <c r="J556" s="104"/>
    </row>
    <row r="557" spans="1:11" s="95" customFormat="1" ht="16.5" customHeight="1" x14ac:dyDescent="0.2">
      <c r="A557" s="91"/>
      <c r="B557" s="599" t="s">
        <v>66</v>
      </c>
      <c r="C557" s="600"/>
      <c r="D557" s="93"/>
      <c r="E557" s="303">
        <v>240773626.76000193</v>
      </c>
      <c r="F557" s="237">
        <v>2.0658689705330469E-2</v>
      </c>
      <c r="G557" s="200"/>
      <c r="H557" s="93"/>
      <c r="I557" s="94"/>
      <c r="J557" s="104"/>
    </row>
    <row r="558" spans="1:11" ht="16.5" customHeight="1" x14ac:dyDescent="0.2">
      <c r="A558" s="91"/>
      <c r="B558" s="601" t="s">
        <v>375</v>
      </c>
      <c r="C558" s="602"/>
      <c r="D558" s="93"/>
      <c r="E558" s="301">
        <v>237098161.92000282</v>
      </c>
      <c r="F558" s="239">
        <v>1.9358078982909976E-2</v>
      </c>
      <c r="G558" s="200"/>
      <c r="H558" s="93"/>
      <c r="I558" s="20"/>
      <c r="J558" s="104"/>
    </row>
    <row r="559" spans="1:11" ht="13.5" customHeight="1" x14ac:dyDescent="0.2">
      <c r="B559" s="601" t="s">
        <v>236</v>
      </c>
      <c r="C559" s="602"/>
      <c r="D559" s="90"/>
      <c r="E559" s="301">
        <v>-87882</v>
      </c>
      <c r="F559" s="239"/>
      <c r="G559" s="199"/>
      <c r="H559" s="90"/>
      <c r="I559" s="20"/>
      <c r="J559" s="104"/>
    </row>
    <row r="560" spans="1:11" s="95" customFormat="1" ht="16.5" customHeight="1" x14ac:dyDescent="0.2">
      <c r="A560" s="6"/>
      <c r="B560" s="601" t="s">
        <v>316</v>
      </c>
      <c r="C560" s="602"/>
      <c r="D560" s="90"/>
      <c r="E560" s="301">
        <v>-5064</v>
      </c>
      <c r="F560" s="239">
        <v>4.761904761904745E-3</v>
      </c>
      <c r="G560" s="199"/>
      <c r="H560" s="90"/>
      <c r="I560" s="94"/>
      <c r="J560" s="104"/>
    </row>
    <row r="561" spans="1:11" ht="18" customHeight="1" x14ac:dyDescent="0.2">
      <c r="A561" s="91"/>
      <c r="B561" s="599" t="s">
        <v>67</v>
      </c>
      <c r="C561" s="600"/>
      <c r="D561" s="93"/>
      <c r="E561" s="303">
        <v>44412161.73678486</v>
      </c>
      <c r="F561" s="237">
        <v>0.10503544070843907</v>
      </c>
      <c r="G561" s="200"/>
      <c r="H561" s="93"/>
      <c r="I561" s="20"/>
      <c r="J561" s="104"/>
      <c r="K561" s="209" t="b">
        <f>IF(ABS(E561-SUM(E562:E563))&lt;0.001,TRUE,FALSE)</f>
        <v>1</v>
      </c>
    </row>
    <row r="562" spans="1:11" ht="12.75" x14ac:dyDescent="0.2">
      <c r="B562" s="601" t="s">
        <v>68</v>
      </c>
      <c r="C562" s="602"/>
      <c r="D562" s="90"/>
      <c r="E562" s="301">
        <v>40647977.179999858</v>
      </c>
      <c r="F562" s="239">
        <v>0.16485166652970729</v>
      </c>
      <c r="G562" s="199"/>
      <c r="H562" s="90"/>
      <c r="I562" s="20"/>
      <c r="J562" s="104"/>
    </row>
    <row r="563" spans="1:11" s="95" customFormat="1" ht="12.75" x14ac:dyDescent="0.2">
      <c r="A563" s="6"/>
      <c r="B563" s="601" t="s">
        <v>69</v>
      </c>
      <c r="C563" s="602"/>
      <c r="D563" s="90"/>
      <c r="E563" s="301">
        <v>3764184.5567850019</v>
      </c>
      <c r="F563" s="239">
        <v>-0.28914637975601776</v>
      </c>
      <c r="G563" s="199"/>
      <c r="H563" s="90"/>
      <c r="I563" s="94"/>
      <c r="J563" s="104"/>
    </row>
    <row r="564" spans="1:11" ht="31.5" customHeight="1" x14ac:dyDescent="0.2">
      <c r="A564" s="91"/>
      <c r="B564" s="630" t="s">
        <v>293</v>
      </c>
      <c r="C564" s="631"/>
      <c r="D564" s="98"/>
      <c r="E564" s="326">
        <v>5310219580.0948772</v>
      </c>
      <c r="F564" s="243">
        <v>-9.6025775067260732E-2</v>
      </c>
      <c r="G564" s="202"/>
      <c r="H564" s="99"/>
      <c r="I564" s="8"/>
      <c r="K564" s="209" t="b">
        <f>IF(ABS(E564-SUM(E529,E557,E561))&lt;0.001,TRUE,FALSE)</f>
        <v>1</v>
      </c>
    </row>
    <row r="565" spans="1:11" ht="18.75" customHeight="1" x14ac:dyDescent="0.25">
      <c r="B565" s="7" t="s">
        <v>288</v>
      </c>
      <c r="C565" s="8"/>
      <c r="D565" s="8"/>
      <c r="E565" s="8"/>
      <c r="F565" s="8"/>
      <c r="G565" s="8"/>
      <c r="H565" s="8"/>
    </row>
    <row r="566" spans="1:11" ht="19.5" customHeight="1" x14ac:dyDescent="0.2">
      <c r="B566" s="9"/>
      <c r="C566" s="10" t="str">
        <f>$C$3</f>
        <v>MOIS D'AOUT 2024</v>
      </c>
      <c r="D566" s="11"/>
      <c r="I566" s="5"/>
    </row>
    <row r="567" spans="1:11" ht="12.75" x14ac:dyDescent="0.2">
      <c r="B567" s="12" t="str">
        <f>B525</f>
        <v xml:space="preserve">             I - ASSURANCE MALADIE : DÉPENSES en milliers d'euros</v>
      </c>
      <c r="C567" s="13"/>
      <c r="D567" s="13"/>
      <c r="E567" s="13"/>
      <c r="F567" s="14"/>
      <c r="G567" s="15"/>
      <c r="H567" s="15"/>
      <c r="I567" s="5"/>
    </row>
    <row r="568" spans="1:11" s="104" customFormat="1" ht="13.5" customHeight="1" x14ac:dyDescent="0.2">
      <c r="A568" s="6"/>
      <c r="B568" s="597"/>
      <c r="C568" s="598"/>
      <c r="D568" s="87"/>
      <c r="E568" s="750" t="s">
        <v>6</v>
      </c>
      <c r="F568" s="339" t="str">
        <f>$H$5</f>
        <v>GAM</v>
      </c>
      <c r="G568" s="89"/>
      <c r="H568" s="20"/>
    </row>
    <row r="569" spans="1:11" s="104" customFormat="1" ht="27" customHeight="1" x14ac:dyDescent="0.2">
      <c r="A569" s="6"/>
      <c r="B569" s="632" t="s">
        <v>292</v>
      </c>
      <c r="C569" s="633"/>
      <c r="D569" s="634"/>
      <c r="E569" s="101"/>
      <c r="F569" s="176"/>
      <c r="G569" s="102"/>
      <c r="H569" s="103"/>
    </row>
    <row r="570" spans="1:11" s="104" customFormat="1" ht="32.25" customHeight="1" x14ac:dyDescent="0.2">
      <c r="A570" s="6"/>
      <c r="B570" s="624" t="s">
        <v>291</v>
      </c>
      <c r="C570" s="625"/>
      <c r="D570" s="626"/>
      <c r="E570" s="327">
        <v>801500243.0760932</v>
      </c>
      <c r="F570" s="177">
        <v>-9.1890319429697165E-3</v>
      </c>
      <c r="G570" s="105"/>
      <c r="H570" s="106"/>
      <c r="K570" s="209" t="b">
        <f>IF(ABS(E570-SUM(E571,E585,E593:E594,E598))&lt;0.001,TRUE,FALSE)</f>
        <v>1</v>
      </c>
    </row>
    <row r="571" spans="1:11" s="104" customFormat="1" ht="28.5" customHeight="1" x14ac:dyDescent="0.2">
      <c r="A571" s="6"/>
      <c r="B571" s="595" t="s">
        <v>183</v>
      </c>
      <c r="C571" s="596"/>
      <c r="D571" s="635"/>
      <c r="E571" s="327">
        <v>628460287.40240693</v>
      </c>
      <c r="F571" s="177">
        <v>-1.1672286787070552E-2</v>
      </c>
      <c r="G571" s="109"/>
      <c r="H571" s="106"/>
      <c r="K571" s="209" t="b">
        <f>IF(ABS(E571-SUM(E572:E584))&lt;0.001,TRUE,FALSE)</f>
        <v>1</v>
      </c>
    </row>
    <row r="572" spans="1:11" s="104" customFormat="1" ht="12.75" x14ac:dyDescent="0.2">
      <c r="A572" s="6"/>
      <c r="B572" s="603" t="s">
        <v>53</v>
      </c>
      <c r="C572" s="604"/>
      <c r="D572" s="605"/>
      <c r="E572" s="328">
        <v>464305346.45000094</v>
      </c>
      <c r="F572" s="174">
        <v>-1.8743097789668983E-2</v>
      </c>
      <c r="G572" s="109"/>
      <c r="H572" s="106"/>
    </row>
    <row r="573" spans="1:11" s="104" customFormat="1" ht="12.75" x14ac:dyDescent="0.2">
      <c r="A573" s="6"/>
      <c r="B573" s="169" t="s">
        <v>360</v>
      </c>
      <c r="C573" s="383"/>
      <c r="D573" s="384"/>
      <c r="E573" s="328">
        <v>498.35840000000002</v>
      </c>
      <c r="F573" s="174"/>
      <c r="G573" s="109"/>
      <c r="H573" s="106"/>
    </row>
    <row r="574" spans="1:11" s="104" customFormat="1" ht="42.75" customHeight="1" x14ac:dyDescent="0.2">
      <c r="A574" s="6"/>
      <c r="B574" s="603" t="s">
        <v>429</v>
      </c>
      <c r="C574" s="604"/>
      <c r="D574" s="605"/>
      <c r="E574" s="328">
        <v>29924887.549999937</v>
      </c>
      <c r="F574" s="174">
        <v>-6.4829494069445159E-2</v>
      </c>
      <c r="G574" s="109"/>
      <c r="H574" s="106"/>
    </row>
    <row r="575" spans="1:11" s="104" customFormat="1" ht="15" customHeight="1" x14ac:dyDescent="0.2">
      <c r="A575" s="6"/>
      <c r="B575" s="603" t="s">
        <v>54</v>
      </c>
      <c r="C575" s="604"/>
      <c r="D575" s="605"/>
      <c r="E575" s="328">
        <v>2275238.0700000003</v>
      </c>
      <c r="F575" s="174">
        <v>7.0677650484833432E-2</v>
      </c>
      <c r="G575" s="109"/>
      <c r="H575" s="106"/>
    </row>
    <row r="576" spans="1:11" s="104" customFormat="1" ht="15" customHeight="1" x14ac:dyDescent="0.2">
      <c r="A576" s="6"/>
      <c r="B576" s="603" t="s">
        <v>627</v>
      </c>
      <c r="C576" s="604"/>
      <c r="D576" s="605"/>
      <c r="E576" s="328">
        <v>4075688.4099999885</v>
      </c>
      <c r="F576" s="174">
        <v>-9.2746019788876977E-2</v>
      </c>
      <c r="G576" s="109"/>
      <c r="H576" s="106"/>
    </row>
    <row r="577" spans="1:11" s="104" customFormat="1" ht="12.75" x14ac:dyDescent="0.2">
      <c r="A577" s="6"/>
      <c r="B577" s="603" t="s">
        <v>302</v>
      </c>
      <c r="C577" s="604"/>
      <c r="D577" s="605"/>
      <c r="E577" s="328">
        <v>827.6099999999999</v>
      </c>
      <c r="F577" s="174"/>
      <c r="G577" s="109"/>
      <c r="H577" s="106"/>
    </row>
    <row r="578" spans="1:11" s="104" customFormat="1" ht="12.75" x14ac:dyDescent="0.2">
      <c r="A578" s="6"/>
      <c r="B578" s="169" t="s">
        <v>184</v>
      </c>
      <c r="C578" s="170"/>
      <c r="D578" s="171"/>
      <c r="E578" s="328">
        <v>50894850.400000006</v>
      </c>
      <c r="F578" s="174">
        <v>0.22732401766128119</v>
      </c>
      <c r="G578" s="109"/>
      <c r="H578" s="110"/>
    </row>
    <row r="579" spans="1:11" s="104" customFormat="1" ht="12.75" x14ac:dyDescent="0.2">
      <c r="A579" s="6"/>
      <c r="B579" s="395" t="s">
        <v>373</v>
      </c>
      <c r="C579" s="170"/>
      <c r="D579" s="171"/>
      <c r="E579" s="328">
        <v>67189532.01000008</v>
      </c>
      <c r="F579" s="174">
        <v>-8.6796065442180992E-2</v>
      </c>
      <c r="G579" s="109"/>
      <c r="H579" s="110"/>
    </row>
    <row r="580" spans="1:11" s="104" customFormat="1" ht="14.25" customHeight="1" x14ac:dyDescent="0.2">
      <c r="A580" s="6"/>
      <c r="B580" s="169" t="s">
        <v>185</v>
      </c>
      <c r="C580" s="170"/>
      <c r="D580" s="171"/>
      <c r="E580" s="328">
        <v>62867.634006000015</v>
      </c>
      <c r="F580" s="174">
        <v>8.0264843089510984E-2</v>
      </c>
      <c r="G580" s="109"/>
      <c r="H580" s="110"/>
    </row>
    <row r="581" spans="1:11" s="104" customFormat="1" ht="12.75" x14ac:dyDescent="0.2">
      <c r="A581" s="6"/>
      <c r="B581" s="603" t="s">
        <v>186</v>
      </c>
      <c r="C581" s="604"/>
      <c r="D581" s="605"/>
      <c r="E581" s="328">
        <v>9546563.5899999812</v>
      </c>
      <c r="F581" s="174">
        <v>6.0582420681009053E-2</v>
      </c>
      <c r="G581" s="109"/>
      <c r="H581" s="110"/>
    </row>
    <row r="582" spans="1:11" s="104" customFormat="1" ht="12.75" x14ac:dyDescent="0.2">
      <c r="A582" s="6"/>
      <c r="B582" s="603" t="s">
        <v>187</v>
      </c>
      <c r="C582" s="604"/>
      <c r="D582" s="605"/>
      <c r="E582" s="328"/>
      <c r="F582" s="174"/>
      <c r="G582" s="109"/>
      <c r="H582" s="106"/>
    </row>
    <row r="583" spans="1:11" s="104" customFormat="1" ht="12.75" x14ac:dyDescent="0.2">
      <c r="A583" s="6"/>
      <c r="B583" s="603" t="s">
        <v>188</v>
      </c>
      <c r="C583" s="604"/>
      <c r="D583" s="605"/>
      <c r="E583" s="328">
        <v>64081.319999999832</v>
      </c>
      <c r="F583" s="174">
        <v>-0.21412119576208166</v>
      </c>
      <c r="G583" s="109"/>
      <c r="H583" s="106"/>
    </row>
    <row r="584" spans="1:11" s="104" customFormat="1" ht="21" customHeight="1" x14ac:dyDescent="0.2">
      <c r="A584" s="6"/>
      <c r="B584" s="603" t="s">
        <v>378</v>
      </c>
      <c r="C584" s="604"/>
      <c r="D584" s="605"/>
      <c r="E584" s="328">
        <v>119906</v>
      </c>
      <c r="F584" s="174"/>
      <c r="G584" s="109"/>
      <c r="H584" s="106"/>
    </row>
    <row r="585" spans="1:11" s="104" customFormat="1" ht="18" customHeight="1" x14ac:dyDescent="0.2">
      <c r="A585" s="6"/>
      <c r="B585" s="595" t="s">
        <v>55</v>
      </c>
      <c r="C585" s="596"/>
      <c r="D585" s="635"/>
      <c r="E585" s="327">
        <v>21022088.793685991</v>
      </c>
      <c r="F585" s="177">
        <v>-6.0291731735246601E-2</v>
      </c>
      <c r="G585" s="108"/>
      <c r="H585" s="106"/>
      <c r="K585" s="209" t="b">
        <f>IF(ABS(E585-SUM(E586,E589,E592))&lt;0.001,TRUE,FALSE)</f>
        <v>1</v>
      </c>
    </row>
    <row r="586" spans="1:11" s="104" customFormat="1" ht="15" customHeight="1" x14ac:dyDescent="0.2">
      <c r="A586" s="6"/>
      <c r="B586" s="606" t="s">
        <v>56</v>
      </c>
      <c r="C586" s="607"/>
      <c r="D586" s="608"/>
      <c r="E586" s="328">
        <v>9711233.9820029885</v>
      </c>
      <c r="F586" s="174">
        <v>-0.25079829840310464</v>
      </c>
      <c r="G586" s="109"/>
      <c r="H586" s="106"/>
      <c r="K586" s="209" t="b">
        <f>IF(ABS(E586-SUM(E587:E588))&lt;0.001,TRUE,FALSE)</f>
        <v>1</v>
      </c>
    </row>
    <row r="587" spans="1:11" s="104" customFormat="1" ht="15" customHeight="1" x14ac:dyDescent="0.2">
      <c r="A587" s="6"/>
      <c r="B587" s="603" t="s">
        <v>57</v>
      </c>
      <c r="C587" s="604"/>
      <c r="D587" s="605"/>
      <c r="E587" s="328">
        <v>524003.07999999635</v>
      </c>
      <c r="F587" s="174">
        <v>3.5493914256234715E-2</v>
      </c>
      <c r="G587" s="109"/>
      <c r="H587" s="111"/>
    </row>
    <row r="588" spans="1:11" s="104" customFormat="1" ht="18" customHeight="1" x14ac:dyDescent="0.2">
      <c r="A588" s="24"/>
      <c r="B588" s="603" t="s">
        <v>58</v>
      </c>
      <c r="C588" s="604"/>
      <c r="D588" s="605"/>
      <c r="E588" s="328">
        <v>9187230.9020029921</v>
      </c>
      <c r="F588" s="174">
        <v>-0.26242924023018877</v>
      </c>
      <c r="G588" s="109"/>
      <c r="H588" s="112"/>
    </row>
    <row r="589" spans="1:11" s="104" customFormat="1" ht="15" customHeight="1" x14ac:dyDescent="0.2">
      <c r="A589" s="24"/>
      <c r="B589" s="606" t="s">
        <v>379</v>
      </c>
      <c r="C589" s="607"/>
      <c r="D589" s="608"/>
      <c r="E589" s="328">
        <v>11310854.811683001</v>
      </c>
      <c r="F589" s="174">
        <v>0.20216233180971499</v>
      </c>
      <c r="G589" s="109"/>
      <c r="H589" s="107"/>
      <c r="K589" s="209" t="b">
        <f>IF(ABS(E589-SUM(E590:E591))&lt;0.001,TRUE,FALSE)</f>
        <v>1</v>
      </c>
    </row>
    <row r="590" spans="1:11" s="104" customFormat="1" ht="15" customHeight="1" x14ac:dyDescent="0.2">
      <c r="A590" s="6"/>
      <c r="B590" s="603" t="s">
        <v>372</v>
      </c>
      <c r="C590" s="604"/>
      <c r="D590" s="605"/>
      <c r="E590" s="328">
        <v>7443.17</v>
      </c>
      <c r="F590" s="174"/>
      <c r="G590" s="109"/>
      <c r="H590" s="106"/>
    </row>
    <row r="591" spans="1:11" s="104" customFormat="1" ht="15" customHeight="1" x14ac:dyDescent="0.2">
      <c r="A591" s="6"/>
      <c r="B591" s="603" t="s">
        <v>434</v>
      </c>
      <c r="C591" s="604"/>
      <c r="D591" s="605"/>
      <c r="E591" s="328">
        <v>11303411.641683001</v>
      </c>
      <c r="F591" s="174">
        <v>0.20137124229860093</v>
      </c>
      <c r="G591" s="109"/>
      <c r="H591" s="111"/>
    </row>
    <row r="592" spans="1:11" s="104" customFormat="1" ht="18" customHeight="1" x14ac:dyDescent="0.2">
      <c r="A592" s="6"/>
      <c r="B592" s="606" t="s">
        <v>180</v>
      </c>
      <c r="C592" s="607"/>
      <c r="D592" s="608"/>
      <c r="E592" s="328"/>
      <c r="F592" s="174"/>
      <c r="G592" s="109"/>
      <c r="H592" s="111"/>
    </row>
    <row r="593" spans="1:11" s="104" customFormat="1" ht="26.25" customHeight="1" x14ac:dyDescent="0.2">
      <c r="A593" s="24"/>
      <c r="B593" s="595" t="s">
        <v>189</v>
      </c>
      <c r="C593" s="596"/>
      <c r="D593" s="635"/>
      <c r="E593" s="327">
        <v>53651376.380000181</v>
      </c>
      <c r="F593" s="177">
        <v>-3.9829870980097604E-2</v>
      </c>
      <c r="G593" s="109"/>
      <c r="H593" s="107"/>
    </row>
    <row r="594" spans="1:11" s="104" customFormat="1" ht="17.25" customHeight="1" x14ac:dyDescent="0.2">
      <c r="A594" s="6"/>
      <c r="B594" s="595" t="s">
        <v>190</v>
      </c>
      <c r="C594" s="596"/>
      <c r="D594" s="635"/>
      <c r="E594" s="327">
        <v>104012970.49999997</v>
      </c>
      <c r="F594" s="177">
        <v>3.5000531338833074E-2</v>
      </c>
      <c r="G594" s="109"/>
      <c r="H594" s="106"/>
      <c r="K594" s="209" t="b">
        <f>IF(ABS(E594-SUM(E595:E597))&lt;0.001,TRUE,FALSE)</f>
        <v>1</v>
      </c>
    </row>
    <row r="595" spans="1:11" s="104" customFormat="1" ht="17.25" customHeight="1" x14ac:dyDescent="0.2">
      <c r="A595" s="6"/>
      <c r="B595" s="603" t="s">
        <v>191</v>
      </c>
      <c r="C595" s="604"/>
      <c r="D595" s="605"/>
      <c r="E595" s="328">
        <v>89411835.50999999</v>
      </c>
      <c r="F595" s="174">
        <v>5.2715121147780319E-2</v>
      </c>
      <c r="G595" s="109"/>
      <c r="H595" s="106"/>
    </row>
    <row r="596" spans="1:11" s="104" customFormat="1" ht="17.25" customHeight="1" x14ac:dyDescent="0.2">
      <c r="A596" s="6"/>
      <c r="B596" s="603" t="s">
        <v>392</v>
      </c>
      <c r="C596" s="604"/>
      <c r="D596" s="605"/>
      <c r="E596" s="328">
        <v>32600.739999999983</v>
      </c>
      <c r="F596" s="174">
        <v>-0.15828308104775379</v>
      </c>
      <c r="G596" s="109"/>
      <c r="H596" s="106"/>
    </row>
    <row r="597" spans="1:11" s="104" customFormat="1" ht="33" customHeight="1" x14ac:dyDescent="0.2">
      <c r="A597" s="6"/>
      <c r="B597" s="587" t="s">
        <v>393</v>
      </c>
      <c r="C597" s="383"/>
      <c r="D597" s="384"/>
      <c r="E597" s="328">
        <v>14568534.249999993</v>
      </c>
      <c r="F597" s="174">
        <v>-6.1447166895015615E-2</v>
      </c>
      <c r="G597" s="109"/>
      <c r="H597" s="106"/>
    </row>
    <row r="598" spans="1:11" s="104" customFormat="1" ht="32.25" customHeight="1" x14ac:dyDescent="0.2">
      <c r="A598" s="6"/>
      <c r="B598" s="595" t="s">
        <v>82</v>
      </c>
      <c r="C598" s="647"/>
      <c r="D598" s="648"/>
      <c r="E598" s="327">
        <v>-5646480</v>
      </c>
      <c r="F598" s="177">
        <v>-8.0526070398737604E-3</v>
      </c>
      <c r="G598" s="102"/>
      <c r="H598" s="106"/>
    </row>
    <row r="599" spans="1:11" s="104" customFormat="1" ht="12.75" customHeight="1" x14ac:dyDescent="0.2">
      <c r="A599" s="24"/>
      <c r="B599" s="624" t="s">
        <v>60</v>
      </c>
      <c r="C599" s="625"/>
      <c r="D599" s="626"/>
      <c r="E599" s="327">
        <v>28221376.233559903</v>
      </c>
      <c r="F599" s="177">
        <v>-8.1543375485209513E-2</v>
      </c>
      <c r="G599" s="105"/>
      <c r="H599" s="107"/>
      <c r="K599" s="209" t="b">
        <f>IF(ABS(E599-SUM(E600:E602))&lt;0.001,TRUE,FALSE)</f>
        <v>1</v>
      </c>
    </row>
    <row r="600" spans="1:11" s="104" customFormat="1" ht="12.75" customHeight="1" x14ac:dyDescent="0.2">
      <c r="A600" s="24"/>
      <c r="B600" s="638" t="s">
        <v>390</v>
      </c>
      <c r="C600" s="639"/>
      <c r="D600" s="640"/>
      <c r="E600" s="328">
        <v>57615251.002331026</v>
      </c>
      <c r="F600" s="174"/>
      <c r="G600" s="105"/>
      <c r="H600" s="107"/>
    </row>
    <row r="601" spans="1:11" s="104" customFormat="1" ht="12.75" x14ac:dyDescent="0.2">
      <c r="A601" s="24"/>
      <c r="B601" s="638" t="s">
        <v>391</v>
      </c>
      <c r="C601" s="639"/>
      <c r="D601" s="640"/>
      <c r="E601" s="328">
        <v>-29393874.768771123</v>
      </c>
      <c r="F601" s="174"/>
      <c r="G601" s="105"/>
      <c r="H601" s="107"/>
    </row>
    <row r="602" spans="1:11" s="104" customFormat="1" ht="12.75" x14ac:dyDescent="0.2">
      <c r="A602" s="24"/>
      <c r="B602" s="638" t="s">
        <v>462</v>
      </c>
      <c r="C602" s="639"/>
      <c r="D602" s="640"/>
      <c r="E602" s="328"/>
      <c r="F602" s="174"/>
      <c r="G602" s="105"/>
      <c r="H602" s="107"/>
    </row>
    <row r="603" spans="1:11" s="359" customFormat="1" ht="12.75" hidden="1" x14ac:dyDescent="0.2">
      <c r="A603" s="6"/>
      <c r="B603" s="624"/>
      <c r="C603" s="625"/>
      <c r="D603" s="626"/>
      <c r="E603" s="327"/>
      <c r="F603" s="177"/>
      <c r="G603" s="109"/>
      <c r="H603" s="106"/>
    </row>
    <row r="604" spans="1:11" s="359" customFormat="1" ht="32.25" customHeight="1" x14ac:dyDescent="0.2">
      <c r="A604" s="356"/>
      <c r="B604" s="624" t="s">
        <v>481</v>
      </c>
      <c r="C604" s="625"/>
      <c r="D604" s="626"/>
      <c r="E604" s="327"/>
      <c r="F604" s="327"/>
      <c r="G604" s="357"/>
      <c r="H604" s="358"/>
    </row>
    <row r="605" spans="1:11" s="359" customFormat="1" ht="24.75" customHeight="1" x14ac:dyDescent="0.2">
      <c r="A605" s="356"/>
      <c r="B605" s="624" t="s">
        <v>482</v>
      </c>
      <c r="C605" s="636"/>
      <c r="D605" s="637"/>
      <c r="E605" s="328"/>
      <c r="F605" s="174"/>
      <c r="G605" s="357"/>
      <c r="H605" s="358"/>
    </row>
    <row r="606" spans="1:11" s="359" customFormat="1" ht="21" customHeight="1" x14ac:dyDescent="0.2">
      <c r="A606" s="356"/>
      <c r="B606" s="624" t="s">
        <v>342</v>
      </c>
      <c r="C606" s="636"/>
      <c r="D606" s="637"/>
      <c r="E606" s="327">
        <v>285387987.46608192</v>
      </c>
      <c r="F606" s="177">
        <v>0.20110442455008415</v>
      </c>
      <c r="G606" s="357"/>
      <c r="H606" s="358"/>
      <c r="K606" s="209" t="b">
        <f>IF(ABS(E606-SUM(E607,E616))&lt;0.001,TRUE,FALSE)</f>
        <v>1</v>
      </c>
    </row>
    <row r="607" spans="1:11" s="104" customFormat="1" ht="18" customHeight="1" x14ac:dyDescent="0.2">
      <c r="A607" s="356"/>
      <c r="B607" s="595" t="s">
        <v>61</v>
      </c>
      <c r="C607" s="596"/>
      <c r="D607" s="635"/>
      <c r="E607" s="327">
        <v>76241869.268439993</v>
      </c>
      <c r="F607" s="177">
        <v>0.32189920766975999</v>
      </c>
      <c r="G607" s="357"/>
      <c r="H607" s="358"/>
      <c r="K607" s="209" t="b">
        <f>IF(ABS(E607-SUM(E608:E615))&lt;0.001,TRUE,FALSE)</f>
        <v>1</v>
      </c>
    </row>
    <row r="608" spans="1:11" s="104" customFormat="1" ht="15" customHeight="1" x14ac:dyDescent="0.2">
      <c r="A608" s="6"/>
      <c r="B608" s="603" t="s">
        <v>471</v>
      </c>
      <c r="C608" s="604"/>
      <c r="D608" s="605"/>
      <c r="E608" s="328">
        <v>10658.240000000002</v>
      </c>
      <c r="F608" s="174">
        <v>-0.43735859056696791</v>
      </c>
      <c r="G608" s="108"/>
      <c r="H608" s="106"/>
    </row>
    <row r="609" spans="1:11" s="104" customFormat="1" ht="15" customHeight="1" x14ac:dyDescent="0.2">
      <c r="A609" s="6"/>
      <c r="B609" s="603" t="s">
        <v>473</v>
      </c>
      <c r="C609" s="604"/>
      <c r="D609" s="605"/>
      <c r="E609" s="328">
        <v>75603975.361379012</v>
      </c>
      <c r="F609" s="174">
        <v>0.33479277848670774</v>
      </c>
      <c r="G609" s="108"/>
      <c r="H609" s="106"/>
    </row>
    <row r="610" spans="1:11" s="104" customFormat="1" ht="15" customHeight="1" x14ac:dyDescent="0.2">
      <c r="A610" s="6"/>
      <c r="B610" s="603" t="s">
        <v>430</v>
      </c>
      <c r="C610" s="604"/>
      <c r="D610" s="605"/>
      <c r="E610" s="328"/>
      <c r="F610" s="174"/>
      <c r="G610" s="108"/>
      <c r="H610" s="106"/>
    </row>
    <row r="611" spans="1:11" s="104" customFormat="1" ht="12.75" customHeight="1" x14ac:dyDescent="0.2">
      <c r="A611" s="6"/>
      <c r="B611" s="603" t="s">
        <v>469</v>
      </c>
      <c r="C611" s="604"/>
      <c r="D611" s="605"/>
      <c r="E611" s="328">
        <v>0</v>
      </c>
      <c r="F611" s="174">
        <v>-1</v>
      </c>
      <c r="G611" s="109"/>
      <c r="H611" s="106"/>
    </row>
    <row r="612" spans="1:11" s="104" customFormat="1" ht="12.75" customHeight="1" x14ac:dyDescent="0.2">
      <c r="A612" s="6"/>
      <c r="B612" s="603" t="s">
        <v>399</v>
      </c>
      <c r="C612" s="604"/>
      <c r="D612" s="605"/>
      <c r="E612" s="328"/>
      <c r="F612" s="174"/>
      <c r="G612" s="109"/>
      <c r="H612" s="106"/>
    </row>
    <row r="613" spans="1:11" s="104" customFormat="1" ht="12.75" customHeight="1" x14ac:dyDescent="0.2">
      <c r="A613" s="6"/>
      <c r="B613" s="603" t="s">
        <v>400</v>
      </c>
      <c r="C613" s="604"/>
      <c r="D613" s="605"/>
      <c r="E613" s="328">
        <v>0</v>
      </c>
      <c r="F613" s="174"/>
      <c r="G613" s="102"/>
      <c r="H613" s="106"/>
    </row>
    <row r="614" spans="1:11" s="104" customFormat="1" ht="12.75" customHeight="1" x14ac:dyDescent="0.2">
      <c r="A614" s="6"/>
      <c r="B614" s="638" t="s">
        <v>443</v>
      </c>
      <c r="C614" s="639"/>
      <c r="D614" s="640"/>
      <c r="E614" s="328">
        <v>605211.397061</v>
      </c>
      <c r="F614" s="174">
        <v>-0.38416214499194412</v>
      </c>
      <c r="G614" s="102"/>
      <c r="H614" s="106"/>
    </row>
    <row r="615" spans="1:11" s="104" customFormat="1" ht="11.25" customHeight="1" x14ac:dyDescent="0.2">
      <c r="A615" s="6"/>
      <c r="B615" s="638" t="s">
        <v>401</v>
      </c>
      <c r="C615" s="639"/>
      <c r="D615" s="640"/>
      <c r="E615" s="328">
        <v>22024.269999999997</v>
      </c>
      <c r="F615" s="174">
        <v>-0.3882347745268353</v>
      </c>
      <c r="G615" s="102"/>
      <c r="H615" s="106"/>
    </row>
    <row r="616" spans="1:11" s="104" customFormat="1" ht="18.75" customHeight="1" x14ac:dyDescent="0.2">
      <c r="A616" s="6"/>
      <c r="B616" s="595" t="s">
        <v>62</v>
      </c>
      <c r="C616" s="596"/>
      <c r="D616" s="635"/>
      <c r="E616" s="327">
        <v>209146118.19764191</v>
      </c>
      <c r="F616" s="177">
        <v>0.16238373457314981</v>
      </c>
      <c r="G616" s="109"/>
      <c r="H616" s="113"/>
      <c r="K616" s="209" t="b">
        <f>IF(ABS(E616-SUM(E617:E625))&lt;0.001,TRUE,FALSE)</f>
        <v>1</v>
      </c>
    </row>
    <row r="617" spans="1:11" s="104" customFormat="1" ht="12.75" customHeight="1" x14ac:dyDescent="0.2">
      <c r="A617" s="6"/>
      <c r="B617" s="603" t="s">
        <v>470</v>
      </c>
      <c r="C617" s="604"/>
      <c r="D617" s="605"/>
      <c r="E617" s="328">
        <v>83496965.394010916</v>
      </c>
      <c r="F617" s="174">
        <v>-0.47407856805815529</v>
      </c>
      <c r="G617" s="109"/>
      <c r="H617" s="113"/>
    </row>
    <row r="618" spans="1:11" s="104" customFormat="1" ht="12.75" customHeight="1" x14ac:dyDescent="0.2">
      <c r="A618" s="6"/>
      <c r="B618" s="603" t="s">
        <v>474</v>
      </c>
      <c r="C618" s="604"/>
      <c r="D618" s="605"/>
      <c r="E618" s="328">
        <v>109381358.54542623</v>
      </c>
      <c r="F618" s="174"/>
      <c r="G618" s="109"/>
      <c r="H618" s="113"/>
    </row>
    <row r="619" spans="1:11" s="104" customFormat="1" ht="12.75" customHeight="1" x14ac:dyDescent="0.2">
      <c r="A619" s="6"/>
      <c r="B619" s="603" t="s">
        <v>402</v>
      </c>
      <c r="C619" s="604"/>
      <c r="D619" s="605"/>
      <c r="E619" s="328">
        <v>21066.229999999996</v>
      </c>
      <c r="F619" s="174">
        <v>-0.998598698107238</v>
      </c>
      <c r="G619" s="109"/>
      <c r="H619" s="113"/>
    </row>
    <row r="620" spans="1:11" s="104" customFormat="1" ht="12.75" customHeight="1" x14ac:dyDescent="0.2">
      <c r="A620" s="6"/>
      <c r="B620" s="603" t="s">
        <v>469</v>
      </c>
      <c r="C620" s="604"/>
      <c r="D620" s="605"/>
      <c r="E620" s="328">
        <v>423366.95999999985</v>
      </c>
      <c r="F620" s="174">
        <v>-0.70803063716238457</v>
      </c>
      <c r="G620" s="109"/>
      <c r="H620" s="113"/>
    </row>
    <row r="621" spans="1:11" s="104" customFormat="1" ht="12.75" customHeight="1" x14ac:dyDescent="0.2">
      <c r="A621" s="6"/>
      <c r="B621" s="603" t="s">
        <v>472</v>
      </c>
      <c r="C621" s="604"/>
      <c r="D621" s="605"/>
      <c r="E621" s="328">
        <v>12233674.400000012</v>
      </c>
      <c r="F621" s="174"/>
      <c r="G621" s="109"/>
      <c r="H621" s="113"/>
    </row>
    <row r="622" spans="1:11" s="104" customFormat="1" ht="12.75" customHeight="1" x14ac:dyDescent="0.2">
      <c r="A622" s="6"/>
      <c r="B622" s="603" t="s">
        <v>399</v>
      </c>
      <c r="C622" s="604"/>
      <c r="D622" s="605"/>
      <c r="E622" s="328">
        <v>982190.2023</v>
      </c>
      <c r="F622" s="174"/>
      <c r="G622" s="109"/>
      <c r="H622" s="113"/>
    </row>
    <row r="623" spans="1:11" s="104" customFormat="1" ht="12.75" customHeight="1" x14ac:dyDescent="0.2">
      <c r="A623" s="6"/>
      <c r="B623" s="603" t="s">
        <v>400</v>
      </c>
      <c r="C623" s="604"/>
      <c r="D623" s="605"/>
      <c r="E623" s="328">
        <v>0</v>
      </c>
      <c r="F623" s="174">
        <v>-1</v>
      </c>
      <c r="G623" s="109"/>
      <c r="H623" s="113"/>
    </row>
    <row r="624" spans="1:11" s="457" customFormat="1" ht="12.75" customHeight="1" x14ac:dyDescent="0.2">
      <c r="A624" s="6"/>
      <c r="B624" s="169" t="s">
        <v>425</v>
      </c>
      <c r="C624" s="383"/>
      <c r="D624" s="384"/>
      <c r="E624" s="328">
        <v>2193020.3036430008</v>
      </c>
      <c r="F624" s="174">
        <v>-3.4103611300346781E-2</v>
      </c>
      <c r="G624" s="109"/>
      <c r="H624" s="113"/>
    </row>
    <row r="625" spans="1:11" s="457" customFormat="1" ht="21" customHeight="1" x14ac:dyDescent="0.2">
      <c r="A625" s="452"/>
      <c r="B625" s="644" t="s">
        <v>403</v>
      </c>
      <c r="C625" s="645"/>
      <c r="D625" s="646"/>
      <c r="E625" s="453">
        <v>414476.16226199945</v>
      </c>
      <c r="F625" s="454">
        <v>-0.81816927355767477</v>
      </c>
      <c r="G625" s="455"/>
      <c r="H625" s="456"/>
    </row>
    <row r="626" spans="1:11" s="457" customFormat="1" ht="18.75" customHeight="1" x14ac:dyDescent="0.2">
      <c r="A626" s="452"/>
      <c r="B626" s="624" t="s">
        <v>343</v>
      </c>
      <c r="C626" s="625"/>
      <c r="D626" s="625"/>
      <c r="E626" s="458"/>
      <c r="F626" s="459"/>
      <c r="G626" s="460"/>
      <c r="H626" s="461"/>
    </row>
    <row r="627" spans="1:11" s="457" customFormat="1" ht="15" customHeight="1" x14ac:dyDescent="0.2">
      <c r="A627" s="452"/>
      <c r="B627" s="624" t="s">
        <v>344</v>
      </c>
      <c r="C627" s="625"/>
      <c r="D627" s="625"/>
      <c r="E627" s="458">
        <v>18613547.608120013</v>
      </c>
      <c r="F627" s="459">
        <v>-2.9300009869773214E-2</v>
      </c>
      <c r="G627" s="460"/>
      <c r="H627" s="461"/>
      <c r="K627" s="209" t="b">
        <f>IF(ABS(E627-SUM(E628:E630))&lt;0.001,TRUE,FALSE)</f>
        <v>1</v>
      </c>
    </row>
    <row r="628" spans="1:11" s="457" customFormat="1" ht="12.75" customHeight="1" x14ac:dyDescent="0.2">
      <c r="A628" s="452"/>
      <c r="B628" s="595" t="s">
        <v>63</v>
      </c>
      <c r="C628" s="596"/>
      <c r="D628" s="596"/>
      <c r="E628" s="453">
        <v>5510419.2281200113</v>
      </c>
      <c r="F628" s="454">
        <v>5.875149818369918E-2</v>
      </c>
      <c r="G628" s="462"/>
      <c r="H628" s="461"/>
    </row>
    <row r="629" spans="1:11" s="751" customFormat="1" ht="22.5" customHeight="1" x14ac:dyDescent="0.2">
      <c r="A629" s="452"/>
      <c r="B629" s="595" t="s">
        <v>64</v>
      </c>
      <c r="C629" s="596"/>
      <c r="D629" s="596"/>
      <c r="E629" s="453">
        <v>13103128.380000001</v>
      </c>
      <c r="F629" s="454">
        <v>4.1034223472706799E-3</v>
      </c>
      <c r="G629" s="462"/>
      <c r="H629" s="461"/>
      <c r="J629" s="457"/>
    </row>
    <row r="630" spans="1:11" s="751" customFormat="1" ht="22.5" customHeight="1" x14ac:dyDescent="0.2">
      <c r="A630" s="452"/>
      <c r="B630" s="595" t="s">
        <v>478</v>
      </c>
      <c r="C630" s="596"/>
      <c r="D630" s="596"/>
      <c r="E630" s="453"/>
      <c r="F630" s="454"/>
      <c r="G630" s="462"/>
      <c r="H630" s="461"/>
      <c r="J630" s="457"/>
    </row>
    <row r="631" spans="1:11" s="751" customFormat="1" ht="22.5" customHeight="1" x14ac:dyDescent="0.2">
      <c r="A631" s="452"/>
      <c r="B631" s="595" t="s">
        <v>479</v>
      </c>
      <c r="C631" s="596"/>
      <c r="D631" s="596"/>
      <c r="E631" s="453"/>
      <c r="F631" s="454"/>
      <c r="G631" s="462"/>
      <c r="H631" s="461"/>
      <c r="J631" s="457"/>
    </row>
    <row r="632" spans="1:11" ht="18.75" customHeight="1" x14ac:dyDescent="0.2">
      <c r="A632" s="463"/>
      <c r="B632" s="641" t="s">
        <v>290</v>
      </c>
      <c r="C632" s="642"/>
      <c r="D632" s="643"/>
      <c r="E632" s="326">
        <v>1133723154.3838551</v>
      </c>
      <c r="F632" s="243">
        <v>3.4003311951500415E-2</v>
      </c>
      <c r="G632" s="464"/>
      <c r="H632" s="465"/>
      <c r="I632" s="8"/>
      <c r="K632" s="209" t="b">
        <f>IF(ABS(E632-SUM(E570,E599,E603:E606,E626:E627))&lt;0.001,TRUE,FALSE)</f>
        <v>1</v>
      </c>
    </row>
    <row r="633" spans="1:11" ht="22.5" customHeight="1" x14ac:dyDescent="0.25">
      <c r="B633" s="7" t="s">
        <v>288</v>
      </c>
      <c r="C633" s="8"/>
      <c r="D633" s="8"/>
      <c r="E633" s="8"/>
      <c r="F633" s="115"/>
      <c r="G633" s="115"/>
      <c r="H633" s="115"/>
    </row>
    <row r="634" spans="1:11" ht="19.5" customHeight="1" x14ac:dyDescent="0.2">
      <c r="B634" s="9"/>
      <c r="C634" s="10" t="str">
        <f>$C$3</f>
        <v>MOIS D'AOUT 2024</v>
      </c>
      <c r="D634" s="11"/>
      <c r="F634" s="116"/>
      <c r="G634" s="116"/>
      <c r="H634" s="116"/>
      <c r="I634" s="15"/>
    </row>
    <row r="635" spans="1:11" ht="12.75" x14ac:dyDescent="0.2">
      <c r="B635" s="12" t="str">
        <f>B567</f>
        <v xml:space="preserve">             I - ASSURANCE MALADIE : DÉPENSES en milliers d'euros</v>
      </c>
      <c r="C635" s="13"/>
      <c r="D635" s="13"/>
      <c r="E635" s="13"/>
      <c r="F635" s="14"/>
      <c r="G635" s="15"/>
      <c r="H635" s="15"/>
      <c r="I635" s="20"/>
    </row>
    <row r="636" spans="1:11" ht="12.75" x14ac:dyDescent="0.2">
      <c r="B636" s="597"/>
      <c r="C636" s="598"/>
      <c r="D636" s="87"/>
      <c r="E636" s="750" t="s">
        <v>6</v>
      </c>
      <c r="F636" s="339" t="str">
        <f>$H$5</f>
        <v>GAM</v>
      </c>
      <c r="G636" s="749"/>
      <c r="H636" s="89"/>
      <c r="I636" s="20"/>
    </row>
    <row r="637" spans="1:11" ht="15.75" customHeight="1" x14ac:dyDescent="0.2">
      <c r="A637" s="114"/>
      <c r="B637" s="126" t="s">
        <v>475</v>
      </c>
      <c r="C637" s="126"/>
      <c r="D637" s="126"/>
      <c r="E637" s="326">
        <v>85838239.0179784</v>
      </c>
      <c r="F637" s="243">
        <v>0.3207992504373629</v>
      </c>
      <c r="G637" s="204"/>
      <c r="H637" s="119"/>
      <c r="I637" s="111"/>
      <c r="K637" s="209"/>
    </row>
    <row r="638" spans="1:11" s="121" customFormat="1" ht="17.25" customHeight="1" x14ac:dyDescent="0.2">
      <c r="A638" s="6"/>
      <c r="B638" s="123"/>
      <c r="C638" s="124"/>
      <c r="D638" s="124"/>
      <c r="E638" s="748"/>
      <c r="F638" s="747"/>
      <c r="G638" s="205"/>
      <c r="H638" s="125"/>
      <c r="I638" s="120"/>
      <c r="J638" s="104"/>
    </row>
    <row r="639" spans="1:11" ht="12.75" x14ac:dyDescent="0.2">
      <c r="A639" s="114"/>
      <c r="B639" s="126" t="s">
        <v>30</v>
      </c>
      <c r="C639" s="127"/>
      <c r="D639" s="128"/>
      <c r="E639" s="411">
        <v>6529780973.4967108</v>
      </c>
      <c r="F639" s="412">
        <v>-7.1911950744476205E-2</v>
      </c>
      <c r="G639" s="206"/>
      <c r="H639" s="129"/>
      <c r="I639" s="111"/>
      <c r="K639" s="209" t="b">
        <f>IF(ABS(E639-SUM(E564,E632,E637))&lt;0.001,TRUE,FALSE)</f>
        <v>1</v>
      </c>
    </row>
    <row r="640" spans="1:11" ht="12.75" x14ac:dyDescent="0.2">
      <c r="B640" s="218"/>
      <c r="C640" s="127"/>
      <c r="D640" s="127"/>
      <c r="E640" s="409"/>
      <c r="F640" s="410"/>
      <c r="G640" s="206"/>
      <c r="H640" s="130"/>
      <c r="I640" s="111"/>
    </row>
    <row r="641" spans="1:10" ht="12.75" x14ac:dyDescent="0.2">
      <c r="B641" s="126" t="s">
        <v>240</v>
      </c>
      <c r="C641" s="127"/>
      <c r="D641" s="128"/>
      <c r="E641" s="411">
        <v>3870733.9499999993</v>
      </c>
      <c r="F641" s="412">
        <v>-3.6764404571497766E-2</v>
      </c>
      <c r="G641" s="206"/>
      <c r="H641" s="129"/>
      <c r="I641" s="111"/>
    </row>
    <row r="642" spans="1:10" s="121" customFormat="1" ht="17.25" customHeight="1" x14ac:dyDescent="0.2">
      <c r="A642" s="6"/>
      <c r="B642" s="216"/>
      <c r="C642" s="573"/>
      <c r="D642" s="573"/>
      <c r="E642" s="402"/>
      <c r="F642" s="209"/>
      <c r="G642" s="206"/>
      <c r="H642" s="129"/>
      <c r="I642" s="120"/>
      <c r="J642" s="104"/>
    </row>
    <row r="643" spans="1:10" ht="12.75" x14ac:dyDescent="0.2">
      <c r="A643" s="114"/>
      <c r="B643" s="126" t="s">
        <v>437</v>
      </c>
      <c r="C643" s="127"/>
      <c r="D643" s="128"/>
      <c r="E643" s="407">
        <v>9013321.4499999993</v>
      </c>
      <c r="F643" s="408">
        <v>-0.26017624444009613</v>
      </c>
      <c r="G643" s="206"/>
      <c r="H643" s="129"/>
      <c r="I643" s="111"/>
      <c r="J643" s="104"/>
    </row>
    <row r="644" spans="1:10" ht="12.75" customHeight="1" x14ac:dyDescent="0.2">
      <c r="B644" s="216"/>
      <c r="C644" s="217"/>
      <c r="D644" s="584"/>
      <c r="E644" s="402"/>
      <c r="F644" s="209"/>
      <c r="G644" s="173"/>
      <c r="H644" s="130"/>
      <c r="I644" s="111"/>
      <c r="J644" s="104"/>
    </row>
    <row r="645" spans="1:10" ht="12.75" customHeight="1" x14ac:dyDescent="0.2">
      <c r="B645" s="126" t="s">
        <v>19</v>
      </c>
      <c r="C645" s="131"/>
      <c r="D645" s="403"/>
      <c r="E645" s="411"/>
      <c r="F645" s="412"/>
      <c r="G645" s="173"/>
      <c r="H645" s="130"/>
      <c r="I645" s="111"/>
    </row>
    <row r="646" spans="1:10" ht="12.75" customHeight="1" x14ac:dyDescent="0.2">
      <c r="B646" s="216"/>
      <c r="C646" s="217"/>
      <c r="D646" s="584"/>
      <c r="E646" s="208"/>
      <c r="F646" s="209"/>
      <c r="G646" s="173"/>
      <c r="H646" s="130"/>
      <c r="I646" s="111"/>
      <c r="J646" s="104"/>
    </row>
    <row r="647" spans="1:10" ht="12.75" customHeight="1" x14ac:dyDescent="0.2">
      <c r="B647" s="126" t="s">
        <v>44</v>
      </c>
      <c r="C647" s="131"/>
      <c r="D647" s="403"/>
      <c r="E647" s="411"/>
      <c r="F647" s="412"/>
      <c r="G647" s="173"/>
      <c r="H647" s="130"/>
      <c r="I647" s="111"/>
    </row>
    <row r="648" spans="1:10" ht="12.75" customHeight="1" x14ac:dyDescent="0.2">
      <c r="B648" s="216"/>
      <c r="C648" s="217"/>
      <c r="D648" s="584"/>
      <c r="E648" s="208"/>
      <c r="F648" s="209"/>
      <c r="G648" s="173"/>
      <c r="H648" s="130"/>
      <c r="I648" s="111"/>
      <c r="J648" s="104"/>
    </row>
    <row r="649" spans="1:10" ht="12.75" customHeight="1" x14ac:dyDescent="0.2">
      <c r="B649" s="233" t="s">
        <v>42</v>
      </c>
      <c r="C649" s="131"/>
      <c r="D649" s="403"/>
      <c r="E649" s="411"/>
      <c r="F649" s="412"/>
      <c r="G649" s="173"/>
      <c r="H649" s="130"/>
      <c r="I649" s="111"/>
      <c r="J649" s="104"/>
    </row>
    <row r="650" spans="1:10" ht="12.75" customHeight="1" x14ac:dyDescent="0.2">
      <c r="B650" s="149" t="s">
        <v>83</v>
      </c>
      <c r="C650" s="217"/>
      <c r="D650" s="746"/>
      <c r="E650" s="30">
        <v>60</v>
      </c>
      <c r="F650" s="179"/>
      <c r="G650" s="173"/>
      <c r="H650" s="130"/>
      <c r="I650" s="111"/>
      <c r="J650" s="104"/>
    </row>
    <row r="651" spans="1:10" ht="16.5" customHeight="1" x14ac:dyDescent="0.2">
      <c r="B651" s="162" t="s">
        <v>84</v>
      </c>
      <c r="C651" s="231"/>
      <c r="D651" s="745"/>
      <c r="E651" s="744"/>
      <c r="F651" s="187"/>
      <c r="G651" s="173"/>
      <c r="H651" s="130"/>
      <c r="I651" s="111"/>
    </row>
    <row r="652" spans="1:10" ht="16.5" hidden="1" customHeight="1" x14ac:dyDescent="0.2">
      <c r="B652" s="71"/>
      <c r="C652" s="217"/>
      <c r="D652" s="584"/>
      <c r="E652" s="254"/>
      <c r="F652" s="255"/>
      <c r="G652" s="173"/>
      <c r="H652" s="130"/>
      <c r="I652" s="111"/>
    </row>
    <row r="653" spans="1:10" ht="16.5" hidden="1" customHeight="1" x14ac:dyDescent="0.2">
      <c r="B653" s="71"/>
      <c r="C653" s="217"/>
      <c r="D653" s="584"/>
      <c r="E653" s="254"/>
      <c r="F653" s="255"/>
      <c r="G653" s="173"/>
      <c r="H653" s="130"/>
      <c r="I653" s="111"/>
    </row>
    <row r="654" spans="1:10" ht="16.5" hidden="1" customHeight="1" x14ac:dyDescent="0.2">
      <c r="B654" s="71"/>
      <c r="C654" s="217"/>
      <c r="D654" s="584"/>
      <c r="E654" s="254"/>
      <c r="F654" s="255"/>
      <c r="G654" s="173"/>
      <c r="H654" s="130"/>
      <c r="I654" s="111"/>
    </row>
    <row r="655" spans="1:10" ht="16.5" hidden="1" customHeight="1" x14ac:dyDescent="0.2">
      <c r="B655" s="71"/>
      <c r="C655" s="217"/>
      <c r="D655" s="584"/>
      <c r="E655" s="254"/>
      <c r="F655" s="255"/>
      <c r="G655" s="173"/>
      <c r="H655" s="130"/>
      <c r="I655" s="111"/>
    </row>
    <row r="656" spans="1:10" ht="16.5" customHeight="1" x14ac:dyDescent="0.2">
      <c r="B656" s="71"/>
      <c r="C656" s="217"/>
      <c r="D656" s="584"/>
      <c r="E656" s="254"/>
      <c r="F656" s="255"/>
      <c r="G656" s="173"/>
      <c r="H656" s="130"/>
      <c r="I656" s="111"/>
    </row>
    <row r="657" spans="1:11" ht="16.5" customHeight="1" x14ac:dyDescent="0.2">
      <c r="B657" s="233" t="s">
        <v>384</v>
      </c>
      <c r="C657" s="131"/>
      <c r="D657" s="403"/>
      <c r="E657" s="411">
        <v>377342175</v>
      </c>
      <c r="F657" s="412">
        <v>0</v>
      </c>
      <c r="G657" s="173"/>
      <c r="H657" s="130"/>
      <c r="I657" s="111"/>
    </row>
    <row r="658" spans="1:11" ht="16.5" customHeight="1" thickBot="1" x14ac:dyDescent="0.25">
      <c r="B658" s="71"/>
      <c r="C658" s="217"/>
      <c r="D658" s="584"/>
      <c r="E658" s="254"/>
      <c r="F658" s="255"/>
      <c r="G658" s="173"/>
      <c r="H658" s="130"/>
      <c r="I658" s="111"/>
    </row>
    <row r="659" spans="1:11" ht="16.5" customHeight="1" thickBot="1" x14ac:dyDescent="0.25">
      <c r="B659" s="133" t="s">
        <v>289</v>
      </c>
      <c r="C659" s="134"/>
      <c r="D659" s="134"/>
      <c r="E659" s="417">
        <v>13547970668.398485</v>
      </c>
      <c r="F659" s="418">
        <v>-4.7284303414702578E-2</v>
      </c>
      <c r="G659" s="207"/>
      <c r="H659" s="135"/>
      <c r="I659" s="111"/>
      <c r="K659" s="209" t="b">
        <f>IF(ABS(E659-SUM(E511,E514:E518,m_maladie,E641,E643,E645,E647,E649:E651,E657))&lt;0.001,TRUE,FALSE)</f>
        <v>1</v>
      </c>
    </row>
    <row r="660" spans="1:11" ht="16.5" customHeight="1" x14ac:dyDescent="0.2">
      <c r="I660" s="111"/>
    </row>
    <row r="661" spans="1:11" s="136" customFormat="1" ht="39" customHeight="1" x14ac:dyDescent="0.2">
      <c r="A661" s="6"/>
      <c r="B661" s="5"/>
      <c r="C661" s="3"/>
      <c r="D661" s="3"/>
      <c r="E661" s="3"/>
      <c r="F661" s="3"/>
      <c r="G661" s="3"/>
      <c r="H661" s="3"/>
      <c r="I661" s="85"/>
      <c r="J661" s="104"/>
    </row>
  </sheetData>
  <dataConsolidate/>
  <mergeCells count="93">
    <mergeCell ref="B631:D631"/>
    <mergeCell ref="B636:C636"/>
    <mergeCell ref="B561:C561"/>
    <mergeCell ref="B558:C558"/>
    <mergeCell ref="B560:C560"/>
    <mergeCell ref="B572:D572"/>
    <mergeCell ref="B574:D574"/>
    <mergeCell ref="B559:C559"/>
    <mergeCell ref="B586:D586"/>
    <mergeCell ref="B581:D581"/>
    <mergeCell ref="B526:C526"/>
    <mergeCell ref="B541:C541"/>
    <mergeCell ref="B556:C556"/>
    <mergeCell ref="B548:C548"/>
    <mergeCell ref="B544:C544"/>
    <mergeCell ref="B527:C527"/>
    <mergeCell ref="B530:C530"/>
    <mergeCell ref="B547:C547"/>
    <mergeCell ref="B528:C528"/>
    <mergeCell ref="B539:C539"/>
    <mergeCell ref="B538:C538"/>
    <mergeCell ref="B531:C531"/>
    <mergeCell ref="B535:C535"/>
    <mergeCell ref="B536:C536"/>
    <mergeCell ref="B542:C542"/>
    <mergeCell ref="B540:C540"/>
    <mergeCell ref="B537:C537"/>
    <mergeCell ref="B543:C543"/>
    <mergeCell ref="B562:C562"/>
    <mergeCell ref="B570:D570"/>
    <mergeCell ref="B553:C553"/>
    <mergeCell ref="B546:C546"/>
    <mergeCell ref="B564:C564"/>
    <mergeCell ref="B569:D569"/>
    <mergeCell ref="B551:C551"/>
    <mergeCell ref="B552:C552"/>
    <mergeCell ref="B554:C554"/>
    <mergeCell ref="B555:C555"/>
    <mergeCell ref="B563:C563"/>
    <mergeCell ref="B568:C568"/>
    <mergeCell ref="B583:D583"/>
    <mergeCell ref="B584:D584"/>
    <mergeCell ref="B557:C557"/>
    <mergeCell ref="B575:D575"/>
    <mergeCell ref="B576:D576"/>
    <mergeCell ref="B571:D571"/>
    <mergeCell ref="B577:D577"/>
    <mergeCell ref="B591:D591"/>
    <mergeCell ref="B592:D592"/>
    <mergeCell ref="B593:D593"/>
    <mergeCell ref="B594:D594"/>
    <mergeCell ref="B585:D585"/>
    <mergeCell ref="B587:D587"/>
    <mergeCell ref="B588:D588"/>
    <mergeCell ref="B589:D589"/>
    <mergeCell ref="B590:D590"/>
    <mergeCell ref="B605:D605"/>
    <mergeCell ref="B600:D600"/>
    <mergeCell ref="B601:D601"/>
    <mergeCell ref="B609:D609"/>
    <mergeCell ref="B618:D618"/>
    <mergeCell ref="B619:D619"/>
    <mergeCell ref="B610:D610"/>
    <mergeCell ref="B599:D599"/>
    <mergeCell ref="B606:D606"/>
    <mergeCell ref="B632:D632"/>
    <mergeCell ref="B620:D620"/>
    <mergeCell ref="B622:D622"/>
    <mergeCell ref="B623:D623"/>
    <mergeCell ref="B626:D626"/>
    <mergeCell ref="B625:D625"/>
    <mergeCell ref="B627:D627"/>
    <mergeCell ref="B628:D628"/>
    <mergeCell ref="B545:C545"/>
    <mergeCell ref="B613:D613"/>
    <mergeCell ref="B604:D604"/>
    <mergeCell ref="B582:D582"/>
    <mergeCell ref="B598:D598"/>
    <mergeCell ref="B611:D611"/>
    <mergeCell ref="B612:D612"/>
    <mergeCell ref="B595:D595"/>
    <mergeCell ref="B596:D596"/>
    <mergeCell ref="B608:D608"/>
    <mergeCell ref="B630:D630"/>
    <mergeCell ref="B602:D602"/>
    <mergeCell ref="B615:D615"/>
    <mergeCell ref="B614:D614"/>
    <mergeCell ref="B616:D616"/>
    <mergeCell ref="B617:D617"/>
    <mergeCell ref="B603:D603"/>
    <mergeCell ref="B629:D629"/>
    <mergeCell ref="B621:D621"/>
    <mergeCell ref="B607:D607"/>
  </mergeCells>
  <printOptions headings="1"/>
  <pageMargins left="0.19685039370078741" right="0.19685039370078741" top="0.27559055118110237" bottom="0.19685039370078741" header="0.31496062992125984" footer="0.51181102362204722"/>
  <pageSetup paperSize="9" scale="43" fitToHeight="7" orientation="portrait" r:id="rId1"/>
  <headerFooter alignWithMargins="0">
    <oddFooter xml:space="preserve">&amp;R&amp;8
</oddFooter>
  </headerFooter>
  <rowBreaks count="5" manualBreakCount="5">
    <brk id="156" max="8" man="1"/>
    <brk id="303" max="8" man="1"/>
    <brk id="426" max="8" man="1"/>
    <brk id="522" max="8" man="1"/>
    <brk id="632" max="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tabColor indexed="45"/>
  </sheetPr>
  <dimension ref="A1:K609"/>
  <sheetViews>
    <sheetView showZeros="0" view="pageBreakPreview" topLeftCell="A450" zoomScale="115" zoomScaleNormal="100" zoomScaleSheetLayoutView="115" workbookViewId="0">
      <selection activeCell="E606" sqref="E606:F606"/>
    </sheetView>
  </sheetViews>
  <sheetFormatPr baseColWidth="10" defaultRowHeight="11.25" x14ac:dyDescent="0.2"/>
  <cols>
    <col min="1" max="1" width="4" style="6" customWidth="1"/>
    <col min="2" max="2" width="64.28515625" style="5" customWidth="1"/>
    <col min="3" max="3" width="15" style="3" bestFit="1" customWidth="1"/>
    <col min="4" max="4" width="15.42578125" style="3" customWidth="1"/>
    <col min="5" max="5" width="15" style="3" customWidth="1"/>
    <col min="6" max="6" width="14.85546875" style="3" bestFit="1" customWidth="1"/>
    <col min="7" max="7" width="13.140625" style="3" bestFit="1" customWidth="1"/>
    <col min="8" max="8" width="6.5703125" style="3" bestFit="1" customWidth="1"/>
    <col min="9" max="9" width="2.5703125" style="3" hidden="1" customWidth="1"/>
    <col min="10" max="10" width="4" style="5" bestFit="1" customWidth="1"/>
    <col min="11" max="16384" width="11.42578125" style="5"/>
  </cols>
  <sheetData>
    <row r="1" spans="1:9" ht="9" customHeight="1" x14ac:dyDescent="0.2">
      <c r="A1" s="1"/>
      <c r="B1" s="43"/>
      <c r="F1" s="5"/>
      <c r="G1" s="5"/>
      <c r="H1" s="5"/>
      <c r="I1" s="4"/>
    </row>
    <row r="2" spans="1:9" ht="18" customHeight="1" x14ac:dyDescent="0.25">
      <c r="B2" s="7" t="s">
        <v>288</v>
      </c>
      <c r="C2" s="8"/>
      <c r="D2" s="8"/>
      <c r="E2" s="8"/>
      <c r="F2" s="8"/>
      <c r="G2" s="8"/>
      <c r="H2" s="8"/>
      <c r="I2" s="8"/>
    </row>
    <row r="3" spans="1:9" ht="12" customHeight="1" x14ac:dyDescent="0.2">
      <c r="B3" s="9"/>
      <c r="C3" s="10" t="str">
        <f>AT_mnt!C3</f>
        <v>MOIS D'AOUT 2024</v>
      </c>
      <c r="D3" s="11"/>
    </row>
    <row r="4" spans="1:9" ht="14.25" customHeight="1" x14ac:dyDescent="0.2">
      <c r="B4" s="12" t="s">
        <v>275</v>
      </c>
      <c r="C4" s="13"/>
      <c r="D4" s="13"/>
      <c r="E4" s="13"/>
      <c r="F4" s="14"/>
      <c r="G4" s="15"/>
      <c r="H4" s="5"/>
      <c r="I4" s="5"/>
    </row>
    <row r="5" spans="1:9" ht="12" customHeight="1" x14ac:dyDescent="0.2">
      <c r="B5" s="16" t="s">
        <v>4</v>
      </c>
      <c r="C5" s="18" t="s">
        <v>6</v>
      </c>
      <c r="D5" s="219" t="s">
        <v>3</v>
      </c>
      <c r="E5" s="219" t="s">
        <v>237</v>
      </c>
      <c r="F5" s="19" t="str">
        <f>Maladie_mnt!$H$5</f>
        <v>GAM</v>
      </c>
      <c r="G5" s="20"/>
      <c r="H5" s="5"/>
      <c r="I5" s="5"/>
    </row>
    <row r="6" spans="1:9" ht="9.75" customHeight="1" x14ac:dyDescent="0.2">
      <c r="B6" s="21"/>
      <c r="C6" s="17"/>
      <c r="D6" s="220" t="s">
        <v>241</v>
      </c>
      <c r="E6" s="220" t="s">
        <v>239</v>
      </c>
      <c r="F6" s="22" t="str">
        <f>Maladie_mnt!$H$6</f>
        <v>en %</v>
      </c>
      <c r="G6" s="23"/>
      <c r="H6" s="5"/>
      <c r="I6" s="5"/>
    </row>
    <row r="7" spans="1:9" s="28" customFormat="1" ht="16.5" customHeight="1" x14ac:dyDescent="0.2">
      <c r="A7" s="24"/>
      <c r="B7" s="25" t="s">
        <v>170</v>
      </c>
      <c r="C7" s="26"/>
      <c r="D7" s="221"/>
      <c r="E7" s="221"/>
      <c r="F7" s="181"/>
      <c r="G7" s="27"/>
    </row>
    <row r="8" spans="1:9" ht="12" customHeight="1" x14ac:dyDescent="0.2">
      <c r="B8" s="31" t="s">
        <v>88</v>
      </c>
      <c r="C8" s="30"/>
      <c r="D8" s="222"/>
      <c r="E8" s="222"/>
      <c r="F8" s="179"/>
      <c r="G8" s="20"/>
      <c r="H8" s="5"/>
      <c r="I8" s="5"/>
    </row>
    <row r="9" spans="1:9" ht="10.5" customHeight="1" x14ac:dyDescent="0.2">
      <c r="B9" s="16" t="s">
        <v>22</v>
      </c>
      <c r="C9" s="289">
        <v>1903919.7900000007</v>
      </c>
      <c r="D9" s="290">
        <v>30516.510000000006</v>
      </c>
      <c r="E9" s="290">
        <v>10554.76</v>
      </c>
      <c r="F9" s="179">
        <v>-0.11039555834683823</v>
      </c>
      <c r="G9" s="20"/>
      <c r="H9" s="5"/>
      <c r="I9" s="5"/>
    </row>
    <row r="10" spans="1:9" ht="10.5" customHeight="1" x14ac:dyDescent="0.2">
      <c r="B10" s="16" t="s">
        <v>100</v>
      </c>
      <c r="C10" s="289">
        <v>31856.889999999996</v>
      </c>
      <c r="D10" s="290"/>
      <c r="E10" s="290">
        <v>63</v>
      </c>
      <c r="F10" s="179">
        <v>-0.27055886461684231</v>
      </c>
      <c r="G10" s="20"/>
      <c r="H10" s="5"/>
      <c r="I10" s="5"/>
    </row>
    <row r="11" spans="1:9" ht="10.5" customHeight="1" x14ac:dyDescent="0.2">
      <c r="B11" s="16" t="s">
        <v>340</v>
      </c>
      <c r="C11" s="289">
        <v>280597.97000000026</v>
      </c>
      <c r="D11" s="290">
        <v>2318.9499999999998</v>
      </c>
      <c r="E11" s="290">
        <v>1134.24</v>
      </c>
      <c r="F11" s="179">
        <v>-0.2171685114998797</v>
      </c>
      <c r="G11" s="20"/>
      <c r="H11" s="5"/>
      <c r="I11" s="5"/>
    </row>
    <row r="12" spans="1:9" ht="10.5" customHeight="1" x14ac:dyDescent="0.2">
      <c r="B12" s="340" t="s">
        <v>90</v>
      </c>
      <c r="C12" s="289">
        <v>280310.40000000026</v>
      </c>
      <c r="D12" s="290">
        <v>2252.9499999999998</v>
      </c>
      <c r="E12" s="290">
        <v>1134.24</v>
      </c>
      <c r="F12" s="179">
        <v>-0.21678268219039032</v>
      </c>
      <c r="G12" s="20"/>
      <c r="H12" s="5"/>
      <c r="I12" s="5"/>
    </row>
    <row r="13" spans="1:9" ht="10.5" customHeight="1" x14ac:dyDescent="0.2">
      <c r="B13" s="33" t="s">
        <v>304</v>
      </c>
      <c r="C13" s="289">
        <v>4247.7300000000005</v>
      </c>
      <c r="D13" s="290">
        <v>81.760000000000005</v>
      </c>
      <c r="E13" s="290"/>
      <c r="F13" s="179">
        <v>-0.18239614731663367</v>
      </c>
      <c r="G13" s="20"/>
      <c r="H13" s="5"/>
      <c r="I13" s="5"/>
    </row>
    <row r="14" spans="1:9" ht="10.5" customHeight="1" x14ac:dyDescent="0.2">
      <c r="B14" s="33" t="s">
        <v>305</v>
      </c>
      <c r="C14" s="289">
        <v>316.94</v>
      </c>
      <c r="D14" s="290"/>
      <c r="E14" s="290"/>
      <c r="F14" s="179"/>
      <c r="G14" s="20"/>
      <c r="H14" s="5"/>
      <c r="I14" s="5"/>
    </row>
    <row r="15" spans="1:9" ht="10.5" customHeight="1" x14ac:dyDescent="0.2">
      <c r="B15" s="33" t="s">
        <v>306</v>
      </c>
      <c r="C15" s="289"/>
      <c r="D15" s="290"/>
      <c r="E15" s="290"/>
      <c r="F15" s="179"/>
      <c r="G15" s="20"/>
      <c r="H15" s="5"/>
      <c r="I15" s="5"/>
    </row>
    <row r="16" spans="1:9" ht="10.5" customHeight="1" x14ac:dyDescent="0.2">
      <c r="B16" s="33" t="s">
        <v>307</v>
      </c>
      <c r="C16" s="289">
        <v>222203.44000000015</v>
      </c>
      <c r="D16" s="290">
        <v>1561.81</v>
      </c>
      <c r="E16" s="290">
        <v>901.87</v>
      </c>
      <c r="F16" s="179">
        <v>-0.24500461229803172</v>
      </c>
      <c r="G16" s="20"/>
      <c r="H16" s="5"/>
      <c r="I16" s="5"/>
    </row>
    <row r="17" spans="1:9" ht="10.5" customHeight="1" x14ac:dyDescent="0.2">
      <c r="B17" s="33" t="s">
        <v>308</v>
      </c>
      <c r="C17" s="289">
        <v>144.60999999999999</v>
      </c>
      <c r="D17" s="290">
        <v>25.150000000000002</v>
      </c>
      <c r="E17" s="290"/>
      <c r="F17" s="179">
        <v>0.17837353324641447</v>
      </c>
      <c r="G17" s="20"/>
      <c r="H17" s="5"/>
      <c r="I17" s="5"/>
    </row>
    <row r="18" spans="1:9" ht="10.5" customHeight="1" x14ac:dyDescent="0.2">
      <c r="B18" s="33" t="s">
        <v>309</v>
      </c>
      <c r="C18" s="289">
        <v>53397.680000000037</v>
      </c>
      <c r="D18" s="290">
        <v>584.2299999999999</v>
      </c>
      <c r="E18" s="290">
        <v>232.37</v>
      </c>
      <c r="F18" s="179">
        <v>-8.2455757496609494E-2</v>
      </c>
      <c r="G18" s="20"/>
      <c r="H18" s="5"/>
      <c r="I18" s="5"/>
    </row>
    <row r="19" spans="1:9" ht="10.5" customHeight="1" x14ac:dyDescent="0.2">
      <c r="B19" s="33" t="s">
        <v>89</v>
      </c>
      <c r="C19" s="289">
        <v>287.57</v>
      </c>
      <c r="D19" s="290">
        <v>66</v>
      </c>
      <c r="E19" s="290"/>
      <c r="F19" s="179">
        <v>-0.4711259057637841</v>
      </c>
      <c r="G19" s="20"/>
      <c r="H19" s="5"/>
      <c r="I19" s="5"/>
    </row>
    <row r="20" spans="1:9" x14ac:dyDescent="0.2">
      <c r="B20" s="16" t="s">
        <v>489</v>
      </c>
      <c r="C20" s="289"/>
      <c r="D20" s="290"/>
      <c r="E20" s="290"/>
      <c r="F20" s="179"/>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0.5" customHeight="1" x14ac:dyDescent="0.2">
      <c r="B23" s="16" t="s">
        <v>91</v>
      </c>
      <c r="C23" s="289">
        <v>80</v>
      </c>
      <c r="D23" s="290"/>
      <c r="E23" s="290"/>
      <c r="F23" s="179">
        <v>-0.6</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36.800000000000004</v>
      </c>
      <c r="D25" s="290">
        <v>36.800000000000004</v>
      </c>
      <c r="E25" s="290"/>
      <c r="F25" s="179">
        <v>-0.33333333333333326</v>
      </c>
      <c r="G25" s="34"/>
      <c r="H25" s="5"/>
      <c r="I25" s="5"/>
    </row>
    <row r="26" spans="1:9" s="486" customFormat="1" ht="10.5" customHeight="1" x14ac:dyDescent="0.2">
      <c r="A26" s="452"/>
      <c r="B26" s="563" t="s">
        <v>310</v>
      </c>
      <c r="C26" s="568"/>
      <c r="D26" s="569"/>
      <c r="E26" s="569"/>
      <c r="F26" s="570"/>
      <c r="G26" s="571"/>
    </row>
    <row r="27" spans="1:9" s="486" customFormat="1" ht="10.5" customHeight="1" x14ac:dyDescent="0.2">
      <c r="A27" s="452"/>
      <c r="B27" s="563" t="s">
        <v>311</v>
      </c>
      <c r="C27" s="568"/>
      <c r="D27" s="569"/>
      <c r="E27" s="569"/>
      <c r="F27" s="570"/>
      <c r="G27" s="571"/>
    </row>
    <row r="28" spans="1:9" s="486" customFormat="1" ht="10.5" customHeight="1" x14ac:dyDescent="0.2">
      <c r="A28" s="452"/>
      <c r="B28" s="563" t="s">
        <v>312</v>
      </c>
      <c r="C28" s="568"/>
      <c r="D28" s="569"/>
      <c r="E28" s="569"/>
      <c r="F28" s="570"/>
      <c r="G28" s="571"/>
    </row>
    <row r="29" spans="1:9" s="486" customFormat="1" ht="10.5" customHeight="1" x14ac:dyDescent="0.2">
      <c r="A29" s="452"/>
      <c r="B29" s="563" t="s">
        <v>313</v>
      </c>
      <c r="C29" s="568"/>
      <c r="D29" s="569"/>
      <c r="E29" s="569"/>
      <c r="F29" s="570"/>
      <c r="G29" s="571"/>
    </row>
    <row r="30" spans="1:9" ht="10.5" customHeight="1" x14ac:dyDescent="0.2">
      <c r="B30" s="16" t="s">
        <v>417</v>
      </c>
      <c r="C30" s="289">
        <v>603210.17852000007</v>
      </c>
      <c r="D30" s="290"/>
      <c r="E30" s="290"/>
      <c r="F30" s="179">
        <v>-0.14220160954956695</v>
      </c>
      <c r="G30" s="34"/>
      <c r="H30" s="5"/>
      <c r="I30" s="5"/>
    </row>
    <row r="31" spans="1:9" ht="10.5" customHeight="1" x14ac:dyDescent="0.2">
      <c r="B31" s="16" t="s">
        <v>381</v>
      </c>
      <c r="C31" s="289">
        <v>65722.399999999994</v>
      </c>
      <c r="D31" s="290"/>
      <c r="E31" s="290">
        <v>700</v>
      </c>
      <c r="F31" s="179">
        <v>-0.14548752758991557</v>
      </c>
      <c r="G31" s="34"/>
      <c r="H31" s="5"/>
      <c r="I31" s="5"/>
    </row>
    <row r="32" spans="1:9" ht="10.5" customHeight="1" x14ac:dyDescent="0.2">
      <c r="B32" s="574" t="s">
        <v>448</v>
      </c>
      <c r="C32" s="289"/>
      <c r="D32" s="290"/>
      <c r="E32" s="290"/>
      <c r="F32" s="179"/>
      <c r="G32" s="34"/>
      <c r="H32" s="5"/>
      <c r="I32" s="5"/>
    </row>
    <row r="33" spans="1:9" ht="10.5" customHeight="1" x14ac:dyDescent="0.2">
      <c r="B33" s="574" t="s">
        <v>487</v>
      </c>
      <c r="C33" s="289"/>
      <c r="D33" s="290"/>
      <c r="E33" s="290"/>
      <c r="F33" s="179"/>
      <c r="G33" s="34"/>
      <c r="H33" s="5"/>
      <c r="I33" s="5"/>
    </row>
    <row r="34" spans="1:9" ht="10.5" customHeight="1" x14ac:dyDescent="0.2">
      <c r="B34" s="16" t="s">
        <v>99</v>
      </c>
      <c r="C34" s="289">
        <v>465</v>
      </c>
      <c r="D34" s="290">
        <v>160</v>
      </c>
      <c r="E34" s="290"/>
      <c r="F34" s="179">
        <v>0.27397260273972601</v>
      </c>
      <c r="G34" s="34"/>
      <c r="H34" s="5"/>
      <c r="I34" s="5"/>
    </row>
    <row r="35" spans="1:9" s="28" customFormat="1" ht="10.5" customHeight="1" x14ac:dyDescent="0.2">
      <c r="A35" s="24"/>
      <c r="B35" s="16" t="s">
        <v>98</v>
      </c>
      <c r="C35" s="289"/>
      <c r="D35" s="290"/>
      <c r="E35" s="290"/>
      <c r="F35" s="179"/>
      <c r="G35" s="36"/>
      <c r="H35" s="5"/>
    </row>
    <row r="36" spans="1:9" s="28" customFormat="1" ht="10.5" customHeight="1" x14ac:dyDescent="0.2">
      <c r="A36" s="24"/>
      <c r="B36" s="16" t="s">
        <v>250</v>
      </c>
      <c r="C36" s="291"/>
      <c r="D36" s="292"/>
      <c r="E36" s="292"/>
      <c r="F36" s="178"/>
      <c r="G36" s="36"/>
    </row>
    <row r="37" spans="1:9" s="28" customFormat="1" ht="24.75" customHeight="1" x14ac:dyDescent="0.2">
      <c r="A37" s="24"/>
      <c r="B37" s="35" t="s">
        <v>101</v>
      </c>
      <c r="C37" s="291">
        <v>2885889.0285200006</v>
      </c>
      <c r="D37" s="292">
        <v>33032.26</v>
      </c>
      <c r="E37" s="292">
        <v>12452</v>
      </c>
      <c r="F37" s="178">
        <v>-0.13155139268131888</v>
      </c>
      <c r="G37" s="36"/>
    </row>
    <row r="38" spans="1:9" ht="10.5" customHeight="1" x14ac:dyDescent="0.2">
      <c r="B38" s="31" t="s">
        <v>102</v>
      </c>
      <c r="C38" s="291"/>
      <c r="D38" s="292"/>
      <c r="E38" s="292"/>
      <c r="F38" s="178"/>
      <c r="G38" s="20"/>
      <c r="H38" s="5"/>
      <c r="I38" s="5"/>
    </row>
    <row r="39" spans="1:9" ht="10.5" customHeight="1" x14ac:dyDescent="0.2">
      <c r="B39" s="16" t="s">
        <v>104</v>
      </c>
      <c r="C39" s="289">
        <v>10322437.409999998</v>
      </c>
      <c r="D39" s="290">
        <v>6002501.3699999973</v>
      </c>
      <c r="E39" s="290">
        <v>51364.829999999994</v>
      </c>
      <c r="F39" s="179">
        <v>-0.1112703806707368</v>
      </c>
      <c r="G39" s="34"/>
      <c r="H39" s="5"/>
      <c r="I39" s="5"/>
    </row>
    <row r="40" spans="1:9" ht="10.5" customHeight="1" x14ac:dyDescent="0.2">
      <c r="B40" s="33" t="s">
        <v>106</v>
      </c>
      <c r="C40" s="289">
        <v>10315047.959999997</v>
      </c>
      <c r="D40" s="290">
        <v>5999636.4999999972</v>
      </c>
      <c r="E40" s="290">
        <v>51336.03</v>
      </c>
      <c r="F40" s="179">
        <v>-0.11133250435529563</v>
      </c>
      <c r="G40" s="34"/>
      <c r="H40" s="5"/>
      <c r="I40" s="5"/>
    </row>
    <row r="41" spans="1:9" ht="10.5" customHeight="1" x14ac:dyDescent="0.2">
      <c r="B41" s="33" t="s">
        <v>304</v>
      </c>
      <c r="C41" s="289">
        <v>75640.579999999987</v>
      </c>
      <c r="D41" s="290">
        <v>66331.97</v>
      </c>
      <c r="E41" s="290">
        <v>430.05999999999995</v>
      </c>
      <c r="F41" s="179">
        <v>-7.7823582810782832E-2</v>
      </c>
      <c r="G41" s="34"/>
      <c r="H41" s="5"/>
      <c r="I41" s="5"/>
    </row>
    <row r="42" spans="1:9" ht="10.5" customHeight="1" x14ac:dyDescent="0.2">
      <c r="B42" s="33" t="s">
        <v>305</v>
      </c>
      <c r="C42" s="289">
        <v>3424584.0499999947</v>
      </c>
      <c r="D42" s="290">
        <v>3382348.0999999945</v>
      </c>
      <c r="E42" s="290">
        <v>18621.03</v>
      </c>
      <c r="F42" s="179">
        <v>-0.12296898931849487</v>
      </c>
      <c r="G42" s="34"/>
      <c r="H42" s="5"/>
      <c r="I42" s="5"/>
    </row>
    <row r="43" spans="1:9" ht="10.5" customHeight="1" x14ac:dyDescent="0.2">
      <c r="B43" s="33" t="s">
        <v>306</v>
      </c>
      <c r="C43" s="289">
        <v>2238322.9100000011</v>
      </c>
      <c r="D43" s="290">
        <v>2089458.4100000011</v>
      </c>
      <c r="E43" s="290">
        <v>12940.77</v>
      </c>
      <c r="F43" s="179">
        <v>-0.10701274864591137</v>
      </c>
      <c r="G43" s="34"/>
      <c r="H43" s="5"/>
      <c r="I43" s="5"/>
    </row>
    <row r="44" spans="1:9" ht="10.5" customHeight="1" x14ac:dyDescent="0.2">
      <c r="B44" s="33" t="s">
        <v>307</v>
      </c>
      <c r="C44" s="289">
        <v>3857142.0500000003</v>
      </c>
      <c r="D44" s="290">
        <v>77807.030000000013</v>
      </c>
      <c r="E44" s="290">
        <v>16109.020000000002</v>
      </c>
      <c r="F44" s="179">
        <v>-0.11091904078921511</v>
      </c>
      <c r="G44" s="34"/>
      <c r="H44" s="5"/>
      <c r="I44" s="5"/>
    </row>
    <row r="45" spans="1:9" ht="10.5" customHeight="1" x14ac:dyDescent="0.2">
      <c r="B45" s="33" t="s">
        <v>308</v>
      </c>
      <c r="C45" s="289">
        <v>67280.510000000068</v>
      </c>
      <c r="D45" s="290">
        <v>15744.94</v>
      </c>
      <c r="E45" s="290">
        <v>390.99</v>
      </c>
      <c r="F45" s="179">
        <v>-1.5117134738654392E-2</v>
      </c>
      <c r="G45" s="34"/>
      <c r="H45" s="5"/>
      <c r="I45" s="5"/>
    </row>
    <row r="46" spans="1:9" ht="10.5" customHeight="1" x14ac:dyDescent="0.2">
      <c r="B46" s="33" t="s">
        <v>309</v>
      </c>
      <c r="C46" s="289">
        <v>652077.86000000045</v>
      </c>
      <c r="D46" s="290">
        <v>367946.05000000022</v>
      </c>
      <c r="E46" s="290">
        <v>2844.16</v>
      </c>
      <c r="F46" s="179">
        <v>-7.8116495111482553E-2</v>
      </c>
      <c r="G46" s="34"/>
      <c r="H46" s="5"/>
      <c r="I46" s="5"/>
    </row>
    <row r="47" spans="1:9" ht="10.5" customHeight="1" x14ac:dyDescent="0.2">
      <c r="B47" s="33" t="s">
        <v>105</v>
      </c>
      <c r="C47" s="289">
        <v>7389.4500000000035</v>
      </c>
      <c r="D47" s="290">
        <v>2864.87</v>
      </c>
      <c r="E47" s="290">
        <v>28.8</v>
      </c>
      <c r="F47" s="179">
        <v>-1.5166761070202761E-2</v>
      </c>
      <c r="G47" s="34"/>
      <c r="H47" s="5"/>
      <c r="I47" s="5"/>
    </row>
    <row r="48" spans="1:9" ht="10.5" customHeight="1" x14ac:dyDescent="0.2">
      <c r="B48" s="16" t="s">
        <v>22</v>
      </c>
      <c r="C48" s="289">
        <v>4119067.5000000009</v>
      </c>
      <c r="D48" s="290">
        <v>775067.02000000037</v>
      </c>
      <c r="E48" s="290">
        <v>19577.900000000001</v>
      </c>
      <c r="F48" s="179">
        <v>-0.11864605060287703</v>
      </c>
      <c r="G48" s="34"/>
      <c r="H48" s="5"/>
      <c r="I48" s="5"/>
    </row>
    <row r="49" spans="1:9" ht="10.5" customHeight="1" x14ac:dyDescent="0.2">
      <c r="B49" s="16" t="s">
        <v>107</v>
      </c>
      <c r="C49" s="289">
        <v>76390.179999999978</v>
      </c>
      <c r="D49" s="290">
        <v>76390.179999999978</v>
      </c>
      <c r="E49" s="290">
        <v>704.67</v>
      </c>
      <c r="F49" s="179">
        <v>9.0349183538920075E-2</v>
      </c>
      <c r="G49" s="34"/>
      <c r="H49" s="5"/>
      <c r="I49" s="5"/>
    </row>
    <row r="50" spans="1:9" ht="10.5" customHeight="1" x14ac:dyDescent="0.2">
      <c r="B50" s="33" t="s">
        <v>110</v>
      </c>
      <c r="C50" s="289">
        <v>48455.56</v>
      </c>
      <c r="D50" s="290">
        <v>48455.56</v>
      </c>
      <c r="E50" s="290">
        <v>458.76</v>
      </c>
      <c r="F50" s="179">
        <v>1.3126056263965236E-2</v>
      </c>
      <c r="G50" s="34"/>
      <c r="H50" s="5"/>
      <c r="I50" s="5"/>
    </row>
    <row r="51" spans="1:9" ht="10.5" customHeight="1" x14ac:dyDescent="0.2">
      <c r="B51" s="33" t="s">
        <v>109</v>
      </c>
      <c r="C51" s="289">
        <v>26834.619999999992</v>
      </c>
      <c r="D51" s="290">
        <v>26834.619999999992</v>
      </c>
      <c r="E51" s="290">
        <v>245.91</v>
      </c>
      <c r="F51" s="179">
        <v>0.30375775172330677</v>
      </c>
      <c r="G51" s="34"/>
      <c r="H51" s="5"/>
      <c r="I51" s="5"/>
    </row>
    <row r="52" spans="1:9" ht="10.5" customHeight="1" x14ac:dyDescent="0.2">
      <c r="B52" s="33" t="s">
        <v>112</v>
      </c>
      <c r="C52" s="289">
        <v>1100</v>
      </c>
      <c r="D52" s="290">
        <v>1100</v>
      </c>
      <c r="E52" s="290"/>
      <c r="F52" s="179">
        <v>-0.33333333333333337</v>
      </c>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28787.200000000001</v>
      </c>
      <c r="D56" s="290">
        <v>28787.200000000001</v>
      </c>
      <c r="E56" s="290"/>
      <c r="F56" s="179">
        <v>-0.13363067829562369</v>
      </c>
      <c r="G56" s="34"/>
      <c r="H56" s="5"/>
      <c r="I56" s="5"/>
    </row>
    <row r="57" spans="1:9" ht="10.5" customHeight="1" x14ac:dyDescent="0.2">
      <c r="B57" s="16" t="s">
        <v>381</v>
      </c>
      <c r="C57" s="289">
        <v>61028.45</v>
      </c>
      <c r="D57" s="290">
        <v>12</v>
      </c>
      <c r="E57" s="290">
        <v>408.2</v>
      </c>
      <c r="F57" s="179">
        <v>0.10001465401650722</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417</v>
      </c>
      <c r="C62" s="289">
        <v>267475.11505999998</v>
      </c>
      <c r="D62" s="290"/>
      <c r="E62" s="290"/>
      <c r="F62" s="179">
        <v>0.19121257472388575</v>
      </c>
      <c r="G62" s="34"/>
      <c r="H62" s="5"/>
      <c r="I62" s="5"/>
    </row>
    <row r="63" spans="1:9" ht="10.5" customHeight="1" x14ac:dyDescent="0.2">
      <c r="B63" s="16" t="s">
        <v>94</v>
      </c>
      <c r="C63" s="289">
        <v>193.5</v>
      </c>
      <c r="D63" s="290"/>
      <c r="E63" s="290"/>
      <c r="F63" s="179"/>
      <c r="G63" s="34"/>
      <c r="H63" s="5"/>
      <c r="I63" s="5"/>
    </row>
    <row r="64" spans="1:9" s="28" customFormat="1" ht="10.5" customHeight="1" x14ac:dyDescent="0.2">
      <c r="A64" s="24"/>
      <c r="B64" s="16" t="s">
        <v>92</v>
      </c>
      <c r="C64" s="289">
        <v>137.80000000000001</v>
      </c>
      <c r="D64" s="290"/>
      <c r="E64" s="290"/>
      <c r="F64" s="179"/>
      <c r="G64" s="27"/>
      <c r="H64" s="5"/>
    </row>
    <row r="65" spans="1:9" ht="10.5" customHeight="1" x14ac:dyDescent="0.2">
      <c r="B65" s="16" t="s">
        <v>93</v>
      </c>
      <c r="C65" s="289"/>
      <c r="D65" s="290"/>
      <c r="E65" s="290"/>
      <c r="F65" s="179"/>
      <c r="G65" s="20"/>
      <c r="H65" s="5"/>
      <c r="I65" s="5"/>
    </row>
    <row r="66" spans="1:9" ht="12" customHeight="1" x14ac:dyDescent="0.2">
      <c r="B66" s="16" t="s">
        <v>91</v>
      </c>
      <c r="C66" s="289"/>
      <c r="D66" s="290"/>
      <c r="E66" s="290"/>
      <c r="F66" s="179"/>
      <c r="G66" s="34"/>
      <c r="H66" s="5"/>
      <c r="I66" s="5"/>
    </row>
    <row r="67" spans="1:9" ht="10.5" customHeight="1" x14ac:dyDescent="0.2">
      <c r="B67" s="16" t="s">
        <v>100</v>
      </c>
      <c r="C67" s="289">
        <v>473.34</v>
      </c>
      <c r="D67" s="290"/>
      <c r="E67" s="290"/>
      <c r="F67" s="179"/>
      <c r="G67" s="34"/>
      <c r="H67" s="5"/>
      <c r="I67" s="5"/>
    </row>
    <row r="68" spans="1:9" ht="10.5" customHeight="1" x14ac:dyDescent="0.2">
      <c r="B68" s="16" t="s">
        <v>489</v>
      </c>
      <c r="C68" s="289"/>
      <c r="D68" s="290"/>
      <c r="E68" s="290"/>
      <c r="F68" s="179"/>
      <c r="G68" s="34"/>
      <c r="H68" s="5"/>
      <c r="I68" s="5"/>
    </row>
    <row r="69" spans="1:9" ht="10.5" customHeight="1" x14ac:dyDescent="0.2">
      <c r="B69" s="16" t="s">
        <v>97</v>
      </c>
      <c r="C69" s="289"/>
      <c r="D69" s="290"/>
      <c r="E69" s="290"/>
      <c r="F69" s="179"/>
      <c r="G69" s="34"/>
      <c r="H69" s="5"/>
      <c r="I69" s="5"/>
    </row>
    <row r="70" spans="1:9" ht="10.5" customHeight="1" x14ac:dyDescent="0.2">
      <c r="B70" s="16" t="s">
        <v>303</v>
      </c>
      <c r="C70" s="289"/>
      <c r="D70" s="290"/>
      <c r="E70" s="290"/>
      <c r="F70" s="179"/>
      <c r="G70" s="34"/>
      <c r="H70" s="5"/>
      <c r="I70" s="5"/>
    </row>
    <row r="71" spans="1:9" ht="10.5" customHeight="1" x14ac:dyDescent="0.2">
      <c r="B71" s="268" t="s">
        <v>255</v>
      </c>
      <c r="C71" s="289">
        <v>371537.95999999996</v>
      </c>
      <c r="D71" s="290">
        <v>371237.95999999996</v>
      </c>
      <c r="E71" s="290">
        <v>4436.04</v>
      </c>
      <c r="F71" s="179">
        <v>-8.4261605767453451E-2</v>
      </c>
      <c r="G71" s="20"/>
      <c r="H71" s="5"/>
      <c r="I71" s="5"/>
    </row>
    <row r="72" spans="1:9" ht="10.5" customHeight="1" x14ac:dyDescent="0.2">
      <c r="B72" s="574" t="s">
        <v>447</v>
      </c>
      <c r="C72" s="289"/>
      <c r="D72" s="290"/>
      <c r="E72" s="290"/>
      <c r="F72" s="179"/>
      <c r="G72" s="20"/>
      <c r="H72" s="5"/>
      <c r="I72" s="5"/>
    </row>
    <row r="73" spans="1:9" ht="10.5" customHeight="1" x14ac:dyDescent="0.2">
      <c r="B73" s="16" t="s">
        <v>487</v>
      </c>
      <c r="C73" s="289"/>
      <c r="D73" s="290"/>
      <c r="E73" s="290"/>
      <c r="F73" s="179"/>
      <c r="G73" s="20"/>
      <c r="H73" s="5"/>
      <c r="I73" s="5"/>
    </row>
    <row r="74" spans="1:9" s="28" customFormat="1" ht="10.5" customHeight="1" x14ac:dyDescent="0.2">
      <c r="A74" s="24"/>
      <c r="B74" s="16" t="s">
        <v>99</v>
      </c>
      <c r="C74" s="289">
        <v>4075.2</v>
      </c>
      <c r="D74" s="290">
        <v>3513.2</v>
      </c>
      <c r="E74" s="290"/>
      <c r="F74" s="179">
        <v>-0.12923076923076926</v>
      </c>
      <c r="G74" s="36"/>
      <c r="H74" s="5"/>
    </row>
    <row r="75" spans="1:9" ht="9" customHeight="1" x14ac:dyDescent="0.2">
      <c r="B75" s="16" t="s">
        <v>98</v>
      </c>
      <c r="C75" s="289"/>
      <c r="D75" s="290"/>
      <c r="E75" s="290"/>
      <c r="F75" s="179"/>
      <c r="G75" s="34"/>
      <c r="H75" s="5"/>
      <c r="I75" s="5"/>
    </row>
    <row r="76" spans="1:9" s="28" customFormat="1" ht="13.5" customHeight="1" x14ac:dyDescent="0.2">
      <c r="A76" s="24"/>
      <c r="B76" s="16" t="s">
        <v>250</v>
      </c>
      <c r="C76" s="289"/>
      <c r="D76" s="290"/>
      <c r="E76" s="290"/>
      <c r="F76" s="179"/>
      <c r="G76" s="36"/>
    </row>
    <row r="77" spans="1:9" ht="10.5" customHeight="1" x14ac:dyDescent="0.2">
      <c r="B77" s="35" t="s">
        <v>108</v>
      </c>
      <c r="C77" s="291">
        <v>15251799.655059997</v>
      </c>
      <c r="D77" s="292">
        <v>7257508.9299999969</v>
      </c>
      <c r="E77" s="292">
        <v>76519.64</v>
      </c>
      <c r="F77" s="178">
        <v>-0.10729293656196792</v>
      </c>
      <c r="G77" s="34"/>
      <c r="H77" s="5"/>
      <c r="I77" s="5"/>
    </row>
    <row r="78" spans="1:9" ht="10.5" customHeight="1" x14ac:dyDescent="0.2">
      <c r="B78" s="31" t="s">
        <v>341</v>
      </c>
      <c r="C78" s="291"/>
      <c r="D78" s="292"/>
      <c r="E78" s="292"/>
      <c r="F78" s="178"/>
      <c r="G78" s="34"/>
      <c r="H78" s="5"/>
      <c r="I78" s="5"/>
    </row>
    <row r="79" spans="1:9" s="28" customFormat="1" ht="10.5" customHeight="1" x14ac:dyDescent="0.2">
      <c r="A79" s="24"/>
      <c r="B79" s="16" t="s">
        <v>22</v>
      </c>
      <c r="C79" s="289">
        <v>6022987.2900000019</v>
      </c>
      <c r="D79" s="290">
        <v>805583.53000000026</v>
      </c>
      <c r="E79" s="290">
        <v>30132.66</v>
      </c>
      <c r="F79" s="179">
        <v>-0.11605458728285123</v>
      </c>
      <c r="G79" s="27"/>
      <c r="H79" s="5"/>
    </row>
    <row r="80" spans="1:9" s="28" customFormat="1" ht="10.5" customHeight="1" x14ac:dyDescent="0.2">
      <c r="A80" s="24"/>
      <c r="B80" s="16" t="s">
        <v>104</v>
      </c>
      <c r="C80" s="289">
        <v>10603035.379999999</v>
      </c>
      <c r="D80" s="290">
        <v>6004820.3199999975</v>
      </c>
      <c r="E80" s="290">
        <v>52499.069999999992</v>
      </c>
      <c r="F80" s="179">
        <v>-0.11444061971337272</v>
      </c>
      <c r="G80" s="27"/>
      <c r="H80" s="5"/>
    </row>
    <row r="81" spans="1:9" s="28" customFormat="1" ht="10.5" customHeight="1" x14ac:dyDescent="0.2">
      <c r="A81" s="24"/>
      <c r="B81" s="33" t="s">
        <v>106</v>
      </c>
      <c r="C81" s="289">
        <v>10595358.359999998</v>
      </c>
      <c r="D81" s="290">
        <v>6001889.4499999974</v>
      </c>
      <c r="E81" s="290">
        <v>52470.26999999999</v>
      </c>
      <c r="F81" s="179">
        <v>-0.11448666422448284</v>
      </c>
      <c r="G81" s="27"/>
      <c r="H81" s="5"/>
    </row>
    <row r="82" spans="1:9" s="28" customFormat="1" ht="10.5" customHeight="1" x14ac:dyDescent="0.2">
      <c r="A82" s="24"/>
      <c r="B82" s="33" t="s">
        <v>304</v>
      </c>
      <c r="C82" s="289">
        <v>79888.31</v>
      </c>
      <c r="D82" s="290">
        <v>66413.73</v>
      </c>
      <c r="E82" s="290">
        <v>430.05999999999995</v>
      </c>
      <c r="F82" s="179">
        <v>-8.4052592934684478E-2</v>
      </c>
      <c r="G82" s="27"/>
      <c r="H82" s="5"/>
    </row>
    <row r="83" spans="1:9" s="28" customFormat="1" ht="10.5" customHeight="1" x14ac:dyDescent="0.2">
      <c r="A83" s="24"/>
      <c r="B83" s="33" t="s">
        <v>305</v>
      </c>
      <c r="C83" s="289">
        <v>3424900.9899999946</v>
      </c>
      <c r="D83" s="290">
        <v>3382348.0999999945</v>
      </c>
      <c r="E83" s="290">
        <v>18621.03</v>
      </c>
      <c r="F83" s="179">
        <v>-0.12290370678882157</v>
      </c>
      <c r="G83" s="27"/>
      <c r="H83" s="5"/>
    </row>
    <row r="84" spans="1:9" s="28" customFormat="1" ht="10.5" customHeight="1" x14ac:dyDescent="0.2">
      <c r="A84" s="24"/>
      <c r="B84" s="33" t="s">
        <v>306</v>
      </c>
      <c r="C84" s="289">
        <v>2238322.9100000011</v>
      </c>
      <c r="D84" s="290">
        <v>2089458.4100000011</v>
      </c>
      <c r="E84" s="290">
        <v>12940.77</v>
      </c>
      <c r="F84" s="179">
        <v>-0.10701274864591137</v>
      </c>
      <c r="G84" s="27"/>
      <c r="H84" s="5"/>
    </row>
    <row r="85" spans="1:9" s="28" customFormat="1" ht="10.5" customHeight="1" x14ac:dyDescent="0.2">
      <c r="A85" s="24"/>
      <c r="B85" s="33" t="s">
        <v>307</v>
      </c>
      <c r="C85" s="289">
        <v>4079345.4900000007</v>
      </c>
      <c r="D85" s="290">
        <v>79368.840000000026</v>
      </c>
      <c r="E85" s="290">
        <v>17010.89</v>
      </c>
      <c r="F85" s="179">
        <v>-0.11943744515743415</v>
      </c>
      <c r="G85" s="27"/>
      <c r="H85" s="5"/>
    </row>
    <row r="86" spans="1:9" ht="10.5" customHeight="1" x14ac:dyDescent="0.2">
      <c r="B86" s="33" t="s">
        <v>308</v>
      </c>
      <c r="C86" s="289">
        <v>67425.120000000068</v>
      </c>
      <c r="D86" s="290">
        <v>15770.09</v>
      </c>
      <c r="E86" s="290">
        <v>390.99</v>
      </c>
      <c r="F86" s="179">
        <v>-1.4770165321052797E-2</v>
      </c>
      <c r="G86" s="34"/>
      <c r="H86" s="5"/>
      <c r="I86" s="5"/>
    </row>
    <row r="87" spans="1:9" ht="10.5" customHeight="1" x14ac:dyDescent="0.2">
      <c r="B87" s="33" t="s">
        <v>309</v>
      </c>
      <c r="C87" s="289">
        <v>705475.5400000005</v>
      </c>
      <c r="D87" s="290">
        <v>368530.2800000002</v>
      </c>
      <c r="E87" s="290">
        <v>3076.5299999999997</v>
      </c>
      <c r="F87" s="179">
        <v>-7.8446370518393871E-2</v>
      </c>
      <c r="G87" s="34"/>
      <c r="H87" s="5"/>
      <c r="I87" s="5"/>
    </row>
    <row r="88" spans="1:9" ht="10.5" customHeight="1" x14ac:dyDescent="0.2">
      <c r="B88" s="33" t="s">
        <v>105</v>
      </c>
      <c r="C88" s="289">
        <v>7677.0200000000032</v>
      </c>
      <c r="D88" s="290">
        <v>2930.87</v>
      </c>
      <c r="E88" s="290">
        <v>28.8</v>
      </c>
      <c r="F88" s="179">
        <v>-4.5976197311044187E-2</v>
      </c>
      <c r="G88" s="34"/>
      <c r="H88" s="5"/>
      <c r="I88" s="5"/>
    </row>
    <row r="89" spans="1:9" s="28" customFormat="1" ht="10.5" customHeight="1" x14ac:dyDescent="0.2">
      <c r="A89" s="24"/>
      <c r="B89" s="16" t="s">
        <v>100</v>
      </c>
      <c r="C89" s="289">
        <v>32330.229999999996</v>
      </c>
      <c r="D89" s="290"/>
      <c r="E89" s="290">
        <v>63</v>
      </c>
      <c r="F89" s="179">
        <v>-0.29428560950981031</v>
      </c>
      <c r="G89" s="27"/>
      <c r="H89" s="5"/>
    </row>
    <row r="90" spans="1:9" ht="10.5" customHeight="1" x14ac:dyDescent="0.2">
      <c r="B90" s="16" t="s">
        <v>107</v>
      </c>
      <c r="C90" s="289">
        <v>76390.179999999978</v>
      </c>
      <c r="D90" s="290">
        <v>76390.179999999978</v>
      </c>
      <c r="E90" s="290">
        <v>704.67</v>
      </c>
      <c r="F90" s="179">
        <v>9.0349183538920075E-2</v>
      </c>
      <c r="G90" s="34"/>
      <c r="H90" s="5"/>
      <c r="I90" s="5"/>
    </row>
    <row r="91" spans="1:9" ht="10.5" customHeight="1" x14ac:dyDescent="0.2">
      <c r="B91" s="33" t="s">
        <v>110</v>
      </c>
      <c r="C91" s="289">
        <v>48455.56</v>
      </c>
      <c r="D91" s="290">
        <v>48455.56</v>
      </c>
      <c r="E91" s="290">
        <v>458.76</v>
      </c>
      <c r="F91" s="179">
        <v>1.3126056263965236E-2</v>
      </c>
      <c r="G91" s="34"/>
      <c r="H91" s="5"/>
      <c r="I91" s="5"/>
    </row>
    <row r="92" spans="1:9" ht="10.5" customHeight="1" x14ac:dyDescent="0.2">
      <c r="B92" s="33" t="s">
        <v>109</v>
      </c>
      <c r="C92" s="289">
        <v>26834.619999999992</v>
      </c>
      <c r="D92" s="290">
        <v>26834.619999999992</v>
      </c>
      <c r="E92" s="290">
        <v>245.91</v>
      </c>
      <c r="F92" s="179">
        <v>0.30375775172330677</v>
      </c>
      <c r="G92" s="20"/>
      <c r="H92" s="5"/>
      <c r="I92" s="5"/>
    </row>
    <row r="93" spans="1:9" ht="10.5" customHeight="1" x14ac:dyDescent="0.2">
      <c r="B93" s="33" t="s">
        <v>112</v>
      </c>
      <c r="C93" s="289">
        <v>1100</v>
      </c>
      <c r="D93" s="290">
        <v>1100</v>
      </c>
      <c r="E93" s="290"/>
      <c r="F93" s="179">
        <v>-0.33333333333333337</v>
      </c>
      <c r="G93" s="34"/>
      <c r="H93" s="5"/>
      <c r="I93" s="5"/>
    </row>
    <row r="94" spans="1:9" ht="10.5" customHeight="1" x14ac:dyDescent="0.2">
      <c r="B94" s="33" t="s">
        <v>111</v>
      </c>
      <c r="C94" s="289"/>
      <c r="D94" s="290"/>
      <c r="E94" s="290"/>
      <c r="F94" s="179"/>
      <c r="G94" s="34"/>
      <c r="H94" s="5"/>
      <c r="I94" s="5"/>
    </row>
    <row r="95" spans="1:9" s="40" customFormat="1" ht="10.5" customHeight="1" x14ac:dyDescent="0.25">
      <c r="A95" s="38"/>
      <c r="B95" s="16" t="s">
        <v>97</v>
      </c>
      <c r="C95" s="289"/>
      <c r="D95" s="290"/>
      <c r="E95" s="290"/>
      <c r="F95" s="179"/>
      <c r="G95" s="34"/>
      <c r="H95" s="5"/>
    </row>
    <row r="96" spans="1:9" s="40" customFormat="1" ht="10.5" customHeight="1" x14ac:dyDescent="0.25">
      <c r="A96" s="38"/>
      <c r="B96" s="16" t="s">
        <v>103</v>
      </c>
      <c r="C96" s="289"/>
      <c r="D96" s="290"/>
      <c r="E96" s="290"/>
      <c r="F96" s="179"/>
      <c r="G96" s="34"/>
      <c r="H96" s="5"/>
    </row>
    <row r="97" spans="1:9" ht="10.5" customHeight="1" x14ac:dyDescent="0.2">
      <c r="B97" s="16" t="s">
        <v>96</v>
      </c>
      <c r="C97" s="289"/>
      <c r="D97" s="290"/>
      <c r="E97" s="290"/>
      <c r="F97" s="179"/>
      <c r="G97" s="34"/>
      <c r="H97" s="5"/>
      <c r="I97" s="5"/>
    </row>
    <row r="98" spans="1:9" ht="10.5" customHeight="1" x14ac:dyDescent="0.2">
      <c r="B98" s="16" t="s">
        <v>489</v>
      </c>
      <c r="C98" s="289"/>
      <c r="D98" s="290"/>
      <c r="E98" s="290"/>
      <c r="F98" s="179"/>
      <c r="G98" s="34"/>
      <c r="H98" s="5"/>
      <c r="I98" s="5"/>
    </row>
    <row r="99" spans="1:9" ht="10.5" customHeight="1" x14ac:dyDescent="0.2">
      <c r="B99" s="16" t="s">
        <v>95</v>
      </c>
      <c r="C99" s="289">
        <v>28824</v>
      </c>
      <c r="D99" s="290">
        <v>28824</v>
      </c>
      <c r="E99" s="290"/>
      <c r="F99" s="179">
        <v>-0.13396188999657499</v>
      </c>
      <c r="G99" s="34"/>
      <c r="H99" s="5"/>
      <c r="I99" s="5"/>
    </row>
    <row r="100" spans="1:9" ht="10.5" customHeight="1" x14ac:dyDescent="0.2">
      <c r="B100" s="16" t="s">
        <v>381</v>
      </c>
      <c r="C100" s="289">
        <v>126750.84999999999</v>
      </c>
      <c r="D100" s="290">
        <v>12</v>
      </c>
      <c r="E100" s="290">
        <v>1108.2</v>
      </c>
      <c r="F100" s="179">
        <v>-4.2608218347008231E-2</v>
      </c>
      <c r="G100" s="34"/>
      <c r="H100" s="5"/>
      <c r="I100" s="5"/>
    </row>
    <row r="101" spans="1:9" ht="10.5" customHeight="1" x14ac:dyDescent="0.2">
      <c r="B101" s="16" t="s">
        <v>417</v>
      </c>
      <c r="C101" s="289">
        <v>870685.29358000006</v>
      </c>
      <c r="D101" s="290"/>
      <c r="E101" s="290"/>
      <c r="F101" s="179">
        <v>-6.1506290593588142E-2</v>
      </c>
      <c r="G101" s="34"/>
      <c r="H101" s="5"/>
      <c r="I101" s="5"/>
    </row>
    <row r="102" spans="1:9" ht="10.5" customHeight="1" x14ac:dyDescent="0.2">
      <c r="B102" s="16" t="s">
        <v>91</v>
      </c>
      <c r="C102" s="289">
        <v>80</v>
      </c>
      <c r="D102" s="290"/>
      <c r="E102" s="290"/>
      <c r="F102" s="179"/>
      <c r="G102" s="34"/>
      <c r="H102" s="5"/>
      <c r="I102" s="5"/>
    </row>
    <row r="103" spans="1:9" s="486" customFormat="1" ht="10.5" customHeight="1" x14ac:dyDescent="0.2">
      <c r="A103" s="452"/>
      <c r="B103" s="563" t="s">
        <v>310</v>
      </c>
      <c r="C103" s="568"/>
      <c r="D103" s="569"/>
      <c r="E103" s="569"/>
      <c r="F103" s="570"/>
      <c r="G103" s="571"/>
    </row>
    <row r="104" spans="1:9" s="562" customFormat="1" ht="10.5" customHeight="1" x14ac:dyDescent="0.2">
      <c r="A104" s="489"/>
      <c r="B104" s="563" t="s">
        <v>311</v>
      </c>
      <c r="C104" s="568"/>
      <c r="D104" s="569"/>
      <c r="E104" s="569"/>
      <c r="F104" s="570"/>
      <c r="G104" s="561"/>
      <c r="H104" s="486"/>
    </row>
    <row r="105" spans="1:9" s="486" customFormat="1" ht="10.5" customHeight="1" x14ac:dyDescent="0.2">
      <c r="A105" s="452"/>
      <c r="B105" s="563" t="s">
        <v>312</v>
      </c>
      <c r="C105" s="568"/>
      <c r="D105" s="569"/>
      <c r="E105" s="569"/>
      <c r="F105" s="570"/>
      <c r="G105" s="571"/>
    </row>
    <row r="106" spans="1:9" s="486" customFormat="1" ht="10.5" customHeight="1" x14ac:dyDescent="0.2">
      <c r="A106" s="452"/>
      <c r="B106" s="563" t="s">
        <v>313</v>
      </c>
      <c r="C106" s="568"/>
      <c r="D106" s="569"/>
      <c r="E106" s="569"/>
      <c r="F106" s="570"/>
      <c r="G106" s="571"/>
    </row>
    <row r="107" spans="1:9" ht="10.5" customHeight="1" x14ac:dyDescent="0.2">
      <c r="B107" s="16" t="s">
        <v>94</v>
      </c>
      <c r="C107" s="289">
        <v>193.5</v>
      </c>
      <c r="D107" s="290"/>
      <c r="E107" s="290"/>
      <c r="F107" s="179"/>
      <c r="G107" s="34"/>
      <c r="H107" s="5"/>
      <c r="I107" s="5"/>
    </row>
    <row r="108" spans="1:9" ht="10.5" customHeight="1" x14ac:dyDescent="0.2">
      <c r="B108" s="16" t="s">
        <v>92</v>
      </c>
      <c r="C108" s="289">
        <v>137.80000000000001</v>
      </c>
      <c r="D108" s="290"/>
      <c r="E108" s="290"/>
      <c r="F108" s="179"/>
      <c r="G108" s="34"/>
      <c r="H108" s="5"/>
      <c r="I108" s="5"/>
    </row>
    <row r="109" spans="1:9" ht="10.5" customHeight="1" x14ac:dyDescent="0.2">
      <c r="B109" s="16" t="s">
        <v>93</v>
      </c>
      <c r="C109" s="289"/>
      <c r="D109" s="290"/>
      <c r="E109" s="290"/>
      <c r="F109" s="179"/>
      <c r="G109" s="34"/>
      <c r="H109" s="5"/>
      <c r="I109" s="5"/>
    </row>
    <row r="110" spans="1:9" ht="10.5" customHeight="1" x14ac:dyDescent="0.2">
      <c r="B110" s="16" t="s">
        <v>252</v>
      </c>
      <c r="C110" s="289"/>
      <c r="D110" s="290"/>
      <c r="E110" s="290"/>
      <c r="F110" s="179"/>
      <c r="G110" s="34"/>
      <c r="H110" s="5"/>
      <c r="I110" s="5"/>
    </row>
    <row r="111" spans="1:9" ht="10.5" customHeight="1" x14ac:dyDescent="0.2">
      <c r="B111" s="16" t="s">
        <v>303</v>
      </c>
      <c r="C111" s="289"/>
      <c r="D111" s="290"/>
      <c r="E111" s="290"/>
      <c r="F111" s="179"/>
      <c r="G111" s="34"/>
      <c r="H111" s="5"/>
      <c r="I111" s="5"/>
    </row>
    <row r="112" spans="1:9" ht="10.5" customHeight="1" x14ac:dyDescent="0.2">
      <c r="B112" s="268" t="s">
        <v>255</v>
      </c>
      <c r="C112" s="289">
        <v>371537.95999999996</v>
      </c>
      <c r="D112" s="290">
        <v>371237.95999999996</v>
      </c>
      <c r="E112" s="290">
        <v>4436.04</v>
      </c>
      <c r="F112" s="179">
        <v>-8.4261605767453451E-2</v>
      </c>
      <c r="G112" s="34"/>
      <c r="H112" s="5"/>
      <c r="I112" s="5"/>
    </row>
    <row r="113" spans="1:9" ht="10.5" customHeight="1" x14ac:dyDescent="0.2">
      <c r="B113" s="574" t="s">
        <v>449</v>
      </c>
      <c r="C113" s="289"/>
      <c r="D113" s="290"/>
      <c r="E113" s="290"/>
      <c r="F113" s="179"/>
      <c r="G113" s="34"/>
      <c r="H113" s="5"/>
      <c r="I113" s="5"/>
    </row>
    <row r="114" spans="1:9" ht="10.5" customHeight="1" x14ac:dyDescent="0.2">
      <c r="B114" s="16" t="s">
        <v>487</v>
      </c>
      <c r="C114" s="289"/>
      <c r="D114" s="290"/>
      <c r="E114" s="290"/>
      <c r="F114" s="179"/>
      <c r="G114" s="34"/>
      <c r="H114" s="5"/>
      <c r="I114" s="5"/>
    </row>
    <row r="115" spans="1:9" s="28" customFormat="1" ht="10.5" customHeight="1" x14ac:dyDescent="0.2">
      <c r="A115" s="24"/>
      <c r="B115" s="16" t="s">
        <v>99</v>
      </c>
      <c r="C115" s="289">
        <v>4540.2</v>
      </c>
      <c r="D115" s="290">
        <v>3673.2</v>
      </c>
      <c r="E115" s="290"/>
      <c r="F115" s="179">
        <v>-0.10005946481665018</v>
      </c>
      <c r="G115" s="36"/>
      <c r="H115" s="5"/>
    </row>
    <row r="116" spans="1:9" s="28" customFormat="1" ht="10.5" customHeight="1" x14ac:dyDescent="0.2">
      <c r="A116" s="24"/>
      <c r="B116" s="16" t="s">
        <v>98</v>
      </c>
      <c r="C116" s="289"/>
      <c r="D116" s="290"/>
      <c r="E116" s="290"/>
      <c r="F116" s="179"/>
      <c r="G116" s="36"/>
    </row>
    <row r="117" spans="1:9" ht="15" customHeight="1" x14ac:dyDescent="0.2">
      <c r="B117" s="16" t="s">
        <v>250</v>
      </c>
      <c r="C117" s="289"/>
      <c r="D117" s="290"/>
      <c r="E117" s="290"/>
      <c r="F117" s="179"/>
      <c r="G117" s="34"/>
      <c r="H117" s="5"/>
      <c r="I117" s="5"/>
    </row>
    <row r="118" spans="1:9" ht="14.25" customHeight="1" x14ac:dyDescent="0.2">
      <c r="B118" s="29" t="s">
        <v>113</v>
      </c>
      <c r="C118" s="291">
        <v>18137688.68358</v>
      </c>
      <c r="D118" s="292">
        <v>7290541.1899999967</v>
      </c>
      <c r="E118" s="292">
        <v>88971.64</v>
      </c>
      <c r="F118" s="178">
        <v>-0.11124296090168906</v>
      </c>
      <c r="G118" s="34"/>
      <c r="H118" s="5"/>
      <c r="I118" s="5"/>
    </row>
    <row r="119" spans="1:9" ht="10.5" customHeight="1" x14ac:dyDescent="0.2">
      <c r="B119" s="74" t="s">
        <v>122</v>
      </c>
      <c r="C119" s="291"/>
      <c r="D119" s="292"/>
      <c r="E119" s="292"/>
      <c r="F119" s="178"/>
      <c r="G119" s="34"/>
      <c r="H119" s="5"/>
      <c r="I119" s="5"/>
    </row>
    <row r="120" spans="1:9" ht="10.5" customHeight="1" x14ac:dyDescent="0.2">
      <c r="B120" s="16" t="s">
        <v>386</v>
      </c>
      <c r="C120" s="289">
        <v>13509910.870000001</v>
      </c>
      <c r="D120" s="290">
        <v>5429.9600000000009</v>
      </c>
      <c r="E120" s="290">
        <v>104234.89000000004</v>
      </c>
      <c r="F120" s="179">
        <v>1.6875258613367583E-2</v>
      </c>
      <c r="G120" s="34"/>
      <c r="H120" s="5"/>
      <c r="I120" s="5"/>
    </row>
    <row r="121" spans="1:9" ht="10.5" customHeight="1" x14ac:dyDescent="0.2">
      <c r="B121" s="16" t="s">
        <v>100</v>
      </c>
      <c r="C121" s="289">
        <v>1627952.4999999998</v>
      </c>
      <c r="D121" s="290"/>
      <c r="E121" s="290">
        <v>10741.27</v>
      </c>
      <c r="F121" s="179">
        <v>0.46388407634946427</v>
      </c>
      <c r="G121" s="34"/>
      <c r="H121" s="5"/>
      <c r="I121" s="5"/>
    </row>
    <row r="122" spans="1:9" ht="10.5" customHeight="1" x14ac:dyDescent="0.2">
      <c r="B122" s="16" t="s">
        <v>177</v>
      </c>
      <c r="C122" s="289">
        <v>196446.46000000008</v>
      </c>
      <c r="D122" s="290"/>
      <c r="E122" s="290">
        <v>1594.95</v>
      </c>
      <c r="F122" s="179">
        <v>6.228791035631831E-2</v>
      </c>
      <c r="G122" s="34"/>
      <c r="H122" s="5"/>
      <c r="I122" s="5"/>
    </row>
    <row r="123" spans="1:9" ht="10.5" customHeight="1" x14ac:dyDescent="0.2">
      <c r="B123" s="16" t="s">
        <v>22</v>
      </c>
      <c r="C123" s="289">
        <v>2561199.3600000008</v>
      </c>
      <c r="D123" s="290">
        <v>4544.3999999999996</v>
      </c>
      <c r="E123" s="290">
        <v>18208.5</v>
      </c>
      <c r="F123" s="179">
        <v>3.5245761592768821E-2</v>
      </c>
      <c r="G123" s="34"/>
      <c r="H123" s="5"/>
      <c r="I123" s="5"/>
    </row>
    <row r="124" spans="1:9" ht="10.5" customHeight="1" x14ac:dyDescent="0.2">
      <c r="B124" s="16" t="s">
        <v>381</v>
      </c>
      <c r="C124" s="289">
        <v>44301.999999999993</v>
      </c>
      <c r="D124" s="290"/>
      <c r="E124" s="290">
        <v>245</v>
      </c>
      <c r="F124" s="179">
        <v>0.21568853435194102</v>
      </c>
      <c r="G124" s="34"/>
      <c r="H124" s="5"/>
      <c r="I124" s="5"/>
    </row>
    <row r="125" spans="1:9" ht="10.5" customHeight="1" x14ac:dyDescent="0.2">
      <c r="B125" s="37" t="s">
        <v>312</v>
      </c>
      <c r="C125" s="289"/>
      <c r="D125" s="290"/>
      <c r="E125" s="290"/>
      <c r="F125" s="179"/>
      <c r="G125" s="34"/>
      <c r="H125" s="5"/>
      <c r="I125" s="5"/>
    </row>
    <row r="126" spans="1:9" ht="10.5" customHeight="1" x14ac:dyDescent="0.2">
      <c r="B126" s="16" t="s">
        <v>385</v>
      </c>
      <c r="C126" s="289">
        <v>2300758.6399999978</v>
      </c>
      <c r="D126" s="290">
        <v>2022.32</v>
      </c>
      <c r="E126" s="290">
        <v>15267.570000000003</v>
      </c>
      <c r="F126" s="179">
        <v>1.1276627171827425E-2</v>
      </c>
      <c r="G126" s="34"/>
      <c r="H126" s="5"/>
      <c r="I126" s="5"/>
    </row>
    <row r="127" spans="1:9" ht="10.5" customHeight="1" x14ac:dyDescent="0.2">
      <c r="B127" s="37" t="s">
        <v>382</v>
      </c>
      <c r="C127" s="289">
        <v>159467</v>
      </c>
      <c r="D127" s="290"/>
      <c r="E127" s="290">
        <v>1125</v>
      </c>
      <c r="F127" s="179">
        <v>-0.20243609916045913</v>
      </c>
      <c r="G127" s="208"/>
      <c r="H127" s="205"/>
      <c r="I127" s="34"/>
    </row>
    <row r="128" spans="1:9" ht="10.5" customHeight="1" x14ac:dyDescent="0.2">
      <c r="B128" s="574" t="s">
        <v>450</v>
      </c>
      <c r="C128" s="289"/>
      <c r="D128" s="290"/>
      <c r="E128" s="290"/>
      <c r="F128" s="179"/>
      <c r="G128" s="208"/>
      <c r="H128" s="205"/>
      <c r="I128" s="34"/>
    </row>
    <row r="129" spans="1:9" ht="10.5" hidden="1" customHeight="1" x14ac:dyDescent="0.2">
      <c r="B129" s="574"/>
      <c r="C129" s="289"/>
      <c r="D129" s="290"/>
      <c r="E129" s="290"/>
      <c r="F129" s="179"/>
      <c r="G129" s="208"/>
      <c r="H129" s="205"/>
      <c r="I129" s="34"/>
    </row>
    <row r="130" spans="1:9" ht="10.5" customHeight="1" x14ac:dyDescent="0.2">
      <c r="B130" s="16" t="s">
        <v>99</v>
      </c>
      <c r="C130" s="289">
        <v>400</v>
      </c>
      <c r="D130" s="290"/>
      <c r="E130" s="290"/>
      <c r="F130" s="179"/>
      <c r="G130" s="208"/>
      <c r="H130" s="205"/>
      <c r="I130" s="34"/>
    </row>
    <row r="131" spans="1:9" ht="10.5" customHeight="1" x14ac:dyDescent="0.2">
      <c r="B131" s="41" t="s">
        <v>120</v>
      </c>
      <c r="C131" s="293">
        <v>20400436.829999998</v>
      </c>
      <c r="D131" s="294">
        <v>11996.68</v>
      </c>
      <c r="E131" s="294">
        <v>151417.18000000005</v>
      </c>
      <c r="F131" s="286">
        <v>4.2456326223277774E-2</v>
      </c>
      <c r="G131" s="208"/>
      <c r="H131" s="205"/>
      <c r="I131" s="34"/>
    </row>
    <row r="132" spans="1:9" s="28" customFormat="1" ht="10.5" customHeight="1" x14ac:dyDescent="0.2">
      <c r="A132" s="24"/>
      <c r="B132" s="265" t="s">
        <v>238</v>
      </c>
      <c r="C132" s="208"/>
      <c r="D132" s="208"/>
      <c r="E132" s="208"/>
      <c r="F132" s="208"/>
      <c r="G132" s="208"/>
      <c r="H132" s="209"/>
      <c r="I132" s="36"/>
    </row>
    <row r="133" spans="1:9" ht="9" customHeight="1" x14ac:dyDescent="0.2">
      <c r="A133" s="1"/>
      <c r="B133" s="265" t="s">
        <v>249</v>
      </c>
      <c r="C133" s="208"/>
      <c r="D133" s="208"/>
      <c r="E133" s="208"/>
      <c r="F133" s="208"/>
      <c r="G133" s="4"/>
      <c r="H133" s="4"/>
      <c r="I133" s="4"/>
    </row>
    <row r="134" spans="1:9" ht="15" customHeight="1" x14ac:dyDescent="0.2">
      <c r="B134" s="265" t="s">
        <v>251</v>
      </c>
      <c r="C134" s="208"/>
      <c r="D134" s="208"/>
      <c r="E134" s="208"/>
      <c r="F134" s="208"/>
      <c r="G134" s="8"/>
      <c r="H134" s="8"/>
      <c r="I134" s="8"/>
    </row>
    <row r="135" spans="1:9" ht="12" customHeight="1" x14ac:dyDescent="0.2">
      <c r="B135" s="50"/>
      <c r="C135" s="208"/>
      <c r="D135" s="208"/>
      <c r="E135" s="208"/>
      <c r="F135" s="208"/>
    </row>
    <row r="136" spans="1:9" ht="14.25" customHeight="1" x14ac:dyDescent="0.2">
      <c r="F136" s="4"/>
      <c r="G136" s="15"/>
      <c r="H136" s="5"/>
      <c r="I136" s="5"/>
    </row>
    <row r="137" spans="1:9" ht="12" customHeight="1" x14ac:dyDescent="0.25">
      <c r="B137" s="7" t="s">
        <v>288</v>
      </c>
      <c r="C137" s="8"/>
      <c r="D137" s="8"/>
      <c r="E137" s="8"/>
      <c r="F137" s="8"/>
      <c r="G137" s="5"/>
      <c r="H137" s="5"/>
      <c r="I137" s="5"/>
    </row>
    <row r="138" spans="1:9" ht="9.75" customHeight="1" x14ac:dyDescent="0.2">
      <c r="B138" s="9"/>
      <c r="C138" s="10" t="str">
        <f>C3</f>
        <v>MOIS D'AOUT 2024</v>
      </c>
      <c r="D138" s="11"/>
      <c r="F138" s="20"/>
      <c r="G138" s="23"/>
      <c r="H138" s="5"/>
      <c r="I138" s="5"/>
    </row>
    <row r="139" spans="1:9" s="28" customFormat="1" ht="12" customHeight="1" x14ac:dyDescent="0.2">
      <c r="A139" s="24"/>
      <c r="B139" s="12" t="str">
        <f>$B$4</f>
        <v xml:space="preserve">             II- ASSURANCE MATERNITE : DEPENSES en milliers d'euros</v>
      </c>
      <c r="C139" s="13"/>
      <c r="D139" s="13"/>
      <c r="E139" s="13"/>
      <c r="F139" s="378"/>
      <c r="G139" s="36"/>
    </row>
    <row r="140" spans="1:9" s="28" customFormat="1" ht="13.5" customHeight="1" x14ac:dyDescent="0.2">
      <c r="A140" s="24"/>
      <c r="B140" s="16" t="s">
        <v>4</v>
      </c>
      <c r="C140" s="18" t="s">
        <v>6</v>
      </c>
      <c r="D140" s="219" t="s">
        <v>3</v>
      </c>
      <c r="E140" s="219" t="s">
        <v>237</v>
      </c>
      <c r="F140" s="19" t="str">
        <f>Maladie_mnt!$H$5</f>
        <v>GAM</v>
      </c>
      <c r="G140" s="36"/>
    </row>
    <row r="141" spans="1:9" s="28" customFormat="1" ht="10.5" customHeight="1" x14ac:dyDescent="0.2">
      <c r="A141" s="24"/>
      <c r="B141" s="21"/>
      <c r="C141" s="44"/>
      <c r="D141" s="220" t="s">
        <v>241</v>
      </c>
      <c r="E141" s="220" t="s">
        <v>239</v>
      </c>
      <c r="F141" s="22" t="str">
        <f>Maladie_mnt!$H$6</f>
        <v>en %</v>
      </c>
      <c r="G141" s="36"/>
      <c r="H141" s="5"/>
    </row>
    <row r="142" spans="1:9" s="28" customFormat="1" ht="10.5" customHeight="1" x14ac:dyDescent="0.2">
      <c r="A142" s="24"/>
      <c r="B142" s="35"/>
      <c r="C142" s="32"/>
      <c r="D142" s="223"/>
      <c r="E142" s="223"/>
      <c r="F142" s="178"/>
      <c r="G142" s="36"/>
      <c r="H142" s="5"/>
    </row>
    <row r="143" spans="1:9" s="28" customFormat="1" ht="10.5" customHeight="1" x14ac:dyDescent="0.2">
      <c r="A143" s="24"/>
      <c r="B143" s="31" t="s">
        <v>121</v>
      </c>
      <c r="C143" s="289"/>
      <c r="D143" s="290"/>
      <c r="E143" s="290"/>
      <c r="F143" s="178"/>
      <c r="G143" s="36"/>
      <c r="H143" s="5"/>
    </row>
    <row r="144" spans="1:9" s="28" customFormat="1" ht="10.5" customHeight="1" x14ac:dyDescent="0.2">
      <c r="A144" s="24"/>
      <c r="B144" s="16" t="s">
        <v>116</v>
      </c>
      <c r="C144" s="289">
        <v>328515.32000000007</v>
      </c>
      <c r="D144" s="290"/>
      <c r="E144" s="290">
        <v>3159.1</v>
      </c>
      <c r="F144" s="179">
        <v>-8.0642877222200093E-3</v>
      </c>
      <c r="G144" s="36"/>
      <c r="H144" s="5"/>
    </row>
    <row r="145" spans="1:8" s="28" customFormat="1" ht="10.5" customHeight="1" x14ac:dyDescent="0.2">
      <c r="A145" s="24"/>
      <c r="B145" s="16" t="s">
        <v>117</v>
      </c>
      <c r="C145" s="289">
        <v>39088.75</v>
      </c>
      <c r="D145" s="290"/>
      <c r="E145" s="290">
        <v>434.5</v>
      </c>
      <c r="F145" s="179">
        <v>-0.15352135764877128</v>
      </c>
      <c r="G145" s="36"/>
      <c r="H145" s="5"/>
    </row>
    <row r="146" spans="1:8" s="28" customFormat="1" ht="10.5" customHeight="1" x14ac:dyDescent="0.2">
      <c r="A146" s="24"/>
      <c r="B146" s="16" t="s">
        <v>118</v>
      </c>
      <c r="C146" s="289">
        <v>677.25</v>
      </c>
      <c r="D146" s="290"/>
      <c r="E146" s="290"/>
      <c r="F146" s="179">
        <v>-0.5625</v>
      </c>
      <c r="G146" s="36"/>
      <c r="H146" s="5"/>
    </row>
    <row r="147" spans="1:8" s="28" customFormat="1" ht="10.5" customHeight="1" x14ac:dyDescent="0.2">
      <c r="A147" s="24"/>
      <c r="B147" s="16" t="s">
        <v>166</v>
      </c>
      <c r="C147" s="289">
        <v>16098.049999999994</v>
      </c>
      <c r="D147" s="290"/>
      <c r="E147" s="290">
        <v>55.86</v>
      </c>
      <c r="F147" s="179">
        <v>-2.9469712772639656E-2</v>
      </c>
      <c r="G147" s="36"/>
      <c r="H147" s="5"/>
    </row>
    <row r="148" spans="1:8" s="28" customFormat="1" ht="10.5" customHeight="1" x14ac:dyDescent="0.2">
      <c r="A148" s="24"/>
      <c r="B148" s="16" t="s">
        <v>22</v>
      </c>
      <c r="C148" s="289">
        <v>30294.019999999997</v>
      </c>
      <c r="D148" s="290"/>
      <c r="E148" s="290">
        <v>207</v>
      </c>
      <c r="F148" s="179">
        <v>-4.2919778317948687E-2</v>
      </c>
      <c r="G148" s="36"/>
      <c r="H148" s="5"/>
    </row>
    <row r="149" spans="1:8" s="28" customFormat="1" ht="10.5" customHeight="1" x14ac:dyDescent="0.2">
      <c r="A149" s="24"/>
      <c r="B149" s="16" t="s">
        <v>115</v>
      </c>
      <c r="C149" s="289">
        <v>13257.680000000004</v>
      </c>
      <c r="D149" s="290"/>
      <c r="E149" s="290"/>
      <c r="F149" s="179">
        <v>-2.6538444876353373E-2</v>
      </c>
      <c r="G149" s="36"/>
      <c r="H149" s="5"/>
    </row>
    <row r="150" spans="1:8" s="28" customFormat="1" ht="12.75" customHeight="1" x14ac:dyDescent="0.2">
      <c r="A150" s="24"/>
      <c r="B150" s="16" t="s">
        <v>114</v>
      </c>
      <c r="C150" s="289">
        <v>8862.0800000000054</v>
      </c>
      <c r="D150" s="290"/>
      <c r="E150" s="290"/>
      <c r="F150" s="179">
        <v>-0.22196596241555322</v>
      </c>
      <c r="G150" s="36"/>
      <c r="H150" s="5"/>
    </row>
    <row r="151" spans="1:8" s="28" customFormat="1" ht="12.75" customHeight="1" x14ac:dyDescent="0.2">
      <c r="A151" s="24"/>
      <c r="B151" s="16" t="s">
        <v>100</v>
      </c>
      <c r="C151" s="289"/>
      <c r="D151" s="290"/>
      <c r="E151" s="290"/>
      <c r="F151" s="179"/>
      <c r="G151" s="36"/>
      <c r="H151" s="5"/>
    </row>
    <row r="152" spans="1:8" s="28" customFormat="1" ht="13.5" customHeight="1" x14ac:dyDescent="0.2">
      <c r="A152" s="24"/>
      <c r="B152" s="16" t="s">
        <v>98</v>
      </c>
      <c r="C152" s="289"/>
      <c r="D152" s="290"/>
      <c r="E152" s="290"/>
      <c r="F152" s="179"/>
      <c r="G152" s="36"/>
      <c r="H152" s="5"/>
    </row>
    <row r="153" spans="1:8" s="28" customFormat="1" ht="12.75" customHeight="1" x14ac:dyDescent="0.2">
      <c r="A153" s="24"/>
      <c r="B153" s="16" t="s">
        <v>416</v>
      </c>
      <c r="C153" s="289"/>
      <c r="D153" s="290"/>
      <c r="E153" s="290"/>
      <c r="F153" s="179"/>
      <c r="G153" s="36"/>
    </row>
    <row r="154" spans="1:8" s="28" customFormat="1" ht="14.25" customHeight="1" x14ac:dyDescent="0.2">
      <c r="A154" s="24"/>
      <c r="B154" s="16" t="s">
        <v>412</v>
      </c>
      <c r="C154" s="289"/>
      <c r="D154" s="290"/>
      <c r="E154" s="290"/>
      <c r="F154" s="179"/>
      <c r="G154" s="36"/>
    </row>
    <row r="155" spans="1:8" s="28" customFormat="1" ht="10.5" customHeight="1" x14ac:dyDescent="0.2">
      <c r="A155" s="24"/>
      <c r="B155" s="16" t="s">
        <v>374</v>
      </c>
      <c r="C155" s="289">
        <v>1860</v>
      </c>
      <c r="D155" s="290"/>
      <c r="E155" s="290"/>
      <c r="F155" s="179">
        <v>-0.38</v>
      </c>
      <c r="G155" s="36"/>
      <c r="H155" s="5"/>
    </row>
    <row r="156" spans="1:8" s="28" customFormat="1" ht="10.5" customHeight="1" x14ac:dyDescent="0.2">
      <c r="A156" s="24"/>
      <c r="B156" s="574" t="s">
        <v>451</v>
      </c>
      <c r="C156" s="289"/>
      <c r="D156" s="290"/>
      <c r="E156" s="290"/>
      <c r="F156" s="179"/>
      <c r="G156" s="36"/>
      <c r="H156" s="5"/>
    </row>
    <row r="157" spans="1:8" s="28" customFormat="1" ht="10.5" hidden="1" customHeight="1" x14ac:dyDescent="0.2">
      <c r="A157" s="24"/>
      <c r="B157" s="574"/>
      <c r="C157" s="289"/>
      <c r="D157" s="290"/>
      <c r="E157" s="290"/>
      <c r="F157" s="179"/>
      <c r="G157" s="36"/>
      <c r="H157" s="5"/>
    </row>
    <row r="158" spans="1:8" s="28" customFormat="1" ht="10.5" customHeight="1" x14ac:dyDescent="0.2">
      <c r="A158" s="24"/>
      <c r="B158" s="269" t="s">
        <v>99</v>
      </c>
      <c r="C158" s="289">
        <v>121046</v>
      </c>
      <c r="D158" s="290"/>
      <c r="E158" s="290">
        <v>1122</v>
      </c>
      <c r="F158" s="179">
        <v>0.4629329723719513</v>
      </c>
      <c r="G158" s="36"/>
      <c r="H158" s="5"/>
    </row>
    <row r="159" spans="1:8" s="28" customFormat="1" ht="10.5" customHeight="1" x14ac:dyDescent="0.2">
      <c r="A159" s="24"/>
      <c r="B159" s="35" t="s">
        <v>119</v>
      </c>
      <c r="C159" s="291">
        <v>559699.15</v>
      </c>
      <c r="D159" s="292"/>
      <c r="E159" s="292">
        <v>4978.46</v>
      </c>
      <c r="F159" s="178">
        <v>4.0520537688735425E-2</v>
      </c>
      <c r="G159" s="36"/>
      <c r="H159" s="5"/>
    </row>
    <row r="160" spans="1:8" s="28" customFormat="1" ht="10.5" customHeight="1" x14ac:dyDescent="0.2">
      <c r="A160" s="24"/>
      <c r="B160" s="31" t="s">
        <v>243</v>
      </c>
      <c r="C160" s="291"/>
      <c r="D160" s="292"/>
      <c r="E160" s="292"/>
      <c r="F160" s="178"/>
      <c r="G160" s="36"/>
      <c r="H160" s="5"/>
    </row>
    <row r="161" spans="1:9" s="28" customFormat="1" ht="10.5" customHeight="1" x14ac:dyDescent="0.2">
      <c r="A161" s="24"/>
      <c r="B161" s="16" t="s">
        <v>22</v>
      </c>
      <c r="C161" s="289">
        <v>439833.40999999992</v>
      </c>
      <c r="D161" s="290"/>
      <c r="E161" s="290">
        <v>1924.62</v>
      </c>
      <c r="F161" s="179">
        <v>-8.4460397427242317E-2</v>
      </c>
      <c r="G161" s="36"/>
      <c r="H161" s="5"/>
    </row>
    <row r="162" spans="1:9" s="28" customFormat="1" ht="10.5" customHeight="1" x14ac:dyDescent="0.2">
      <c r="A162" s="24"/>
      <c r="B162" s="16" t="s">
        <v>104</v>
      </c>
      <c r="C162" s="289">
        <v>400513.22999999992</v>
      </c>
      <c r="D162" s="290"/>
      <c r="E162" s="290">
        <v>980.82</v>
      </c>
      <c r="F162" s="179">
        <v>-1.5157346592525101E-2</v>
      </c>
      <c r="G162" s="36"/>
      <c r="H162" s="5"/>
    </row>
    <row r="163" spans="1:9" s="28" customFormat="1" ht="10.5" customHeight="1" x14ac:dyDescent="0.2">
      <c r="A163" s="24"/>
      <c r="B163" s="33" t="s">
        <v>106</v>
      </c>
      <c r="C163" s="289">
        <v>266455.00999999995</v>
      </c>
      <c r="D163" s="290"/>
      <c r="E163" s="290">
        <v>872.64</v>
      </c>
      <c r="F163" s="179">
        <v>-7.6459981176012493E-2</v>
      </c>
      <c r="G163" s="36"/>
      <c r="H163" s="5"/>
    </row>
    <row r="164" spans="1:9" s="28" customFormat="1" ht="10.5" customHeight="1" x14ac:dyDescent="0.2">
      <c r="A164" s="24"/>
      <c r="B164" s="33" t="s">
        <v>304</v>
      </c>
      <c r="C164" s="289">
        <v>720.19</v>
      </c>
      <c r="D164" s="290"/>
      <c r="E164" s="290"/>
      <c r="F164" s="179">
        <v>-0.63708149402350278</v>
      </c>
      <c r="G164" s="36"/>
      <c r="H164" s="5"/>
    </row>
    <row r="165" spans="1:9" s="28" customFormat="1" ht="10.5" customHeight="1" x14ac:dyDescent="0.2">
      <c r="A165" s="24"/>
      <c r="B165" s="33" t="s">
        <v>305</v>
      </c>
      <c r="C165" s="289">
        <v>86892.469999999987</v>
      </c>
      <c r="D165" s="290"/>
      <c r="E165" s="290"/>
      <c r="F165" s="179">
        <v>0.12021575497611048</v>
      </c>
      <c r="G165" s="36"/>
      <c r="H165" s="5"/>
    </row>
    <row r="166" spans="1:9" ht="10.5" customHeight="1" x14ac:dyDescent="0.2">
      <c r="B166" s="33" t="s">
        <v>306</v>
      </c>
      <c r="C166" s="289">
        <v>33070.67</v>
      </c>
      <c r="D166" s="290"/>
      <c r="E166" s="290"/>
      <c r="F166" s="179">
        <v>-0.40716099868850253</v>
      </c>
      <c r="G166" s="34"/>
      <c r="H166" s="5"/>
      <c r="I166" s="5"/>
    </row>
    <row r="167" spans="1:9" ht="10.5" customHeight="1" x14ac:dyDescent="0.2">
      <c r="B167" s="33" t="s">
        <v>307</v>
      </c>
      <c r="C167" s="289">
        <v>50622.859999999993</v>
      </c>
      <c r="D167" s="290"/>
      <c r="E167" s="290">
        <v>46.15</v>
      </c>
      <c r="F167" s="179">
        <v>-7.9803880454869525E-3</v>
      </c>
      <c r="G167" s="34"/>
      <c r="H167" s="5"/>
      <c r="I167" s="5"/>
    </row>
    <row r="168" spans="1:9" ht="10.5" customHeight="1" x14ac:dyDescent="0.2">
      <c r="B168" s="33" t="s">
        <v>308</v>
      </c>
      <c r="C168" s="289">
        <v>4450.26</v>
      </c>
      <c r="D168" s="290"/>
      <c r="E168" s="290"/>
      <c r="F168" s="179">
        <v>0.10803038564674061</v>
      </c>
      <c r="G168" s="34"/>
      <c r="H168" s="5"/>
      <c r="I168" s="5"/>
    </row>
    <row r="169" spans="1:9" ht="10.5" customHeight="1" x14ac:dyDescent="0.2">
      <c r="B169" s="33" t="s">
        <v>309</v>
      </c>
      <c r="C169" s="289">
        <v>90698.559999999939</v>
      </c>
      <c r="D169" s="290"/>
      <c r="E169" s="290">
        <v>826.49</v>
      </c>
      <c r="F169" s="179">
        <v>-7.5756556729884239E-2</v>
      </c>
      <c r="G169" s="34"/>
      <c r="H169" s="5"/>
      <c r="I169" s="5"/>
    </row>
    <row r="170" spans="1:9" s="28" customFormat="1" ht="10.5" customHeight="1" x14ac:dyDescent="0.2">
      <c r="A170" s="24"/>
      <c r="B170" s="33" t="s">
        <v>105</v>
      </c>
      <c r="C170" s="289">
        <v>134058.22000000003</v>
      </c>
      <c r="D170" s="290"/>
      <c r="E170" s="290">
        <v>108.18</v>
      </c>
      <c r="F170" s="179">
        <v>0.13452394765074915</v>
      </c>
      <c r="G170" s="36"/>
      <c r="H170" s="5"/>
    </row>
    <row r="171" spans="1:9" s="28" customFormat="1" ht="10.5" customHeight="1" x14ac:dyDescent="0.2">
      <c r="A171" s="24"/>
      <c r="B171" s="16" t="s">
        <v>116</v>
      </c>
      <c r="C171" s="289">
        <v>78016.09</v>
      </c>
      <c r="D171" s="290"/>
      <c r="E171" s="290">
        <v>304.24</v>
      </c>
      <c r="F171" s="179">
        <v>-0.1299855763515505</v>
      </c>
      <c r="G171" s="36"/>
      <c r="H171" s="5"/>
    </row>
    <row r="172" spans="1:9" ht="10.5" customHeight="1" x14ac:dyDescent="0.2">
      <c r="B172" s="16" t="s">
        <v>117</v>
      </c>
      <c r="C172" s="289">
        <v>20349.75</v>
      </c>
      <c r="D172" s="290"/>
      <c r="E172" s="290"/>
      <c r="F172" s="179">
        <v>-9.6038735327106939E-2</v>
      </c>
      <c r="G172" s="20"/>
      <c r="H172" s="5"/>
      <c r="I172" s="5"/>
    </row>
    <row r="173" spans="1:9" ht="10.5" customHeight="1" x14ac:dyDescent="0.2">
      <c r="B173" s="16" t="s">
        <v>118</v>
      </c>
      <c r="C173" s="289">
        <v>268.75</v>
      </c>
      <c r="D173" s="290"/>
      <c r="E173" s="290"/>
      <c r="F173" s="179">
        <v>-0.24242424242424243</v>
      </c>
      <c r="G173" s="20"/>
      <c r="H173" s="5"/>
      <c r="I173" s="5"/>
    </row>
    <row r="174" spans="1:9" ht="10.5" customHeight="1" x14ac:dyDescent="0.2">
      <c r="B174" s="16" t="s">
        <v>115</v>
      </c>
      <c r="C174" s="289">
        <v>5896.41</v>
      </c>
      <c r="D174" s="290"/>
      <c r="E174" s="290"/>
      <c r="F174" s="179">
        <v>0.16116320928235806</v>
      </c>
      <c r="G174" s="20"/>
      <c r="H174" s="5"/>
      <c r="I174" s="5"/>
    </row>
    <row r="175" spans="1:9" ht="10.5" customHeight="1" x14ac:dyDescent="0.2">
      <c r="B175" s="16" t="s">
        <v>114</v>
      </c>
      <c r="C175" s="289">
        <v>4147.2000000000007</v>
      </c>
      <c r="D175" s="290"/>
      <c r="E175" s="290"/>
      <c r="F175" s="179">
        <v>-0.15059907834101383</v>
      </c>
      <c r="G175" s="20"/>
      <c r="H175" s="5"/>
      <c r="I175" s="5"/>
    </row>
    <row r="176" spans="1:9" ht="10.5" customHeight="1" x14ac:dyDescent="0.2">
      <c r="B176" s="16" t="s">
        <v>95</v>
      </c>
      <c r="C176" s="289">
        <v>531.19999999999993</v>
      </c>
      <c r="D176" s="290"/>
      <c r="E176" s="290"/>
      <c r="F176" s="179"/>
      <c r="G176" s="20"/>
      <c r="H176" s="5"/>
      <c r="I176" s="5"/>
    </row>
    <row r="177" spans="1:9" ht="10.5" customHeight="1" x14ac:dyDescent="0.2">
      <c r="B177" s="16" t="s">
        <v>381</v>
      </c>
      <c r="C177" s="289">
        <v>71303.12999999999</v>
      </c>
      <c r="D177" s="290"/>
      <c r="E177" s="290">
        <v>394.06</v>
      </c>
      <c r="F177" s="179">
        <v>0.41334896075839378</v>
      </c>
      <c r="G177" s="20"/>
      <c r="H177" s="5"/>
      <c r="I177" s="5"/>
    </row>
    <row r="178" spans="1:9" ht="10.5" customHeight="1" x14ac:dyDescent="0.2">
      <c r="B178" s="16" t="s">
        <v>345</v>
      </c>
      <c r="C178" s="289"/>
      <c r="D178" s="290"/>
      <c r="E178" s="290"/>
      <c r="F178" s="178"/>
      <c r="G178" s="20"/>
      <c r="H178" s="5"/>
      <c r="I178" s="5"/>
    </row>
    <row r="179" spans="1:9" ht="10.5" customHeight="1" x14ac:dyDescent="0.2">
      <c r="B179" s="16" t="s">
        <v>346</v>
      </c>
      <c r="C179" s="289"/>
      <c r="D179" s="290"/>
      <c r="E179" s="290"/>
      <c r="F179" s="178"/>
      <c r="G179" s="34"/>
      <c r="H179" s="5"/>
      <c r="I179" s="5"/>
    </row>
    <row r="180" spans="1:9" ht="10.5" customHeight="1" x14ac:dyDescent="0.2">
      <c r="B180" s="16" t="s">
        <v>350</v>
      </c>
      <c r="C180" s="289"/>
      <c r="D180" s="290"/>
      <c r="E180" s="290"/>
      <c r="F180" s="178"/>
      <c r="G180" s="34"/>
      <c r="H180" s="5"/>
      <c r="I180" s="5"/>
    </row>
    <row r="181" spans="1:9" ht="10.5" customHeight="1" x14ac:dyDescent="0.2">
      <c r="B181" s="16" t="s">
        <v>313</v>
      </c>
      <c r="C181" s="289"/>
      <c r="D181" s="290"/>
      <c r="E181" s="290"/>
      <c r="F181" s="178"/>
      <c r="G181" s="34"/>
      <c r="H181" s="5"/>
      <c r="I181" s="5"/>
    </row>
    <row r="182" spans="1:9" ht="10.5" customHeight="1" x14ac:dyDescent="0.2">
      <c r="B182" s="16" t="s">
        <v>444</v>
      </c>
      <c r="C182" s="289"/>
      <c r="D182" s="290"/>
      <c r="E182" s="290"/>
      <c r="F182" s="178"/>
      <c r="G182" s="34"/>
      <c r="H182" s="5"/>
      <c r="I182" s="5"/>
    </row>
    <row r="183" spans="1:9" ht="10.5" customHeight="1" x14ac:dyDescent="0.2">
      <c r="B183" s="16" t="s">
        <v>351</v>
      </c>
      <c r="C183" s="289"/>
      <c r="D183" s="290"/>
      <c r="E183" s="290"/>
      <c r="F183" s="178"/>
      <c r="G183" s="34"/>
      <c r="H183" s="5"/>
      <c r="I183" s="5"/>
    </row>
    <row r="184" spans="1:9" ht="10.5" customHeight="1" x14ac:dyDescent="0.2">
      <c r="B184" s="269" t="s">
        <v>412</v>
      </c>
      <c r="C184" s="289"/>
      <c r="D184" s="290"/>
      <c r="E184" s="290"/>
      <c r="F184" s="178"/>
      <c r="G184" s="34"/>
      <c r="H184" s="5"/>
      <c r="I184" s="5"/>
    </row>
    <row r="185" spans="1:9" s="28" customFormat="1" ht="10.5" customHeight="1" x14ac:dyDescent="0.2">
      <c r="A185" s="24"/>
      <c r="B185" s="16" t="s">
        <v>100</v>
      </c>
      <c r="C185" s="289">
        <v>32585.8</v>
      </c>
      <c r="D185" s="290"/>
      <c r="E185" s="290">
        <v>66</v>
      </c>
      <c r="F185" s="179">
        <v>-0.1161336836343495</v>
      </c>
      <c r="G185" s="27"/>
      <c r="H185" s="5"/>
    </row>
    <row r="186" spans="1:9" ht="10.5" customHeight="1" x14ac:dyDescent="0.2">
      <c r="B186" s="16" t="s">
        <v>94</v>
      </c>
      <c r="C186" s="289"/>
      <c r="D186" s="290"/>
      <c r="E186" s="290"/>
      <c r="F186" s="179"/>
      <c r="G186" s="34"/>
      <c r="H186" s="5"/>
      <c r="I186" s="5"/>
    </row>
    <row r="187" spans="1:9" ht="10.5" customHeight="1" x14ac:dyDescent="0.2">
      <c r="B187" s="16" t="s">
        <v>92</v>
      </c>
      <c r="C187" s="289"/>
      <c r="D187" s="290"/>
      <c r="E187" s="290"/>
      <c r="F187" s="179"/>
      <c r="G187" s="34"/>
      <c r="H187" s="5"/>
      <c r="I187" s="5"/>
    </row>
    <row r="188" spans="1:9" ht="10.5" customHeight="1" x14ac:dyDescent="0.2">
      <c r="B188" s="16" t="s">
        <v>93</v>
      </c>
      <c r="C188" s="289"/>
      <c r="D188" s="290"/>
      <c r="E188" s="290"/>
      <c r="F188" s="179"/>
      <c r="G188" s="20"/>
      <c r="H188" s="5"/>
      <c r="I188" s="5"/>
    </row>
    <row r="189" spans="1:9" ht="10.5" customHeight="1" x14ac:dyDescent="0.2">
      <c r="B189" s="16" t="s">
        <v>303</v>
      </c>
      <c r="C189" s="289"/>
      <c r="D189" s="290"/>
      <c r="E189" s="290"/>
      <c r="F189" s="179"/>
      <c r="G189" s="34"/>
      <c r="H189" s="5"/>
      <c r="I189" s="5"/>
    </row>
    <row r="190" spans="1:9" ht="10.5" customHeight="1" x14ac:dyDescent="0.2">
      <c r="B190" s="16" t="s">
        <v>123</v>
      </c>
      <c r="C190" s="289">
        <v>762790.17000000039</v>
      </c>
      <c r="D190" s="290"/>
      <c r="E190" s="290">
        <v>2727.18</v>
      </c>
      <c r="F190" s="179">
        <v>0.86690428477676673</v>
      </c>
      <c r="G190" s="34"/>
      <c r="H190" s="5"/>
      <c r="I190" s="5"/>
    </row>
    <row r="191" spans="1:9" ht="10.5" customHeight="1" x14ac:dyDescent="0.2">
      <c r="B191" s="16" t="s">
        <v>107</v>
      </c>
      <c r="C191" s="289"/>
      <c r="D191" s="290"/>
      <c r="E191" s="290"/>
      <c r="F191" s="179"/>
      <c r="G191" s="34"/>
      <c r="H191" s="5"/>
      <c r="I191" s="5"/>
    </row>
    <row r="192" spans="1:9" ht="10.5" customHeight="1" x14ac:dyDescent="0.2">
      <c r="B192" s="33" t="s">
        <v>110</v>
      </c>
      <c r="C192" s="289"/>
      <c r="D192" s="290"/>
      <c r="E192" s="290"/>
      <c r="F192" s="179"/>
      <c r="G192" s="34"/>
      <c r="H192" s="5"/>
      <c r="I192" s="5"/>
    </row>
    <row r="193" spans="1:9" s="28" customFormat="1" ht="10.5" customHeight="1" x14ac:dyDescent="0.2">
      <c r="A193" s="24"/>
      <c r="B193" s="33" t="s">
        <v>109</v>
      </c>
      <c r="C193" s="289"/>
      <c r="D193" s="290"/>
      <c r="E193" s="290"/>
      <c r="F193" s="179"/>
      <c r="G193" s="47"/>
      <c r="H193" s="5"/>
    </row>
    <row r="194" spans="1:9" s="28" customFormat="1" ht="10.5" customHeight="1" x14ac:dyDescent="0.2">
      <c r="A194" s="24"/>
      <c r="B194" s="33" t="s">
        <v>111</v>
      </c>
      <c r="C194" s="289"/>
      <c r="D194" s="290"/>
      <c r="E194" s="290"/>
      <c r="F194" s="179"/>
      <c r="G194" s="47"/>
      <c r="H194" s="5"/>
    </row>
    <row r="195" spans="1:9" s="28" customFormat="1" ht="10.5" customHeight="1" x14ac:dyDescent="0.2">
      <c r="A195" s="24"/>
      <c r="B195" s="33" t="s">
        <v>112</v>
      </c>
      <c r="C195" s="289"/>
      <c r="D195" s="290"/>
      <c r="E195" s="290"/>
      <c r="F195" s="179"/>
      <c r="G195" s="47"/>
      <c r="H195" s="5"/>
    </row>
    <row r="196" spans="1:9" s="28" customFormat="1" ht="10.5" customHeight="1" x14ac:dyDescent="0.2">
      <c r="A196" s="24"/>
      <c r="B196" s="16" t="s">
        <v>256</v>
      </c>
      <c r="C196" s="289">
        <v>11585.899999999998</v>
      </c>
      <c r="D196" s="290"/>
      <c r="E196" s="290"/>
      <c r="F196" s="179">
        <v>0.2525175430725537</v>
      </c>
      <c r="G196" s="47"/>
      <c r="H196" s="5"/>
    </row>
    <row r="197" spans="1:9" s="28" customFormat="1" ht="10.5" customHeight="1" x14ac:dyDescent="0.2">
      <c r="A197" s="24"/>
      <c r="B197" s="16" t="s">
        <v>96</v>
      </c>
      <c r="C197" s="289"/>
      <c r="D197" s="290"/>
      <c r="E197" s="290"/>
      <c r="F197" s="179"/>
      <c r="G197" s="47"/>
      <c r="H197" s="5"/>
    </row>
    <row r="198" spans="1:9" s="28" customFormat="1" ht="10.5" customHeight="1" x14ac:dyDescent="0.2">
      <c r="A198" s="24"/>
      <c r="B198" s="16" t="s">
        <v>103</v>
      </c>
      <c r="C198" s="295"/>
      <c r="D198" s="296"/>
      <c r="E198" s="296"/>
      <c r="F198" s="190"/>
      <c r="G198" s="47"/>
      <c r="H198" s="5"/>
    </row>
    <row r="199" spans="1:9" s="28" customFormat="1" ht="10.5" customHeight="1" x14ac:dyDescent="0.2">
      <c r="A199" s="24"/>
      <c r="B199" s="16" t="s">
        <v>91</v>
      </c>
      <c r="C199" s="295"/>
      <c r="D199" s="296"/>
      <c r="E199" s="296"/>
      <c r="F199" s="190"/>
      <c r="G199" s="47"/>
      <c r="H199" s="5"/>
    </row>
    <row r="200" spans="1:9" s="28" customFormat="1" ht="10.5" customHeight="1" x14ac:dyDescent="0.2">
      <c r="A200" s="24"/>
      <c r="B200" s="16" t="s">
        <v>382</v>
      </c>
      <c r="C200" s="295">
        <v>425</v>
      </c>
      <c r="D200" s="296"/>
      <c r="E200" s="296"/>
      <c r="F200" s="190">
        <v>-9.5744680851063801E-2</v>
      </c>
      <c r="G200" s="47"/>
      <c r="H200" s="5"/>
    </row>
    <row r="201" spans="1:9" s="28" customFormat="1" ht="10.5" customHeight="1" x14ac:dyDescent="0.2">
      <c r="A201" s="24"/>
      <c r="B201" s="268" t="s">
        <v>255</v>
      </c>
      <c r="C201" s="295">
        <v>33900</v>
      </c>
      <c r="D201" s="296"/>
      <c r="E201" s="296">
        <v>150</v>
      </c>
      <c r="F201" s="190">
        <v>0.32941176470588229</v>
      </c>
      <c r="G201" s="47"/>
      <c r="H201" s="5"/>
    </row>
    <row r="202" spans="1:9" s="28" customFormat="1" ht="10.5" customHeight="1" x14ac:dyDescent="0.2">
      <c r="A202" s="24"/>
      <c r="B202" s="16" t="s">
        <v>254</v>
      </c>
      <c r="C202" s="295"/>
      <c r="D202" s="296"/>
      <c r="E202" s="296"/>
      <c r="F202" s="190"/>
      <c r="G202" s="47"/>
      <c r="H202" s="5"/>
    </row>
    <row r="203" spans="1:9" s="28" customFormat="1" ht="10.5" customHeight="1" x14ac:dyDescent="0.2">
      <c r="A203" s="24"/>
      <c r="B203" s="16" t="s">
        <v>489</v>
      </c>
      <c r="C203" s="295"/>
      <c r="D203" s="296"/>
      <c r="E203" s="296"/>
      <c r="F203" s="190"/>
      <c r="G203" s="47"/>
      <c r="H203" s="5"/>
    </row>
    <row r="204" spans="1:9" s="28" customFormat="1" ht="10.5" customHeight="1" x14ac:dyDescent="0.2">
      <c r="A204" s="24"/>
      <c r="B204" s="16" t="s">
        <v>97</v>
      </c>
      <c r="C204" s="295"/>
      <c r="D204" s="296"/>
      <c r="E204" s="296"/>
      <c r="F204" s="190"/>
      <c r="G204" s="47"/>
      <c r="H204" s="5"/>
    </row>
    <row r="205" spans="1:9" ht="11.25" customHeight="1" x14ac:dyDescent="0.2">
      <c r="B205" s="16" t="s">
        <v>374</v>
      </c>
      <c r="C205" s="295">
        <v>180</v>
      </c>
      <c r="D205" s="296"/>
      <c r="E205" s="296"/>
      <c r="F205" s="190">
        <v>-0.53846153846153844</v>
      </c>
      <c r="G205" s="47"/>
      <c r="H205" s="5"/>
      <c r="I205" s="5"/>
    </row>
    <row r="206" spans="1:9" ht="11.25" customHeight="1" x14ac:dyDescent="0.2">
      <c r="B206" s="574" t="s">
        <v>460</v>
      </c>
      <c r="C206" s="295"/>
      <c r="D206" s="296"/>
      <c r="E206" s="296"/>
      <c r="F206" s="190"/>
      <c r="G206" s="47"/>
      <c r="H206" s="5"/>
      <c r="I206" s="5"/>
    </row>
    <row r="207" spans="1:9" ht="11.25" customHeight="1" x14ac:dyDescent="0.2">
      <c r="B207" s="16" t="s">
        <v>487</v>
      </c>
      <c r="C207" s="295"/>
      <c r="D207" s="296"/>
      <c r="E207" s="296"/>
      <c r="F207" s="190"/>
      <c r="G207" s="47"/>
      <c r="H207" s="5"/>
      <c r="I207" s="5"/>
    </row>
    <row r="208" spans="1:9" ht="10.5" customHeight="1" x14ac:dyDescent="0.2">
      <c r="B208" s="16" t="s">
        <v>99</v>
      </c>
      <c r="C208" s="295">
        <v>31826</v>
      </c>
      <c r="D208" s="296"/>
      <c r="E208" s="296">
        <v>168</v>
      </c>
      <c r="F208" s="190">
        <v>0.50218299388761722</v>
      </c>
      <c r="G208" s="47"/>
      <c r="H208" s="5"/>
      <c r="I208" s="5"/>
    </row>
    <row r="209" spans="2:9" ht="10.5" customHeight="1" x14ac:dyDescent="0.2">
      <c r="B209" s="16" t="s">
        <v>98</v>
      </c>
      <c r="C209" s="295"/>
      <c r="D209" s="296"/>
      <c r="E209" s="296"/>
      <c r="F209" s="190"/>
      <c r="G209" s="47"/>
      <c r="H209" s="5"/>
      <c r="I209" s="5"/>
    </row>
    <row r="210" spans="2:9" ht="10.5" customHeight="1" x14ac:dyDescent="0.2">
      <c r="B210" s="16" t="s">
        <v>250</v>
      </c>
      <c r="C210" s="295"/>
      <c r="D210" s="296"/>
      <c r="E210" s="296"/>
      <c r="F210" s="190"/>
      <c r="G210" s="47"/>
      <c r="H210" s="5"/>
      <c r="I210" s="5"/>
    </row>
    <row r="211" spans="2:9" ht="10.5" customHeight="1" x14ac:dyDescent="0.2">
      <c r="B211" s="35" t="s">
        <v>245</v>
      </c>
      <c r="C211" s="297">
        <v>1894292.0399999998</v>
      </c>
      <c r="D211" s="298"/>
      <c r="E211" s="298">
        <v>6714.9199999999992</v>
      </c>
      <c r="F211" s="180">
        <v>0.21120201156927476</v>
      </c>
      <c r="G211" s="47"/>
      <c r="H211" s="5"/>
      <c r="I211" s="5"/>
    </row>
    <row r="212" spans="2:9" ht="10.5" customHeight="1" x14ac:dyDescent="0.2">
      <c r="B212" s="31" t="s">
        <v>278</v>
      </c>
      <c r="C212" s="297"/>
      <c r="D212" s="298"/>
      <c r="E212" s="298"/>
      <c r="F212" s="180"/>
      <c r="G212" s="47"/>
      <c r="H212" s="5"/>
      <c r="I212" s="5"/>
    </row>
    <row r="213" spans="2:9" ht="10.5" customHeight="1" x14ac:dyDescent="0.2">
      <c r="B213" s="16" t="s">
        <v>22</v>
      </c>
      <c r="C213" s="295">
        <v>9054314.0800000019</v>
      </c>
      <c r="D213" s="296">
        <v>810127.93000000028</v>
      </c>
      <c r="E213" s="296">
        <v>50472.78</v>
      </c>
      <c r="F213" s="190">
        <v>-7.6073200819798514E-2</v>
      </c>
      <c r="G213" s="47"/>
      <c r="H213" s="5"/>
      <c r="I213" s="5"/>
    </row>
    <row r="214" spans="2:9" ht="10.5" customHeight="1" x14ac:dyDescent="0.2">
      <c r="B214" s="16" t="s">
        <v>104</v>
      </c>
      <c r="C214" s="295">
        <v>13320405.299999997</v>
      </c>
      <c r="D214" s="296">
        <v>6006842.6399999978</v>
      </c>
      <c r="E214" s="296">
        <v>68803.320000000007</v>
      </c>
      <c r="F214" s="190">
        <v>-9.2097815460170707E-2</v>
      </c>
      <c r="G214" s="47"/>
      <c r="H214" s="5"/>
      <c r="I214" s="5"/>
    </row>
    <row r="215" spans="2:9" ht="10.5" customHeight="1" x14ac:dyDescent="0.2">
      <c r="B215" s="33" t="s">
        <v>106</v>
      </c>
      <c r="C215" s="295">
        <v>10861813.369999997</v>
      </c>
      <c r="D215" s="296">
        <v>6001889.4499999974</v>
      </c>
      <c r="E215" s="296">
        <v>53342.909999999989</v>
      </c>
      <c r="F215" s="190">
        <v>-0.11359132362469593</v>
      </c>
      <c r="G215" s="47"/>
      <c r="H215" s="5"/>
      <c r="I215" s="5"/>
    </row>
    <row r="216" spans="2:9" ht="10.5" customHeight="1" x14ac:dyDescent="0.2">
      <c r="B216" s="33" t="s">
        <v>326</v>
      </c>
      <c r="C216" s="295">
        <v>80608.499999999985</v>
      </c>
      <c r="D216" s="296">
        <v>66413.73</v>
      </c>
      <c r="E216" s="296">
        <v>430.05999999999995</v>
      </c>
      <c r="F216" s="190">
        <v>-9.6355355424479927E-2</v>
      </c>
      <c r="G216" s="47"/>
      <c r="H216" s="5"/>
      <c r="I216" s="5"/>
    </row>
    <row r="217" spans="2:9" ht="10.5" customHeight="1" x14ac:dyDescent="0.2">
      <c r="B217" s="33" t="s">
        <v>327</v>
      </c>
      <c r="C217" s="295">
        <v>3511793.4599999944</v>
      </c>
      <c r="D217" s="296">
        <v>3382348.0999999945</v>
      </c>
      <c r="E217" s="296">
        <v>18621.03</v>
      </c>
      <c r="F217" s="190">
        <v>-0.11816830394175315</v>
      </c>
      <c r="G217" s="47"/>
      <c r="H217" s="5"/>
      <c r="I217" s="5"/>
    </row>
    <row r="218" spans="2:9" ht="10.5" customHeight="1" x14ac:dyDescent="0.2">
      <c r="B218" s="33" t="s">
        <v>328</v>
      </c>
      <c r="C218" s="295">
        <v>2271393.580000001</v>
      </c>
      <c r="D218" s="296">
        <v>2089458.4100000011</v>
      </c>
      <c r="E218" s="296">
        <v>12940.77</v>
      </c>
      <c r="F218" s="190">
        <v>-0.11354714227693685</v>
      </c>
      <c r="G218" s="47"/>
      <c r="H218" s="5"/>
      <c r="I218" s="5"/>
    </row>
    <row r="219" spans="2:9" ht="10.5" customHeight="1" x14ac:dyDescent="0.2">
      <c r="B219" s="33" t="s">
        <v>329</v>
      </c>
      <c r="C219" s="295">
        <v>4129968.3500000006</v>
      </c>
      <c r="D219" s="296">
        <v>79368.840000000026</v>
      </c>
      <c r="E219" s="296">
        <v>17057.04</v>
      </c>
      <c r="F219" s="190">
        <v>-0.11822308924829139</v>
      </c>
      <c r="G219" s="47"/>
      <c r="H219" s="5"/>
      <c r="I219" s="5"/>
    </row>
    <row r="220" spans="2:9" ht="10.5" customHeight="1" x14ac:dyDescent="0.2">
      <c r="B220" s="33" t="s">
        <v>330</v>
      </c>
      <c r="C220" s="295">
        <v>71875.380000000077</v>
      </c>
      <c r="D220" s="296">
        <v>15770.09</v>
      </c>
      <c r="E220" s="296">
        <v>390.99</v>
      </c>
      <c r="F220" s="190">
        <v>-7.9627561857937845E-3</v>
      </c>
      <c r="G220" s="47"/>
      <c r="H220" s="5"/>
      <c r="I220" s="5"/>
    </row>
    <row r="221" spans="2:9" ht="10.5" customHeight="1" x14ac:dyDescent="0.2">
      <c r="B221" s="33" t="s">
        <v>331</v>
      </c>
      <c r="C221" s="295">
        <v>796174.10000000033</v>
      </c>
      <c r="D221" s="296">
        <v>368530.2800000002</v>
      </c>
      <c r="E221" s="296">
        <v>3903.0199999999995</v>
      </c>
      <c r="F221" s="190">
        <v>-7.8140742753960879E-2</v>
      </c>
      <c r="G221" s="47"/>
      <c r="H221" s="5"/>
      <c r="I221" s="5"/>
    </row>
    <row r="222" spans="2:9" ht="10.5" customHeight="1" x14ac:dyDescent="0.2">
      <c r="B222" s="33" t="s">
        <v>105</v>
      </c>
      <c r="C222" s="295">
        <v>2458591.9299999983</v>
      </c>
      <c r="D222" s="296">
        <v>4953.1899999999996</v>
      </c>
      <c r="E222" s="296">
        <v>15460.410000000003</v>
      </c>
      <c r="F222" s="190">
        <v>1.6829648831604427E-2</v>
      </c>
      <c r="G222" s="47"/>
      <c r="H222" s="5"/>
      <c r="I222" s="5"/>
    </row>
    <row r="223" spans="2:9" ht="10.5" customHeight="1" x14ac:dyDescent="0.2">
      <c r="B223" s="16" t="s">
        <v>116</v>
      </c>
      <c r="C223" s="295">
        <v>406531.41000000009</v>
      </c>
      <c r="D223" s="296"/>
      <c r="E223" s="296">
        <v>3463.34</v>
      </c>
      <c r="F223" s="190">
        <v>-3.4042029540205077E-2</v>
      </c>
      <c r="G223" s="20"/>
      <c r="H223" s="5"/>
      <c r="I223" s="5"/>
    </row>
    <row r="224" spans="2:9" ht="10.5" customHeight="1" x14ac:dyDescent="0.2">
      <c r="B224" s="16" t="s">
        <v>117</v>
      </c>
      <c r="C224" s="295">
        <v>59438.5</v>
      </c>
      <c r="D224" s="296"/>
      <c r="E224" s="296">
        <v>434.5</v>
      </c>
      <c r="F224" s="190">
        <v>-0.13468254830191717</v>
      </c>
      <c r="G224" s="47"/>
      <c r="H224" s="5"/>
      <c r="I224" s="5"/>
    </row>
    <row r="225" spans="2:9" ht="10.5" customHeight="1" x14ac:dyDescent="0.2">
      <c r="B225" s="16" t="s">
        <v>118</v>
      </c>
      <c r="C225" s="295">
        <v>946</v>
      </c>
      <c r="D225" s="296"/>
      <c r="E225" s="296"/>
      <c r="F225" s="190">
        <v>-0.50282485875706207</v>
      </c>
      <c r="G225" s="47"/>
      <c r="H225" s="5"/>
      <c r="I225" s="5"/>
    </row>
    <row r="226" spans="2:9" ht="10.5" customHeight="1" x14ac:dyDescent="0.2">
      <c r="B226" s="16" t="s">
        <v>100</v>
      </c>
      <c r="C226" s="295">
        <v>1692868.5299999998</v>
      </c>
      <c r="D226" s="296"/>
      <c r="E226" s="296">
        <v>10870.27</v>
      </c>
      <c r="F226" s="190">
        <v>0.41691466482214001</v>
      </c>
      <c r="G226" s="47"/>
      <c r="H226" s="5"/>
      <c r="I226" s="5"/>
    </row>
    <row r="227" spans="2:9" ht="10.5" customHeight="1" x14ac:dyDescent="0.2">
      <c r="B227" s="16" t="s">
        <v>107</v>
      </c>
      <c r="C227" s="295">
        <v>76390.179999999978</v>
      </c>
      <c r="D227" s="296">
        <v>76390.179999999978</v>
      </c>
      <c r="E227" s="296">
        <v>704.67</v>
      </c>
      <c r="F227" s="190">
        <v>9.0349183538920075E-2</v>
      </c>
      <c r="G227" s="47"/>
      <c r="H227" s="5"/>
      <c r="I227" s="5"/>
    </row>
    <row r="228" spans="2:9" ht="10.5" customHeight="1" x14ac:dyDescent="0.2">
      <c r="B228" s="33" t="s">
        <v>110</v>
      </c>
      <c r="C228" s="289">
        <v>48455.56</v>
      </c>
      <c r="D228" s="290">
        <v>48455.56</v>
      </c>
      <c r="E228" s="290">
        <v>458.76</v>
      </c>
      <c r="F228" s="179">
        <v>1.3126056263965236E-2</v>
      </c>
      <c r="G228" s="47"/>
      <c r="H228" s="5"/>
      <c r="I228" s="5"/>
    </row>
    <row r="229" spans="2:9" ht="10.5" customHeight="1" x14ac:dyDescent="0.2">
      <c r="B229" s="33" t="s">
        <v>109</v>
      </c>
      <c r="C229" s="295">
        <v>26834.619999999992</v>
      </c>
      <c r="D229" s="296">
        <v>26834.619999999992</v>
      </c>
      <c r="E229" s="296">
        <v>245.91</v>
      </c>
      <c r="F229" s="190">
        <v>0.30375775172330677</v>
      </c>
      <c r="G229" s="47"/>
      <c r="H229" s="5"/>
      <c r="I229" s="5"/>
    </row>
    <row r="230" spans="2:9" ht="10.5" customHeight="1" x14ac:dyDescent="0.2">
      <c r="B230" s="33" t="s">
        <v>112</v>
      </c>
      <c r="C230" s="295">
        <v>1100</v>
      </c>
      <c r="D230" s="296">
        <v>1100</v>
      </c>
      <c r="E230" s="296"/>
      <c r="F230" s="190">
        <v>-0.33333333333333337</v>
      </c>
      <c r="G230" s="47"/>
      <c r="H230" s="5"/>
      <c r="I230" s="5"/>
    </row>
    <row r="231" spans="2:9" ht="10.5" customHeight="1" x14ac:dyDescent="0.2">
      <c r="B231" s="33" t="s">
        <v>111</v>
      </c>
      <c r="C231" s="295"/>
      <c r="D231" s="296"/>
      <c r="E231" s="296"/>
      <c r="F231" s="190"/>
      <c r="G231" s="47"/>
      <c r="H231" s="5"/>
      <c r="I231" s="5"/>
    </row>
    <row r="232" spans="2:9" ht="10.5" customHeight="1" x14ac:dyDescent="0.2">
      <c r="B232" s="269" t="s">
        <v>254</v>
      </c>
      <c r="C232" s="295"/>
      <c r="D232" s="296"/>
      <c r="E232" s="296"/>
      <c r="F232" s="190"/>
      <c r="G232" s="47"/>
      <c r="H232" s="5"/>
      <c r="I232" s="5"/>
    </row>
    <row r="233" spans="2:9" ht="10.5" customHeight="1" x14ac:dyDescent="0.2">
      <c r="B233" s="16" t="s">
        <v>97</v>
      </c>
      <c r="C233" s="295"/>
      <c r="D233" s="296"/>
      <c r="E233" s="296"/>
      <c r="F233" s="190"/>
      <c r="G233" s="47"/>
      <c r="H233" s="5"/>
      <c r="I233" s="5"/>
    </row>
    <row r="234" spans="2:9" ht="10.5" customHeight="1" x14ac:dyDescent="0.2">
      <c r="B234" s="16" t="s">
        <v>103</v>
      </c>
      <c r="C234" s="295"/>
      <c r="D234" s="296"/>
      <c r="E234" s="296"/>
      <c r="F234" s="190"/>
      <c r="G234" s="47"/>
      <c r="H234" s="5"/>
      <c r="I234" s="5"/>
    </row>
    <row r="235" spans="2:9" ht="10.5" customHeight="1" x14ac:dyDescent="0.2">
      <c r="B235" s="16" t="s">
        <v>96</v>
      </c>
      <c r="C235" s="295"/>
      <c r="D235" s="296"/>
      <c r="E235" s="296"/>
      <c r="F235" s="190"/>
      <c r="G235" s="47"/>
      <c r="H235" s="5"/>
      <c r="I235" s="5"/>
    </row>
    <row r="236" spans="2:9" ht="10.5" customHeight="1" x14ac:dyDescent="0.2">
      <c r="B236" s="16" t="s">
        <v>115</v>
      </c>
      <c r="C236" s="295">
        <v>19154.090000000004</v>
      </c>
      <c r="D236" s="296"/>
      <c r="E236" s="296"/>
      <c r="F236" s="190">
        <v>2.4440114605824848E-2</v>
      </c>
      <c r="G236" s="47"/>
      <c r="H236" s="5"/>
      <c r="I236" s="5"/>
    </row>
    <row r="237" spans="2:9" ht="10.5" customHeight="1" x14ac:dyDescent="0.2">
      <c r="B237" s="16" t="s">
        <v>114</v>
      </c>
      <c r="C237" s="295">
        <v>13009.280000000006</v>
      </c>
      <c r="D237" s="296"/>
      <c r="E237" s="296"/>
      <c r="F237" s="190">
        <v>-0.20055306845451137</v>
      </c>
      <c r="G237" s="47"/>
      <c r="H237" s="5"/>
      <c r="I237" s="5"/>
    </row>
    <row r="238" spans="2:9" ht="10.5" customHeight="1" x14ac:dyDescent="0.2">
      <c r="B238" s="16" t="s">
        <v>123</v>
      </c>
      <c r="C238" s="295">
        <v>14272701.040000001</v>
      </c>
      <c r="D238" s="296">
        <v>5429.9600000000009</v>
      </c>
      <c r="E238" s="296">
        <v>106962.07000000004</v>
      </c>
      <c r="F238" s="190">
        <v>4.2236882638463147E-2</v>
      </c>
      <c r="G238" s="47"/>
      <c r="H238" s="5"/>
      <c r="I238" s="5"/>
    </row>
    <row r="239" spans="2:9" ht="10.5" customHeight="1" x14ac:dyDescent="0.2">
      <c r="B239" s="16" t="s">
        <v>486</v>
      </c>
      <c r="C239" s="295"/>
      <c r="D239" s="296"/>
      <c r="E239" s="296"/>
      <c r="F239" s="190"/>
      <c r="G239" s="47"/>
      <c r="H239" s="5"/>
      <c r="I239" s="5"/>
    </row>
    <row r="240" spans="2:9" ht="10.5" customHeight="1" x14ac:dyDescent="0.2">
      <c r="B240" s="16" t="s">
        <v>95</v>
      </c>
      <c r="C240" s="295">
        <v>29355.200000000001</v>
      </c>
      <c r="D240" s="296">
        <v>28824</v>
      </c>
      <c r="E240" s="296"/>
      <c r="F240" s="190">
        <v>-0.1585874799357947</v>
      </c>
      <c r="G240" s="47"/>
      <c r="H240" s="5"/>
      <c r="I240" s="5"/>
    </row>
    <row r="241" spans="1:9" s="486" customFormat="1" ht="10.5" customHeight="1" x14ac:dyDescent="0.2">
      <c r="A241" s="452"/>
      <c r="B241" s="563" t="s">
        <v>310</v>
      </c>
      <c r="C241" s="564"/>
      <c r="D241" s="565"/>
      <c r="E241" s="565"/>
      <c r="F241" s="566"/>
      <c r="G241" s="567"/>
    </row>
    <row r="242" spans="1:9" s="486" customFormat="1" ht="10.5" customHeight="1" x14ac:dyDescent="0.2">
      <c r="A242" s="452"/>
      <c r="B242" s="563" t="s">
        <v>311</v>
      </c>
      <c r="C242" s="564"/>
      <c r="D242" s="565"/>
      <c r="E242" s="565"/>
      <c r="F242" s="566"/>
      <c r="G242" s="567"/>
    </row>
    <row r="243" spans="1:9" s="486" customFormat="1" ht="10.5" customHeight="1" x14ac:dyDescent="0.2">
      <c r="A243" s="452"/>
      <c r="B243" s="563" t="s">
        <v>312</v>
      </c>
      <c r="C243" s="564"/>
      <c r="D243" s="565"/>
      <c r="E243" s="565"/>
      <c r="F243" s="566"/>
      <c r="G243" s="567"/>
    </row>
    <row r="244" spans="1:9" s="486" customFormat="1" ht="10.5" customHeight="1" x14ac:dyDescent="0.2">
      <c r="A244" s="452"/>
      <c r="B244" s="563" t="s">
        <v>313</v>
      </c>
      <c r="C244" s="564"/>
      <c r="D244" s="565"/>
      <c r="E244" s="565"/>
      <c r="F244" s="566"/>
      <c r="G244" s="567"/>
    </row>
    <row r="245" spans="1:9" ht="10.5" customHeight="1" x14ac:dyDescent="0.2">
      <c r="B245" s="16" t="s">
        <v>351</v>
      </c>
      <c r="C245" s="295"/>
      <c r="D245" s="296"/>
      <c r="E245" s="296"/>
      <c r="F245" s="190"/>
      <c r="G245" s="47"/>
      <c r="H245" s="5"/>
      <c r="I245" s="5"/>
    </row>
    <row r="246" spans="1:9" ht="10.5" customHeight="1" x14ac:dyDescent="0.2">
      <c r="B246" s="269" t="s">
        <v>412</v>
      </c>
      <c r="C246" s="295"/>
      <c r="D246" s="296"/>
      <c r="E246" s="296"/>
      <c r="F246" s="190"/>
      <c r="G246" s="47"/>
      <c r="H246" s="5"/>
      <c r="I246" s="5"/>
    </row>
    <row r="247" spans="1:9" ht="10.5" customHeight="1" x14ac:dyDescent="0.2">
      <c r="B247" s="16" t="s">
        <v>426</v>
      </c>
      <c r="C247" s="295">
        <v>242355.97999999998</v>
      </c>
      <c r="D247" s="296">
        <v>12</v>
      </c>
      <c r="E247" s="296">
        <v>1747.26</v>
      </c>
      <c r="F247" s="190">
        <v>0.1052175836303233</v>
      </c>
      <c r="G247" s="47"/>
      <c r="H247" s="5"/>
      <c r="I247" s="5"/>
    </row>
    <row r="248" spans="1:9" ht="10.5" customHeight="1" x14ac:dyDescent="0.2">
      <c r="B248" s="16" t="s">
        <v>444</v>
      </c>
      <c r="C248" s="295">
        <v>870685.29358000006</v>
      </c>
      <c r="D248" s="296"/>
      <c r="E248" s="296"/>
      <c r="F248" s="190">
        <v>-6.1506290593588142E-2</v>
      </c>
      <c r="G248" s="47"/>
      <c r="H248" s="5"/>
      <c r="I248" s="5"/>
    </row>
    <row r="249" spans="1:9" ht="10.5" customHeight="1" x14ac:dyDescent="0.2">
      <c r="B249" s="16" t="s">
        <v>94</v>
      </c>
      <c r="C249" s="295">
        <v>193.5</v>
      </c>
      <c r="D249" s="296"/>
      <c r="E249" s="296"/>
      <c r="F249" s="190"/>
      <c r="G249" s="47"/>
      <c r="H249" s="5"/>
      <c r="I249" s="5"/>
    </row>
    <row r="250" spans="1:9" ht="10.5" customHeight="1" x14ac:dyDescent="0.2">
      <c r="B250" s="16" t="s">
        <v>92</v>
      </c>
      <c r="C250" s="295">
        <v>137.80000000000001</v>
      </c>
      <c r="D250" s="296"/>
      <c r="E250" s="296"/>
      <c r="F250" s="190">
        <v>-9.4969131748325109E-2</v>
      </c>
      <c r="G250" s="47"/>
      <c r="H250" s="5"/>
      <c r="I250" s="5"/>
    </row>
    <row r="251" spans="1:9" ht="10.5" customHeight="1" x14ac:dyDescent="0.2">
      <c r="B251" s="16" t="s">
        <v>93</v>
      </c>
      <c r="C251" s="295"/>
      <c r="D251" s="296"/>
      <c r="E251" s="296"/>
      <c r="F251" s="190"/>
      <c r="G251" s="47"/>
      <c r="H251" s="5"/>
      <c r="I251" s="5"/>
    </row>
    <row r="252" spans="1:9" ht="10.5" customHeight="1" x14ac:dyDescent="0.2">
      <c r="B252" s="16" t="s">
        <v>91</v>
      </c>
      <c r="C252" s="295">
        <v>80</v>
      </c>
      <c r="D252" s="296"/>
      <c r="E252" s="296"/>
      <c r="F252" s="190"/>
      <c r="G252" s="47"/>
      <c r="H252" s="5"/>
      <c r="I252" s="5"/>
    </row>
    <row r="253" spans="1:9" ht="10.5" customHeight="1" x14ac:dyDescent="0.2">
      <c r="B253" s="16" t="s">
        <v>252</v>
      </c>
      <c r="C253" s="295"/>
      <c r="D253" s="296"/>
      <c r="E253" s="296"/>
      <c r="F253" s="190"/>
      <c r="G253" s="47"/>
      <c r="H253" s="5"/>
      <c r="I253" s="5"/>
    </row>
    <row r="254" spans="1:9" ht="10.5" customHeight="1" x14ac:dyDescent="0.2">
      <c r="B254" s="16" t="s">
        <v>177</v>
      </c>
      <c r="C254" s="295">
        <v>208032.36000000007</v>
      </c>
      <c r="D254" s="296"/>
      <c r="E254" s="296">
        <v>1594.95</v>
      </c>
      <c r="F254" s="190">
        <v>7.1349921121257598E-2</v>
      </c>
      <c r="G254" s="47"/>
      <c r="H254" s="5"/>
      <c r="I254" s="5"/>
    </row>
    <row r="255" spans="1:9" ht="10.5" customHeight="1" x14ac:dyDescent="0.2">
      <c r="B255" s="16" t="s">
        <v>303</v>
      </c>
      <c r="C255" s="295"/>
      <c r="D255" s="296"/>
      <c r="E255" s="296"/>
      <c r="F255" s="190"/>
      <c r="G255" s="47"/>
      <c r="H255" s="5"/>
      <c r="I255" s="5"/>
    </row>
    <row r="256" spans="1:9" ht="13.5" customHeight="1" x14ac:dyDescent="0.2">
      <c r="B256" s="16" t="s">
        <v>382</v>
      </c>
      <c r="C256" s="295">
        <v>159892</v>
      </c>
      <c r="D256" s="296"/>
      <c r="E256" s="296">
        <v>1125</v>
      </c>
      <c r="F256" s="190">
        <v>-0.20218589050788227</v>
      </c>
      <c r="G256" s="117"/>
      <c r="H256" s="5"/>
      <c r="I256" s="5"/>
    </row>
    <row r="257" spans="1:9" s="28" customFormat="1" ht="18.75" customHeight="1" x14ac:dyDescent="0.2">
      <c r="A257" s="24"/>
      <c r="B257" s="268" t="s">
        <v>255</v>
      </c>
      <c r="C257" s="295">
        <v>405437.95999999996</v>
      </c>
      <c r="D257" s="296">
        <v>371237.95999999996</v>
      </c>
      <c r="E257" s="296">
        <v>4586.04</v>
      </c>
      <c r="F257" s="190">
        <v>-5.979950142037227E-2</v>
      </c>
      <c r="G257" s="47"/>
      <c r="H257" s="5"/>
    </row>
    <row r="258" spans="1:9" s="28" customFormat="1" ht="15" customHeight="1" x14ac:dyDescent="0.2">
      <c r="A258" s="24"/>
      <c r="B258" s="16" t="s">
        <v>374</v>
      </c>
      <c r="C258" s="295">
        <v>2040</v>
      </c>
      <c r="D258" s="296"/>
      <c r="E258" s="296"/>
      <c r="F258" s="190">
        <v>-0.39823008849557517</v>
      </c>
      <c r="G258" s="270"/>
      <c r="H258" s="271"/>
      <c r="I258" s="47"/>
    </row>
    <row r="259" spans="1:9" s="28" customFormat="1" ht="15" customHeight="1" x14ac:dyDescent="0.2">
      <c r="A259" s="24"/>
      <c r="B259" s="574" t="s">
        <v>460</v>
      </c>
      <c r="C259" s="295"/>
      <c r="D259" s="296"/>
      <c r="E259" s="296"/>
      <c r="F259" s="190"/>
      <c r="G259" s="270"/>
      <c r="H259" s="271"/>
      <c r="I259" s="47"/>
    </row>
    <row r="260" spans="1:9" s="28" customFormat="1" ht="15" customHeight="1" x14ac:dyDescent="0.2">
      <c r="A260" s="24"/>
      <c r="B260" s="16" t="s">
        <v>487</v>
      </c>
      <c r="C260" s="295"/>
      <c r="D260" s="296"/>
      <c r="E260" s="296"/>
      <c r="F260" s="190"/>
      <c r="G260" s="270"/>
      <c r="H260" s="271"/>
      <c r="I260" s="47"/>
    </row>
    <row r="261" spans="1:9" s="28" customFormat="1" ht="11.25" customHeight="1" x14ac:dyDescent="0.2">
      <c r="A261" s="24"/>
      <c r="B261" s="16" t="s">
        <v>99</v>
      </c>
      <c r="C261" s="295">
        <v>157812.20000000001</v>
      </c>
      <c r="D261" s="296">
        <v>3673.2</v>
      </c>
      <c r="E261" s="296">
        <v>1290</v>
      </c>
      <c r="F261" s="190">
        <v>0.43007362769307456</v>
      </c>
      <c r="G261" s="266"/>
      <c r="H261" s="267"/>
      <c r="I261" s="47"/>
    </row>
    <row r="262" spans="1:9" s="28" customFormat="1" ht="11.25" customHeight="1" x14ac:dyDescent="0.2">
      <c r="A262" s="24"/>
      <c r="B262" s="16" t="s">
        <v>98</v>
      </c>
      <c r="C262" s="295"/>
      <c r="D262" s="296"/>
      <c r="E262" s="296"/>
      <c r="F262" s="180"/>
      <c r="G262" s="266"/>
      <c r="H262" s="267"/>
      <c r="I262" s="47"/>
    </row>
    <row r="263" spans="1:9" s="28" customFormat="1" ht="11.25" customHeight="1" x14ac:dyDescent="0.2">
      <c r="A263" s="24"/>
      <c r="B263" s="16" t="s">
        <v>250</v>
      </c>
      <c r="C263" s="295"/>
      <c r="D263" s="296"/>
      <c r="E263" s="296"/>
      <c r="F263" s="190"/>
      <c r="G263" s="266"/>
      <c r="H263" s="267"/>
      <c r="I263" s="47"/>
    </row>
    <row r="264" spans="1:9" s="28" customFormat="1" ht="11.25" customHeight="1" x14ac:dyDescent="0.2">
      <c r="A264" s="24"/>
      <c r="B264" s="263" t="s">
        <v>253</v>
      </c>
      <c r="C264" s="299">
        <v>40992116.70358</v>
      </c>
      <c r="D264" s="300">
        <v>7302537.8699999964</v>
      </c>
      <c r="E264" s="300">
        <v>252082.20000000007</v>
      </c>
      <c r="F264" s="234">
        <v>-2.5838643011759754E-2</v>
      </c>
      <c r="G264" s="266"/>
      <c r="H264" s="267"/>
      <c r="I264" s="47"/>
    </row>
    <row r="265" spans="1:9" ht="12" customHeight="1" x14ac:dyDescent="0.2">
      <c r="B265" s="265" t="s">
        <v>238</v>
      </c>
      <c r="C265" s="266"/>
      <c r="D265" s="266"/>
      <c r="E265" s="266"/>
      <c r="F265" s="266"/>
      <c r="G265" s="48"/>
      <c r="H265" s="48"/>
      <c r="I265" s="47"/>
    </row>
    <row r="266" spans="1:9" ht="15" customHeight="1" x14ac:dyDescent="0.2">
      <c r="B266" s="265" t="s">
        <v>249</v>
      </c>
      <c r="C266" s="266"/>
      <c r="D266" s="266"/>
      <c r="E266" s="266"/>
      <c r="F266" s="266"/>
      <c r="G266" s="8"/>
      <c r="H266" s="8"/>
      <c r="I266" s="8"/>
    </row>
    <row r="267" spans="1:9" ht="9.75" customHeight="1" x14ac:dyDescent="0.2">
      <c r="B267" s="265" t="s">
        <v>251</v>
      </c>
      <c r="C267" s="266"/>
      <c r="D267" s="266"/>
      <c r="E267" s="266"/>
      <c r="F267" s="266"/>
    </row>
    <row r="268" spans="1:9" ht="12" customHeight="1" x14ac:dyDescent="0.2">
      <c r="B268" s="265"/>
      <c r="C268" s="266"/>
      <c r="D268" s="266"/>
      <c r="E268" s="266"/>
      <c r="F268" s="266"/>
      <c r="G268" s="20"/>
      <c r="H268" s="5"/>
      <c r="I268" s="5"/>
    </row>
    <row r="269" spans="1:9" ht="9.75" customHeight="1" x14ac:dyDescent="0.2">
      <c r="B269" s="43"/>
      <c r="D269" s="48"/>
      <c r="E269" s="48"/>
      <c r="F269" s="48"/>
      <c r="G269" s="23"/>
      <c r="H269" s="5"/>
      <c r="I269" s="5"/>
    </row>
    <row r="270" spans="1:9" s="28" customFormat="1" ht="18" customHeight="1" x14ac:dyDescent="0.25">
      <c r="A270" s="24"/>
      <c r="B270" s="7" t="s">
        <v>288</v>
      </c>
      <c r="C270" s="8"/>
      <c r="D270" s="8"/>
      <c r="E270" s="8"/>
      <c r="F270" s="8"/>
      <c r="G270" s="27"/>
    </row>
    <row r="271" spans="1:9" x14ac:dyDescent="0.2">
      <c r="B271" s="9"/>
      <c r="C271" s="10" t="str">
        <f>$C$3</f>
        <v>MOIS D'AOUT 2024</v>
      </c>
      <c r="D271" s="11"/>
      <c r="G271" s="20"/>
      <c r="H271" s="5"/>
      <c r="I271" s="5"/>
    </row>
    <row r="272" spans="1:9" ht="12.75" x14ac:dyDescent="0.2">
      <c r="B272" s="12" t="str">
        <f>$B$4</f>
        <v xml:space="preserve">             II- ASSURANCE MATERNITE : DEPENSES en milliers d'euros</v>
      </c>
      <c r="C272" s="13"/>
      <c r="D272" s="13"/>
      <c r="E272" s="13"/>
      <c r="F272" s="14"/>
      <c r="G272" s="20"/>
      <c r="H272" s="5"/>
      <c r="I272" s="5"/>
    </row>
    <row r="273" spans="1:9" s="28" customFormat="1" ht="12" customHeight="1" x14ac:dyDescent="0.2">
      <c r="A273" s="54"/>
      <c r="B273" s="16" t="s">
        <v>4</v>
      </c>
      <c r="C273" s="18" t="s">
        <v>6</v>
      </c>
      <c r="D273" s="219" t="s">
        <v>3</v>
      </c>
      <c r="E273" s="219" t="s">
        <v>237</v>
      </c>
      <c r="F273" s="19" t="str">
        <f>Maladie_mnt!$H$5</f>
        <v>GAM</v>
      </c>
      <c r="G273" s="27"/>
    </row>
    <row r="274" spans="1:9" ht="10.5" customHeight="1" x14ac:dyDescent="0.2">
      <c r="A274" s="2"/>
      <c r="B274" s="21"/>
      <c r="C274" s="44"/>
      <c r="D274" s="220" t="s">
        <v>241</v>
      </c>
      <c r="E274" s="220" t="s">
        <v>239</v>
      </c>
      <c r="F274" s="22" t="str">
        <f>Maladie_mnt!$H$6</f>
        <v>en %</v>
      </c>
      <c r="G274" s="20"/>
      <c r="H274" s="5"/>
      <c r="I274" s="5"/>
    </row>
    <row r="275" spans="1:9" ht="12.75" x14ac:dyDescent="0.2">
      <c r="A275" s="2"/>
      <c r="B275" s="52" t="s">
        <v>163</v>
      </c>
      <c r="C275" s="303"/>
      <c r="D275" s="304"/>
      <c r="E275" s="304"/>
      <c r="F275" s="237"/>
      <c r="G275" s="20"/>
      <c r="H275" s="5"/>
      <c r="I275" s="5"/>
    </row>
    <row r="276" spans="1:9" ht="10.5" customHeight="1" x14ac:dyDescent="0.2">
      <c r="A276" s="2"/>
      <c r="B276" s="16"/>
      <c r="C276" s="301"/>
      <c r="D276" s="302"/>
      <c r="E276" s="302"/>
      <c r="F276" s="239"/>
      <c r="G276" s="20"/>
      <c r="H276" s="5"/>
      <c r="I276" s="5"/>
    </row>
    <row r="277" spans="1:9" ht="10.5" customHeight="1" x14ac:dyDescent="0.2">
      <c r="A277" s="2"/>
      <c r="B277" s="31" t="s">
        <v>124</v>
      </c>
      <c r="C277" s="301"/>
      <c r="D277" s="302"/>
      <c r="E277" s="302"/>
      <c r="F277" s="239"/>
      <c r="G277" s="20"/>
      <c r="H277" s="5"/>
      <c r="I277" s="5"/>
    </row>
    <row r="278" spans="1:9" ht="10.5" customHeight="1" x14ac:dyDescent="0.2">
      <c r="A278" s="2"/>
      <c r="B278" s="37" t="s">
        <v>125</v>
      </c>
      <c r="C278" s="301">
        <v>1520297.0799999994</v>
      </c>
      <c r="D278" s="302">
        <v>42080.019999999866</v>
      </c>
      <c r="E278" s="302">
        <v>10940.339999999998</v>
      </c>
      <c r="F278" s="239">
        <v>-7.8100053399714708E-2</v>
      </c>
      <c r="G278" s="20"/>
      <c r="H278" s="5"/>
      <c r="I278" s="5"/>
    </row>
    <row r="279" spans="1:9" ht="10.5" customHeight="1" x14ac:dyDescent="0.2">
      <c r="A279" s="2"/>
      <c r="B279" s="37" t="s">
        <v>126</v>
      </c>
      <c r="C279" s="301">
        <v>127.85</v>
      </c>
      <c r="D279" s="302"/>
      <c r="E279" s="302"/>
      <c r="F279" s="239"/>
      <c r="G279" s="20"/>
      <c r="H279" s="5"/>
      <c r="I279" s="5"/>
    </row>
    <row r="280" spans="1:9" ht="10.5" customHeight="1" x14ac:dyDescent="0.2">
      <c r="A280" s="2"/>
      <c r="B280" s="37" t="s">
        <v>127</v>
      </c>
      <c r="C280" s="301">
        <v>8179.9</v>
      </c>
      <c r="D280" s="302"/>
      <c r="E280" s="302"/>
      <c r="F280" s="239"/>
      <c r="G280" s="20"/>
      <c r="H280" s="5"/>
      <c r="I280" s="5"/>
    </row>
    <row r="281" spans="1:9" ht="10.5" customHeight="1" x14ac:dyDescent="0.2">
      <c r="A281" s="2"/>
      <c r="B281" s="37" t="s">
        <v>219</v>
      </c>
      <c r="C281" s="301">
        <v>304162.63000000006</v>
      </c>
      <c r="D281" s="302"/>
      <c r="E281" s="302">
        <v>1588.44</v>
      </c>
      <c r="F281" s="239">
        <v>-5.1232857902668072E-2</v>
      </c>
      <c r="G281" s="20"/>
      <c r="H281" s="5"/>
      <c r="I281" s="5"/>
    </row>
    <row r="282" spans="1:9" ht="10.5" customHeight="1" x14ac:dyDescent="0.2">
      <c r="A282" s="2"/>
      <c r="B282" s="37" t="s">
        <v>130</v>
      </c>
      <c r="C282" s="301"/>
      <c r="D282" s="302"/>
      <c r="E282" s="302"/>
      <c r="F282" s="239"/>
      <c r="G282" s="20"/>
      <c r="H282" s="5"/>
      <c r="I282" s="5"/>
    </row>
    <row r="283" spans="1:9" s="28" customFormat="1" ht="10.5" customHeight="1" x14ac:dyDescent="0.2">
      <c r="A283" s="54"/>
      <c r="B283" s="16" t="s">
        <v>128</v>
      </c>
      <c r="C283" s="301"/>
      <c r="D283" s="302"/>
      <c r="E283" s="302"/>
      <c r="F283" s="239"/>
      <c r="G283" s="27"/>
      <c r="H283" s="5"/>
    </row>
    <row r="284" spans="1:9" s="28" customFormat="1" x14ac:dyDescent="0.2">
      <c r="A284" s="54"/>
      <c r="B284" s="16" t="s">
        <v>192</v>
      </c>
      <c r="C284" s="301"/>
      <c r="D284" s="302"/>
      <c r="E284" s="302"/>
      <c r="F284" s="239"/>
      <c r="G284" s="27"/>
      <c r="H284" s="5"/>
    </row>
    <row r="285" spans="1:9" s="28" customFormat="1" x14ac:dyDescent="0.2">
      <c r="A285" s="54"/>
      <c r="B285" s="37" t="s">
        <v>416</v>
      </c>
      <c r="C285" s="301">
        <v>40</v>
      </c>
      <c r="D285" s="302"/>
      <c r="E285" s="302"/>
      <c r="F285" s="239"/>
      <c r="G285" s="27"/>
      <c r="H285" s="5"/>
    </row>
    <row r="286" spans="1:9" s="28" customFormat="1" x14ac:dyDescent="0.2">
      <c r="A286" s="54"/>
      <c r="B286" s="574" t="s">
        <v>452</v>
      </c>
      <c r="C286" s="301"/>
      <c r="D286" s="302"/>
      <c r="E286" s="302"/>
      <c r="F286" s="239"/>
      <c r="G286" s="27"/>
      <c r="H286" s="5"/>
    </row>
    <row r="287" spans="1:9" s="28" customFormat="1" x14ac:dyDescent="0.2">
      <c r="A287" s="54"/>
      <c r="B287" s="574" t="s">
        <v>488</v>
      </c>
      <c r="C287" s="301"/>
      <c r="D287" s="302"/>
      <c r="E287" s="302"/>
      <c r="F287" s="239"/>
      <c r="G287" s="27"/>
      <c r="H287" s="5"/>
    </row>
    <row r="288" spans="1:9" ht="10.5" customHeight="1" x14ac:dyDescent="0.2">
      <c r="A288" s="2"/>
      <c r="B288" s="16" t="s">
        <v>424</v>
      </c>
      <c r="C288" s="301"/>
      <c r="D288" s="302"/>
      <c r="E288" s="302"/>
      <c r="F288" s="239"/>
      <c r="G288" s="20"/>
      <c r="H288" s="5"/>
      <c r="I288" s="5"/>
    </row>
    <row r="289" spans="1:9" ht="10.5" customHeight="1" x14ac:dyDescent="0.2">
      <c r="A289" s="2"/>
      <c r="B289" s="37" t="s">
        <v>178</v>
      </c>
      <c r="C289" s="301"/>
      <c r="D289" s="302"/>
      <c r="E289" s="302"/>
      <c r="F289" s="239"/>
      <c r="G289" s="20"/>
      <c r="H289" s="5"/>
      <c r="I289" s="5"/>
    </row>
    <row r="290" spans="1:9" ht="10.5" customHeight="1" x14ac:dyDescent="0.2">
      <c r="A290" s="2"/>
      <c r="B290" s="35" t="s">
        <v>131</v>
      </c>
      <c r="C290" s="303">
        <v>1832807.4599999995</v>
      </c>
      <c r="D290" s="304">
        <v>42080.019999999866</v>
      </c>
      <c r="E290" s="304">
        <v>12528.779999999999</v>
      </c>
      <c r="F290" s="237">
        <v>-7.5674518706038474E-2</v>
      </c>
      <c r="G290" s="20"/>
      <c r="H290" s="5"/>
      <c r="I290" s="5"/>
    </row>
    <row r="291" spans="1:9" ht="10.5" customHeight="1" x14ac:dyDescent="0.2">
      <c r="A291" s="2"/>
      <c r="B291" s="31" t="s">
        <v>132</v>
      </c>
      <c r="C291" s="303"/>
      <c r="D291" s="304"/>
      <c r="E291" s="304"/>
      <c r="F291" s="237"/>
      <c r="G291" s="20"/>
      <c r="H291" s="5"/>
      <c r="I291" s="5"/>
    </row>
    <row r="292" spans="1:9" ht="10.5" customHeight="1" x14ac:dyDescent="0.2">
      <c r="A292" s="2"/>
      <c r="B292" s="37" t="s">
        <v>24</v>
      </c>
      <c r="C292" s="301">
        <v>624222.98000000056</v>
      </c>
      <c r="D292" s="302">
        <v>29228.010000000002</v>
      </c>
      <c r="E292" s="302">
        <v>6005.0599999999995</v>
      </c>
      <c r="F292" s="239">
        <v>-0.10857041293320113</v>
      </c>
      <c r="G292" s="20"/>
      <c r="H292" s="5"/>
      <c r="I292" s="5"/>
    </row>
    <row r="293" spans="1:9" ht="10.5" customHeight="1" x14ac:dyDescent="0.2">
      <c r="A293" s="2"/>
      <c r="B293" s="37" t="s">
        <v>133</v>
      </c>
      <c r="C293" s="301">
        <v>878555.48999999801</v>
      </c>
      <c r="D293" s="302">
        <v>14906.949999999999</v>
      </c>
      <c r="E293" s="302">
        <v>4989.7699999999995</v>
      </c>
      <c r="F293" s="239">
        <v>0.12335975540459243</v>
      </c>
      <c r="G293" s="20"/>
      <c r="H293" s="5"/>
      <c r="I293" s="5"/>
    </row>
    <row r="294" spans="1:9" ht="10.5" customHeight="1" x14ac:dyDescent="0.2">
      <c r="A294" s="2"/>
      <c r="B294" s="37" t="s">
        <v>134</v>
      </c>
      <c r="C294" s="301">
        <v>13636.18</v>
      </c>
      <c r="D294" s="302">
        <v>10698.109999999997</v>
      </c>
      <c r="E294" s="302">
        <v>209.52999999999997</v>
      </c>
      <c r="F294" s="239"/>
      <c r="G294" s="20"/>
      <c r="H294" s="5"/>
      <c r="I294" s="5"/>
    </row>
    <row r="295" spans="1:9" ht="10.5" customHeight="1" x14ac:dyDescent="0.2">
      <c r="A295" s="2"/>
      <c r="B295" s="37" t="s">
        <v>220</v>
      </c>
      <c r="C295" s="301">
        <v>5425.91</v>
      </c>
      <c r="D295" s="302"/>
      <c r="E295" s="302"/>
      <c r="F295" s="239">
        <v>-0.15024979249213</v>
      </c>
      <c r="G295" s="20"/>
      <c r="H295" s="5"/>
      <c r="I295" s="5"/>
    </row>
    <row r="296" spans="1:9" s="562" customFormat="1" ht="16.5" customHeight="1" x14ac:dyDescent="0.2">
      <c r="A296" s="559"/>
      <c r="B296" s="553" t="s">
        <v>312</v>
      </c>
      <c r="C296" s="548"/>
      <c r="D296" s="560"/>
      <c r="E296" s="560"/>
      <c r="F296" s="549"/>
      <c r="G296" s="561"/>
      <c r="H296" s="486"/>
    </row>
    <row r="297" spans="1:9" s="28" customFormat="1" ht="16.5" customHeight="1" x14ac:dyDescent="0.2">
      <c r="A297" s="54"/>
      <c r="B297" s="16" t="s">
        <v>416</v>
      </c>
      <c r="C297" s="301"/>
      <c r="D297" s="302"/>
      <c r="E297" s="302"/>
      <c r="F297" s="239"/>
      <c r="G297" s="27"/>
      <c r="H297" s="5"/>
    </row>
    <row r="298" spans="1:9" s="28" customFormat="1" ht="16.5" customHeight="1" x14ac:dyDescent="0.2">
      <c r="A298" s="54"/>
      <c r="B298" s="574" t="s">
        <v>453</v>
      </c>
      <c r="C298" s="301"/>
      <c r="D298" s="302"/>
      <c r="E298" s="302"/>
      <c r="F298" s="239"/>
      <c r="G298" s="27"/>
      <c r="H298" s="5"/>
    </row>
    <row r="299" spans="1:9" s="28" customFormat="1" ht="16.5" hidden="1" customHeight="1" x14ac:dyDescent="0.2">
      <c r="A299" s="54"/>
      <c r="B299" s="574"/>
      <c r="C299" s="301"/>
      <c r="D299" s="302"/>
      <c r="E299" s="302"/>
      <c r="F299" s="239"/>
      <c r="G299" s="27"/>
      <c r="H299" s="5"/>
    </row>
    <row r="300" spans="1:9" ht="10.5" customHeight="1" x14ac:dyDescent="0.2">
      <c r="A300" s="2"/>
      <c r="B300" s="16" t="s">
        <v>424</v>
      </c>
      <c r="C300" s="301"/>
      <c r="D300" s="302"/>
      <c r="E300" s="302"/>
      <c r="F300" s="239"/>
      <c r="G300" s="20"/>
      <c r="H300" s="5"/>
      <c r="I300" s="5"/>
    </row>
    <row r="301" spans="1:9" ht="10.5" customHeight="1" x14ac:dyDescent="0.2">
      <c r="A301" s="2"/>
      <c r="B301" s="16" t="s">
        <v>178</v>
      </c>
      <c r="C301" s="301"/>
      <c r="D301" s="302"/>
      <c r="E301" s="302"/>
      <c r="F301" s="239"/>
      <c r="G301" s="20"/>
      <c r="H301" s="5"/>
      <c r="I301" s="5"/>
    </row>
    <row r="302" spans="1:9" s="28" customFormat="1" ht="10.5" customHeight="1" x14ac:dyDescent="0.2">
      <c r="A302" s="54"/>
      <c r="B302" s="35" t="s">
        <v>135</v>
      </c>
      <c r="C302" s="303">
        <v>1521840.5599999984</v>
      </c>
      <c r="D302" s="304">
        <v>54833.069999999992</v>
      </c>
      <c r="E302" s="304">
        <v>11204.36</v>
      </c>
      <c r="F302" s="237">
        <v>-8.3968331548899267E-3</v>
      </c>
      <c r="G302" s="27"/>
      <c r="H302" s="5"/>
    </row>
    <row r="303" spans="1:9" ht="9.75" customHeight="1" x14ac:dyDescent="0.2">
      <c r="A303" s="2"/>
      <c r="B303" s="31" t="s">
        <v>136</v>
      </c>
      <c r="C303" s="303"/>
      <c r="D303" s="304"/>
      <c r="E303" s="304"/>
      <c r="F303" s="237"/>
      <c r="G303" s="20"/>
      <c r="H303" s="5"/>
      <c r="I303" s="5"/>
    </row>
    <row r="304" spans="1:9" s="28" customFormat="1" x14ac:dyDescent="0.2">
      <c r="A304" s="54"/>
      <c r="B304" s="37" t="s">
        <v>138</v>
      </c>
      <c r="C304" s="301">
        <v>5997.119999999999</v>
      </c>
      <c r="D304" s="302">
        <v>998.40000000000009</v>
      </c>
      <c r="E304" s="302"/>
      <c r="F304" s="239">
        <v>3.2295378259746821E-2</v>
      </c>
      <c r="G304" s="27"/>
      <c r="H304" s="5"/>
    </row>
    <row r="305" spans="1:9" x14ac:dyDescent="0.2">
      <c r="A305" s="2"/>
      <c r="B305" s="37" t="s">
        <v>221</v>
      </c>
      <c r="C305" s="301"/>
      <c r="D305" s="302"/>
      <c r="E305" s="302"/>
      <c r="F305" s="239"/>
      <c r="G305" s="20"/>
      <c r="H305" s="5"/>
      <c r="I305" s="5"/>
    </row>
    <row r="306" spans="1:9" s="28" customFormat="1" x14ac:dyDescent="0.2">
      <c r="A306" s="54"/>
      <c r="B306" s="16" t="s">
        <v>128</v>
      </c>
      <c r="C306" s="301"/>
      <c r="D306" s="302"/>
      <c r="E306" s="302"/>
      <c r="F306" s="239"/>
      <c r="G306" s="27"/>
      <c r="H306" s="5"/>
    </row>
    <row r="307" spans="1:9" s="28" customFormat="1" x14ac:dyDescent="0.2">
      <c r="A307" s="54"/>
      <c r="B307" s="16" t="s">
        <v>416</v>
      </c>
      <c r="C307" s="301"/>
      <c r="D307" s="302"/>
      <c r="E307" s="302"/>
      <c r="F307" s="239"/>
      <c r="G307" s="27"/>
      <c r="H307" s="5"/>
    </row>
    <row r="308" spans="1:9" ht="10.5" customHeight="1" x14ac:dyDescent="0.2">
      <c r="A308" s="2"/>
      <c r="B308" s="16" t="s">
        <v>436</v>
      </c>
      <c r="C308" s="303"/>
      <c r="D308" s="304"/>
      <c r="E308" s="304"/>
      <c r="F308" s="237"/>
      <c r="G308" s="20"/>
      <c r="H308" s="5"/>
      <c r="I308" s="5"/>
    </row>
    <row r="309" spans="1:9" ht="10.5" customHeight="1" x14ac:dyDescent="0.2">
      <c r="A309" s="2"/>
      <c r="B309" s="574" t="s">
        <v>454</v>
      </c>
      <c r="C309" s="303"/>
      <c r="D309" s="304"/>
      <c r="E309" s="304"/>
      <c r="F309" s="237"/>
      <c r="G309" s="20"/>
      <c r="H309" s="5"/>
      <c r="I309" s="5"/>
    </row>
    <row r="310" spans="1:9" ht="10.5" hidden="1" customHeight="1" x14ac:dyDescent="0.2">
      <c r="A310" s="2"/>
      <c r="B310" s="574"/>
      <c r="C310" s="303"/>
      <c r="D310" s="304"/>
      <c r="E310" s="304"/>
      <c r="F310" s="237"/>
      <c r="G310" s="20"/>
      <c r="H310" s="5"/>
      <c r="I310" s="5"/>
    </row>
    <row r="311" spans="1:9" s="57" customFormat="1" ht="10.5" customHeight="1" x14ac:dyDescent="0.2">
      <c r="A311" s="6"/>
      <c r="B311" s="16" t="s">
        <v>178</v>
      </c>
      <c r="C311" s="301"/>
      <c r="D311" s="302"/>
      <c r="E311" s="302"/>
      <c r="F311" s="239"/>
      <c r="G311" s="56"/>
      <c r="H311" s="5"/>
    </row>
    <row r="312" spans="1:9" s="57" customFormat="1" ht="10.5" customHeight="1" x14ac:dyDescent="0.2">
      <c r="A312" s="6"/>
      <c r="B312" s="16" t="s">
        <v>356</v>
      </c>
      <c r="C312" s="303"/>
      <c r="D312" s="304"/>
      <c r="E312" s="304"/>
      <c r="F312" s="237"/>
      <c r="G312" s="56"/>
      <c r="H312" s="5"/>
    </row>
    <row r="313" spans="1:9" s="57" customFormat="1" ht="10.5" customHeight="1" x14ac:dyDescent="0.2">
      <c r="A313" s="6"/>
      <c r="B313" s="35" t="s">
        <v>137</v>
      </c>
      <c r="C313" s="303">
        <v>5997.119999999999</v>
      </c>
      <c r="D313" s="304">
        <v>998.40000000000009</v>
      </c>
      <c r="E313" s="304"/>
      <c r="F313" s="237">
        <v>2.699203698946806E-2</v>
      </c>
      <c r="G313" s="56"/>
      <c r="H313" s="5"/>
    </row>
    <row r="314" spans="1:9" s="57" customFormat="1" ht="10.5" customHeight="1" x14ac:dyDescent="0.2">
      <c r="A314" s="6"/>
      <c r="B314" s="31" t="s">
        <v>141</v>
      </c>
      <c r="C314" s="303"/>
      <c r="D314" s="304"/>
      <c r="E314" s="304"/>
      <c r="F314" s="237"/>
      <c r="G314" s="56"/>
      <c r="H314" s="5"/>
    </row>
    <row r="315" spans="1:9" s="57" customFormat="1" x14ac:dyDescent="0.2">
      <c r="A315" s="6"/>
      <c r="B315" s="37" t="s">
        <v>151</v>
      </c>
      <c r="C315" s="301">
        <v>15050.920000000009</v>
      </c>
      <c r="D315" s="302"/>
      <c r="E315" s="302"/>
      <c r="F315" s="239">
        <v>0.10627857405365737</v>
      </c>
      <c r="G315" s="56"/>
    </row>
    <row r="316" spans="1:9" s="60" customFormat="1" ht="14.25" customHeight="1" x14ac:dyDescent="0.2">
      <c r="A316" s="24"/>
      <c r="B316" s="16" t="s">
        <v>222</v>
      </c>
      <c r="C316" s="301">
        <v>10</v>
      </c>
      <c r="D316" s="302"/>
      <c r="E316" s="302"/>
      <c r="F316" s="239"/>
      <c r="G316" s="59"/>
    </row>
    <row r="317" spans="1:9" s="60" customFormat="1" ht="14.25" customHeight="1" x14ac:dyDescent="0.2">
      <c r="A317" s="24"/>
      <c r="B317" s="16" t="s">
        <v>128</v>
      </c>
      <c r="C317" s="306"/>
      <c r="D317" s="307"/>
      <c r="E317" s="307"/>
      <c r="F317" s="182"/>
      <c r="G317" s="59"/>
    </row>
    <row r="318" spans="1:9" s="57" customFormat="1" ht="10.5" customHeight="1" x14ac:dyDescent="0.2">
      <c r="A318" s="6"/>
      <c r="B318" s="16" t="s">
        <v>427</v>
      </c>
      <c r="C318" s="306"/>
      <c r="D318" s="307"/>
      <c r="E318" s="307"/>
      <c r="F318" s="182"/>
      <c r="G318" s="56"/>
      <c r="H318" s="5"/>
    </row>
    <row r="319" spans="1:9" s="57" customFormat="1" ht="10.5" hidden="1" customHeight="1" x14ac:dyDescent="0.2">
      <c r="A319" s="6"/>
      <c r="B319" s="16"/>
      <c r="C319" s="306"/>
      <c r="D319" s="307"/>
      <c r="E319" s="307"/>
      <c r="F319" s="182"/>
      <c r="G319" s="56"/>
      <c r="H319" s="5"/>
    </row>
    <row r="320" spans="1:9" s="57" customFormat="1" ht="10.5" customHeight="1" x14ac:dyDescent="0.2">
      <c r="A320" s="6"/>
      <c r="B320" s="574" t="s">
        <v>455</v>
      </c>
      <c r="C320" s="306"/>
      <c r="D320" s="307"/>
      <c r="E320" s="307"/>
      <c r="F320" s="182"/>
      <c r="G320" s="56"/>
      <c r="H320" s="5"/>
    </row>
    <row r="321" spans="1:9" s="57" customFormat="1" ht="10.5" hidden="1" customHeight="1" x14ac:dyDescent="0.2">
      <c r="A321" s="6"/>
      <c r="B321" s="574"/>
      <c r="C321" s="306"/>
      <c r="D321" s="307"/>
      <c r="E321" s="307"/>
      <c r="F321" s="182"/>
      <c r="G321" s="56"/>
      <c r="H321" s="5"/>
    </row>
    <row r="322" spans="1:9" s="57" customFormat="1" ht="10.5" customHeight="1" x14ac:dyDescent="0.2">
      <c r="A322" s="6"/>
      <c r="B322" s="16" t="s">
        <v>424</v>
      </c>
      <c r="C322" s="306"/>
      <c r="D322" s="307"/>
      <c r="E322" s="307"/>
      <c r="F322" s="182"/>
      <c r="G322" s="56"/>
      <c r="H322" s="5"/>
    </row>
    <row r="323" spans="1:9" s="57" customFormat="1" ht="10.5" customHeight="1" x14ac:dyDescent="0.2">
      <c r="A323" s="6"/>
      <c r="B323" s="16" t="s">
        <v>178</v>
      </c>
      <c r="C323" s="306"/>
      <c r="D323" s="307"/>
      <c r="E323" s="307"/>
      <c r="F323" s="182"/>
      <c r="G323" s="56"/>
      <c r="H323" s="5"/>
    </row>
    <row r="324" spans="1:9" s="60" customFormat="1" ht="10.5" customHeight="1" x14ac:dyDescent="0.2">
      <c r="A324" s="24"/>
      <c r="B324" s="35" t="s">
        <v>142</v>
      </c>
      <c r="C324" s="308">
        <v>15060.920000000009</v>
      </c>
      <c r="D324" s="309"/>
      <c r="E324" s="309"/>
      <c r="F324" s="183">
        <v>0.10701359794193355</v>
      </c>
      <c r="G324" s="59"/>
      <c r="H324" s="5"/>
    </row>
    <row r="325" spans="1:9" s="57" customFormat="1" ht="12" x14ac:dyDescent="0.2">
      <c r="A325" s="6"/>
      <c r="B325" s="31" t="s">
        <v>139</v>
      </c>
      <c r="C325" s="308"/>
      <c r="D325" s="309"/>
      <c r="E325" s="309"/>
      <c r="F325" s="183"/>
      <c r="G325" s="56"/>
    </row>
    <row r="326" spans="1:9" s="60" customFormat="1" ht="17.25" customHeight="1" x14ac:dyDescent="0.2">
      <c r="A326" s="24"/>
      <c r="B326" s="37" t="s">
        <v>140</v>
      </c>
      <c r="C326" s="306">
        <v>2231.0100000000007</v>
      </c>
      <c r="D326" s="307"/>
      <c r="E326" s="307"/>
      <c r="F326" s="182"/>
      <c r="G326" s="59"/>
    </row>
    <row r="327" spans="1:9" s="60" customFormat="1" ht="11.25" customHeight="1" x14ac:dyDescent="0.2">
      <c r="A327" s="24"/>
      <c r="B327" s="37" t="s">
        <v>179</v>
      </c>
      <c r="C327" s="306">
        <v>465.9</v>
      </c>
      <c r="D327" s="307"/>
      <c r="E327" s="307"/>
      <c r="F327" s="182">
        <v>-0.42653520918725307</v>
      </c>
      <c r="G327" s="59"/>
    </row>
    <row r="328" spans="1:9" s="57" customFormat="1" ht="10.5" customHeight="1" x14ac:dyDescent="0.2">
      <c r="A328" s="6"/>
      <c r="B328" s="37" t="s">
        <v>223</v>
      </c>
      <c r="C328" s="306"/>
      <c r="D328" s="307"/>
      <c r="E328" s="307"/>
      <c r="F328" s="182"/>
      <c r="G328" s="56"/>
      <c r="H328" s="5"/>
    </row>
    <row r="329" spans="1:9" s="57" customFormat="1" ht="10.5" customHeight="1" x14ac:dyDescent="0.2">
      <c r="A329" s="6"/>
      <c r="B329" s="37" t="s">
        <v>498</v>
      </c>
      <c r="C329" s="306"/>
      <c r="D329" s="307"/>
      <c r="E329" s="307"/>
      <c r="F329" s="182"/>
      <c r="G329" s="56"/>
      <c r="H329" s="5"/>
    </row>
    <row r="330" spans="1:9" s="57" customFormat="1" ht="10.5" customHeight="1" x14ac:dyDescent="0.2">
      <c r="A330" s="6"/>
      <c r="B330" s="574" t="s">
        <v>456</v>
      </c>
      <c r="C330" s="306"/>
      <c r="D330" s="307"/>
      <c r="E330" s="307"/>
      <c r="F330" s="182"/>
      <c r="G330" s="56"/>
      <c r="H330" s="5"/>
    </row>
    <row r="331" spans="1:9" s="57" customFormat="1" ht="10.5" customHeight="1" x14ac:dyDescent="0.2">
      <c r="A331" s="6"/>
      <c r="B331" s="37" t="s">
        <v>424</v>
      </c>
      <c r="C331" s="306"/>
      <c r="D331" s="307"/>
      <c r="E331" s="307"/>
      <c r="F331" s="182"/>
      <c r="G331" s="56"/>
      <c r="H331" s="5"/>
    </row>
    <row r="332" spans="1:9" ht="9.75" customHeight="1" x14ac:dyDescent="0.2">
      <c r="A332" s="2"/>
      <c r="B332" s="37" t="s">
        <v>178</v>
      </c>
      <c r="C332" s="306"/>
      <c r="D332" s="307"/>
      <c r="E332" s="307"/>
      <c r="F332" s="182"/>
      <c r="G332" s="20"/>
      <c r="H332" s="5"/>
      <c r="I332" s="5"/>
    </row>
    <row r="333" spans="1:9" s="63" customFormat="1" ht="14.25" customHeight="1" x14ac:dyDescent="0.2">
      <c r="A333" s="61"/>
      <c r="B333" s="35" t="s">
        <v>143</v>
      </c>
      <c r="C333" s="308">
        <v>2696.9100000000008</v>
      </c>
      <c r="D333" s="309"/>
      <c r="E333" s="309"/>
      <c r="F333" s="183"/>
      <c r="G333" s="62"/>
    </row>
    <row r="334" spans="1:9" s="63" customFormat="1" ht="14.25" customHeight="1" x14ac:dyDescent="0.2">
      <c r="A334" s="61"/>
      <c r="B334" s="31" t="s">
        <v>466</v>
      </c>
      <c r="C334" s="308"/>
      <c r="D334" s="309"/>
      <c r="E334" s="309"/>
      <c r="F334" s="183"/>
      <c r="G334" s="62"/>
    </row>
    <row r="335" spans="1:9" s="63" customFormat="1" ht="14.25" customHeight="1" x14ac:dyDescent="0.2">
      <c r="A335" s="61"/>
      <c r="B335" s="37" t="s">
        <v>468</v>
      </c>
      <c r="C335" s="308">
        <v>13480</v>
      </c>
      <c r="D335" s="309"/>
      <c r="E335" s="309">
        <v>50</v>
      </c>
      <c r="F335" s="183"/>
      <c r="G335" s="62"/>
    </row>
    <row r="336" spans="1:9" s="63" customFormat="1" ht="14.25" customHeight="1" x14ac:dyDescent="0.2">
      <c r="A336" s="61"/>
      <c r="B336" s="35" t="s">
        <v>467</v>
      </c>
      <c r="C336" s="306">
        <v>13480</v>
      </c>
      <c r="D336" s="307"/>
      <c r="E336" s="307">
        <v>50</v>
      </c>
      <c r="F336" s="182"/>
      <c r="G336" s="62"/>
    </row>
    <row r="337" spans="1:8" s="60" customFormat="1" ht="16.5" customHeight="1" x14ac:dyDescent="0.2">
      <c r="A337" s="24"/>
      <c r="B337" s="31" t="s">
        <v>122</v>
      </c>
      <c r="C337" s="308"/>
      <c r="D337" s="309"/>
      <c r="E337" s="309"/>
      <c r="F337" s="183"/>
      <c r="G337" s="59"/>
      <c r="H337" s="5"/>
    </row>
    <row r="338" spans="1:8" s="60" customFormat="1" ht="14.25" customHeight="1" x14ac:dyDescent="0.2">
      <c r="A338" s="24"/>
      <c r="B338" s="37" t="s">
        <v>144</v>
      </c>
      <c r="C338" s="306">
        <v>461.95000000000022</v>
      </c>
      <c r="D338" s="307"/>
      <c r="E338" s="307">
        <v>1.0900000000000001</v>
      </c>
      <c r="F338" s="182">
        <v>-0.17185063014288005</v>
      </c>
      <c r="G338" s="59"/>
      <c r="H338" s="5"/>
    </row>
    <row r="339" spans="1:8" s="57" customFormat="1" ht="10.5" customHeight="1" x14ac:dyDescent="0.2">
      <c r="A339" s="6"/>
      <c r="B339" s="37" t="s">
        <v>224</v>
      </c>
      <c r="C339" s="306">
        <v>31.900000000000002</v>
      </c>
      <c r="D339" s="307"/>
      <c r="E339" s="307"/>
      <c r="F339" s="182"/>
      <c r="G339" s="56"/>
      <c r="H339" s="5"/>
    </row>
    <row r="340" spans="1:8" s="57" customFormat="1" ht="10.5" hidden="1" customHeight="1" x14ac:dyDescent="0.2">
      <c r="A340" s="6"/>
      <c r="B340" s="37"/>
      <c r="C340" s="306"/>
      <c r="D340" s="307"/>
      <c r="E340" s="307"/>
      <c r="F340" s="182"/>
      <c r="G340" s="56"/>
      <c r="H340" s="5"/>
    </row>
    <row r="341" spans="1:8" s="57" customFormat="1" ht="10.5" customHeight="1" x14ac:dyDescent="0.2">
      <c r="A341" s="6"/>
      <c r="B341" s="37" t="s">
        <v>424</v>
      </c>
      <c r="C341" s="306"/>
      <c r="D341" s="307"/>
      <c r="E341" s="307"/>
      <c r="F341" s="182"/>
      <c r="G341" s="56"/>
      <c r="H341" s="5"/>
    </row>
    <row r="342" spans="1:8" s="57" customFormat="1" ht="10.5" customHeight="1" x14ac:dyDescent="0.2">
      <c r="A342" s="6"/>
      <c r="B342" s="35" t="s">
        <v>120</v>
      </c>
      <c r="C342" s="301">
        <v>493.85000000000019</v>
      </c>
      <c r="D342" s="302"/>
      <c r="E342" s="302">
        <v>1.0900000000000001</v>
      </c>
      <c r="F342" s="239">
        <v>-0.28397442403328921</v>
      </c>
      <c r="G342" s="56"/>
      <c r="H342" s="5"/>
    </row>
    <row r="343" spans="1:8" s="57" customFormat="1" ht="14.25" customHeight="1" x14ac:dyDescent="0.2">
      <c r="A343" s="6"/>
      <c r="B343" s="31" t="s">
        <v>244</v>
      </c>
      <c r="C343" s="308"/>
      <c r="D343" s="309"/>
      <c r="E343" s="309"/>
      <c r="F343" s="183"/>
      <c r="G343" s="56"/>
      <c r="H343" s="5"/>
    </row>
    <row r="344" spans="1:8" s="57" customFormat="1" ht="10.5" customHeight="1" x14ac:dyDescent="0.2">
      <c r="A344" s="6"/>
      <c r="B344" s="37" t="s">
        <v>144</v>
      </c>
      <c r="C344" s="306">
        <v>30.52</v>
      </c>
      <c r="D344" s="307"/>
      <c r="E344" s="307"/>
      <c r="F344" s="182">
        <v>0.99999999999999978</v>
      </c>
      <c r="G344" s="56"/>
      <c r="H344" s="5"/>
    </row>
    <row r="345" spans="1:8" s="57" customFormat="1" ht="10.5" customHeight="1" x14ac:dyDescent="0.2">
      <c r="A345" s="6"/>
      <c r="B345" s="37" t="s">
        <v>125</v>
      </c>
      <c r="C345" s="306">
        <v>17773.309999999998</v>
      </c>
      <c r="D345" s="307"/>
      <c r="E345" s="307"/>
      <c r="F345" s="182">
        <v>-0.1320833494073903</v>
      </c>
      <c r="G345" s="56"/>
      <c r="H345" s="5"/>
    </row>
    <row r="346" spans="1:8" s="57" customFormat="1" ht="10.5" customHeight="1" x14ac:dyDescent="0.2">
      <c r="A346" s="6"/>
      <c r="B346" s="37" t="s">
        <v>126</v>
      </c>
      <c r="C346" s="306">
        <v>34.450000000000003</v>
      </c>
      <c r="D346" s="307"/>
      <c r="E346" s="307"/>
      <c r="F346" s="182"/>
      <c r="G346" s="56"/>
      <c r="H346" s="5"/>
    </row>
    <row r="347" spans="1:8" s="57" customFormat="1" ht="10.5" customHeight="1" x14ac:dyDescent="0.2">
      <c r="A347" s="6"/>
      <c r="B347" s="37" t="s">
        <v>127</v>
      </c>
      <c r="C347" s="306">
        <v>70</v>
      </c>
      <c r="D347" s="307"/>
      <c r="E347" s="307"/>
      <c r="F347" s="182">
        <v>-0.22222222222222221</v>
      </c>
      <c r="G347" s="56"/>
      <c r="H347" s="5"/>
    </row>
    <row r="348" spans="1:8" s="57" customFormat="1" ht="10.5" customHeight="1" x14ac:dyDescent="0.2">
      <c r="A348" s="6"/>
      <c r="B348" s="37" t="s">
        <v>133</v>
      </c>
      <c r="C348" s="306">
        <v>4008.9</v>
      </c>
      <c r="D348" s="307"/>
      <c r="E348" s="307"/>
      <c r="F348" s="182">
        <v>-0.15555883220288991</v>
      </c>
      <c r="G348" s="56"/>
      <c r="H348" s="5"/>
    </row>
    <row r="349" spans="1:8" s="57" customFormat="1" ht="10.5" customHeight="1" x14ac:dyDescent="0.2">
      <c r="A349" s="6"/>
      <c r="B349" s="37" t="s">
        <v>134</v>
      </c>
      <c r="C349" s="306"/>
      <c r="D349" s="307"/>
      <c r="E349" s="307"/>
      <c r="F349" s="182"/>
      <c r="G349" s="56"/>
      <c r="H349" s="5"/>
    </row>
    <row r="350" spans="1:8" s="57" customFormat="1" ht="11.25" customHeight="1" x14ac:dyDescent="0.2">
      <c r="A350" s="6"/>
      <c r="B350" s="37" t="s">
        <v>24</v>
      </c>
      <c r="C350" s="306">
        <v>814.18000000000006</v>
      </c>
      <c r="D350" s="307"/>
      <c r="E350" s="307"/>
      <c r="F350" s="182">
        <v>-0.21891458886959525</v>
      </c>
      <c r="G350" s="56"/>
      <c r="H350" s="5"/>
    </row>
    <row r="351" spans="1:8" s="57" customFormat="1" ht="11.25" customHeight="1" x14ac:dyDescent="0.2">
      <c r="A351" s="6"/>
      <c r="B351" s="37" t="s">
        <v>138</v>
      </c>
      <c r="C351" s="306"/>
      <c r="D351" s="307"/>
      <c r="E351" s="307"/>
      <c r="F351" s="182"/>
      <c r="G351" s="56"/>
      <c r="H351" s="5"/>
    </row>
    <row r="352" spans="1:8" s="57" customFormat="1" ht="10.5" customHeight="1" x14ac:dyDescent="0.2">
      <c r="A352" s="6"/>
      <c r="B352" s="37" t="s">
        <v>151</v>
      </c>
      <c r="C352" s="306">
        <v>13189.79</v>
      </c>
      <c r="D352" s="307"/>
      <c r="E352" s="307"/>
      <c r="F352" s="182">
        <v>-0.1239896497629619</v>
      </c>
      <c r="G352" s="56"/>
      <c r="H352" s="5"/>
    </row>
    <row r="353" spans="1:8" s="57" customFormat="1" ht="11.25" customHeight="1" x14ac:dyDescent="0.2">
      <c r="A353" s="6"/>
      <c r="B353" s="37" t="s">
        <v>140</v>
      </c>
      <c r="C353" s="306"/>
      <c r="D353" s="307"/>
      <c r="E353" s="307"/>
      <c r="F353" s="182"/>
      <c r="G353" s="56"/>
    </row>
    <row r="354" spans="1:8" s="60" customFormat="1" ht="12.75" customHeight="1" x14ac:dyDescent="0.2">
      <c r="A354" s="24"/>
      <c r="B354" s="37" t="s">
        <v>129</v>
      </c>
      <c r="C354" s="306">
        <v>5560.68</v>
      </c>
      <c r="D354" s="307"/>
      <c r="E354" s="307"/>
      <c r="F354" s="182">
        <v>-3.1139914486243425E-3</v>
      </c>
      <c r="G354" s="59"/>
      <c r="H354" s="5"/>
    </row>
    <row r="355" spans="1:8" s="60" customFormat="1" ht="13.5" customHeight="1" x14ac:dyDescent="0.2">
      <c r="A355" s="24"/>
      <c r="B355" s="16" t="s">
        <v>416</v>
      </c>
      <c r="C355" s="306">
        <v>10</v>
      </c>
      <c r="D355" s="307"/>
      <c r="E355" s="307"/>
      <c r="F355" s="182">
        <v>-0.16666666666666663</v>
      </c>
      <c r="G355" s="59"/>
    </row>
    <row r="356" spans="1:8" s="60" customFormat="1" ht="13.5" customHeight="1" x14ac:dyDescent="0.2">
      <c r="A356" s="24"/>
      <c r="B356" s="16" t="s">
        <v>427</v>
      </c>
      <c r="C356" s="306"/>
      <c r="D356" s="307"/>
      <c r="E356" s="307"/>
      <c r="F356" s="182"/>
      <c r="G356" s="59"/>
    </row>
    <row r="357" spans="1:8" s="558" customFormat="1" ht="10.5" customHeight="1" x14ac:dyDescent="0.2">
      <c r="A357" s="489"/>
      <c r="B357" s="553" t="s">
        <v>312</v>
      </c>
      <c r="C357" s="554"/>
      <c r="D357" s="555"/>
      <c r="E357" s="555"/>
      <c r="F357" s="556"/>
      <c r="G357" s="557"/>
      <c r="H357" s="486"/>
    </row>
    <row r="358" spans="1:8" s="60" customFormat="1" ht="10.5" customHeight="1" x14ac:dyDescent="0.2">
      <c r="A358" s="24"/>
      <c r="B358" s="37" t="s">
        <v>179</v>
      </c>
      <c r="C358" s="306"/>
      <c r="D358" s="307"/>
      <c r="E358" s="307"/>
      <c r="F358" s="182"/>
      <c r="G358" s="59"/>
      <c r="H358" s="5"/>
    </row>
    <row r="359" spans="1:8" s="60" customFormat="1" ht="10.5" customHeight="1" x14ac:dyDescent="0.2">
      <c r="A359" s="24"/>
      <c r="B359" s="37" t="s">
        <v>468</v>
      </c>
      <c r="C359" s="306">
        <v>50</v>
      </c>
      <c r="D359" s="307"/>
      <c r="E359" s="307"/>
      <c r="F359" s="182"/>
      <c r="G359" s="59"/>
      <c r="H359" s="5"/>
    </row>
    <row r="360" spans="1:8" s="60" customFormat="1" ht="10.5" customHeight="1" x14ac:dyDescent="0.2">
      <c r="A360" s="24"/>
      <c r="B360" s="575" t="s">
        <v>460</v>
      </c>
      <c r="C360" s="306"/>
      <c r="D360" s="307"/>
      <c r="E360" s="307"/>
      <c r="F360" s="182"/>
      <c r="G360" s="59"/>
      <c r="H360" s="5"/>
    </row>
    <row r="361" spans="1:8" s="60" customFormat="1" ht="10.5" customHeight="1" x14ac:dyDescent="0.2">
      <c r="A361" s="24"/>
      <c r="B361" s="575" t="s">
        <v>488</v>
      </c>
      <c r="C361" s="306"/>
      <c r="D361" s="307"/>
      <c r="E361" s="307"/>
      <c r="F361" s="182"/>
      <c r="G361" s="59"/>
      <c r="H361" s="5"/>
    </row>
    <row r="362" spans="1:8" s="60" customFormat="1" ht="10.5" customHeight="1" x14ac:dyDescent="0.2">
      <c r="A362" s="24"/>
      <c r="B362" s="37" t="s">
        <v>424</v>
      </c>
      <c r="C362" s="306"/>
      <c r="D362" s="307"/>
      <c r="E362" s="307"/>
      <c r="F362" s="182"/>
      <c r="G362" s="59"/>
      <c r="H362" s="5"/>
    </row>
    <row r="363" spans="1:8" s="60" customFormat="1" ht="10.5" customHeight="1" x14ac:dyDescent="0.2">
      <c r="A363" s="24"/>
      <c r="B363" s="37" t="s">
        <v>178</v>
      </c>
      <c r="C363" s="308"/>
      <c r="D363" s="309"/>
      <c r="E363" s="309"/>
      <c r="F363" s="183"/>
      <c r="G363" s="59"/>
      <c r="H363" s="5"/>
    </row>
    <row r="364" spans="1:8" s="60" customFormat="1" ht="10.5" customHeight="1" x14ac:dyDescent="0.2">
      <c r="A364" s="24"/>
      <c r="B364" s="35" t="s">
        <v>246</v>
      </c>
      <c r="C364" s="308">
        <v>41541.83</v>
      </c>
      <c r="D364" s="309"/>
      <c r="E364" s="309"/>
      <c r="F364" s="183">
        <v>-0.11660436315275313</v>
      </c>
      <c r="G364" s="56"/>
      <c r="H364" s="5"/>
    </row>
    <row r="365" spans="1:8" s="57" customFormat="1" ht="10.5" customHeight="1" x14ac:dyDescent="0.2">
      <c r="A365" s="6"/>
      <c r="B365" s="35" t="s">
        <v>8</v>
      </c>
      <c r="C365" s="308">
        <v>3433918.6499999985</v>
      </c>
      <c r="D365" s="309">
        <v>97911.489999999845</v>
      </c>
      <c r="E365" s="309">
        <v>23784.229999999996</v>
      </c>
      <c r="F365" s="183">
        <v>-4.3459103074978467E-2</v>
      </c>
      <c r="G365" s="56"/>
      <c r="H365" s="5"/>
    </row>
    <row r="366" spans="1:8" s="57" customFormat="1" ht="10.5" customHeight="1" x14ac:dyDescent="0.2">
      <c r="A366" s="6"/>
      <c r="B366" s="31" t="s">
        <v>145</v>
      </c>
      <c r="C366" s="306"/>
      <c r="D366" s="307"/>
      <c r="E366" s="307"/>
      <c r="F366" s="182"/>
      <c r="G366" s="56"/>
      <c r="H366" s="5"/>
    </row>
    <row r="367" spans="1:8" s="57" customFormat="1" ht="10.5" customHeight="1" x14ac:dyDescent="0.2">
      <c r="A367" s="6"/>
      <c r="B367" s="37" t="s">
        <v>146</v>
      </c>
      <c r="C367" s="306">
        <v>8213716.2599999961</v>
      </c>
      <c r="D367" s="307">
        <v>1060323.08</v>
      </c>
      <c r="E367" s="307">
        <v>55150.43</v>
      </c>
      <c r="F367" s="182">
        <v>-6.6579075712397517E-2</v>
      </c>
      <c r="G367" s="59"/>
      <c r="H367" s="5"/>
    </row>
    <row r="368" spans="1:8" s="60" customFormat="1" ht="10.5" customHeight="1" x14ac:dyDescent="0.2">
      <c r="A368" s="24"/>
      <c r="B368" s="37" t="s">
        <v>442</v>
      </c>
      <c r="C368" s="306">
        <v>20080.510000000057</v>
      </c>
      <c r="D368" s="307">
        <v>2576.8100000000004</v>
      </c>
      <c r="E368" s="307">
        <v>66.599999999999994</v>
      </c>
      <c r="F368" s="182">
        <v>-0.13109827600083446</v>
      </c>
      <c r="G368" s="266"/>
      <c r="H368" s="5"/>
    </row>
    <row r="369" spans="1:9" s="60" customFormat="1" ht="10.5" customHeight="1" x14ac:dyDescent="0.2">
      <c r="A369" s="24"/>
      <c r="B369" s="37" t="s">
        <v>147</v>
      </c>
      <c r="C369" s="306">
        <v>42480.38999999997</v>
      </c>
      <c r="D369" s="307">
        <v>8855.3799999999992</v>
      </c>
      <c r="E369" s="307">
        <v>118.83000000000001</v>
      </c>
      <c r="F369" s="182">
        <v>-5.9922736449499747E-2</v>
      </c>
      <c r="G369" s="265"/>
      <c r="H369" s="267"/>
      <c r="I369" s="59"/>
    </row>
    <row r="370" spans="1:9" s="60" customFormat="1" x14ac:dyDescent="0.2">
      <c r="A370" s="24"/>
      <c r="B370" s="37" t="s">
        <v>148</v>
      </c>
      <c r="C370" s="306">
        <v>223808.89999999624</v>
      </c>
      <c r="D370" s="307">
        <v>15857.14</v>
      </c>
      <c r="E370" s="307">
        <v>871.41999999999916</v>
      </c>
      <c r="F370" s="182">
        <v>-6.4480597752227253E-2</v>
      </c>
      <c r="G370" s="265"/>
      <c r="H370" s="265"/>
      <c r="I370" s="59"/>
    </row>
    <row r="371" spans="1:9" s="60" customFormat="1" ht="10.5" customHeight="1" x14ac:dyDescent="0.2">
      <c r="A371" s="24"/>
      <c r="B371" s="37" t="s">
        <v>125</v>
      </c>
      <c r="C371" s="306">
        <v>90762.050000000425</v>
      </c>
      <c r="D371" s="307">
        <v>6370.3200000000024</v>
      </c>
      <c r="E371" s="307">
        <v>747.59000000000037</v>
      </c>
      <c r="F371" s="182">
        <v>-2.9390018128480855E-2</v>
      </c>
      <c r="G371" s="265"/>
      <c r="H371" s="265"/>
      <c r="I371" s="59"/>
    </row>
    <row r="372" spans="1:9" s="60" customFormat="1" ht="10.5" customHeight="1" x14ac:dyDescent="0.2">
      <c r="A372" s="24"/>
      <c r="B372" s="37" t="s">
        <v>149</v>
      </c>
      <c r="C372" s="306">
        <v>414.53999999999974</v>
      </c>
      <c r="D372" s="307"/>
      <c r="E372" s="307"/>
      <c r="F372" s="182">
        <v>-0.34953710968146967</v>
      </c>
      <c r="G372" s="210"/>
      <c r="H372" s="265"/>
      <c r="I372" s="59"/>
    </row>
    <row r="373" spans="1:9" s="60" customFormat="1" ht="10.5" customHeight="1" x14ac:dyDescent="0.2">
      <c r="A373" s="24"/>
      <c r="B373" s="16" t="s">
        <v>35</v>
      </c>
      <c r="C373" s="306"/>
      <c r="D373" s="307"/>
      <c r="E373" s="307"/>
      <c r="F373" s="182"/>
      <c r="G373" s="210"/>
      <c r="H373" s="211"/>
      <c r="I373" s="59"/>
    </row>
    <row r="374" spans="1:9" s="60" customFormat="1" ht="10.5" customHeight="1" x14ac:dyDescent="0.2">
      <c r="A374" s="24"/>
      <c r="B374" s="37" t="s">
        <v>435</v>
      </c>
      <c r="C374" s="306"/>
      <c r="D374" s="307"/>
      <c r="E374" s="307"/>
      <c r="F374" s="182"/>
      <c r="G374" s="4"/>
      <c r="H374" s="211"/>
      <c r="I374" s="59"/>
    </row>
    <row r="375" spans="1:9" ht="13.5" customHeight="1" x14ac:dyDescent="0.2">
      <c r="B375" s="37" t="s">
        <v>47</v>
      </c>
      <c r="C375" s="306"/>
      <c r="D375" s="307"/>
      <c r="E375" s="307"/>
      <c r="F375" s="182"/>
      <c r="G375" s="8"/>
      <c r="H375" s="4"/>
      <c r="I375" s="51"/>
    </row>
    <row r="376" spans="1:9" ht="13.5" customHeight="1" x14ac:dyDescent="0.2">
      <c r="B376" s="575" t="s">
        <v>461</v>
      </c>
      <c r="C376" s="306"/>
      <c r="D376" s="307"/>
      <c r="E376" s="307"/>
      <c r="F376" s="182"/>
      <c r="G376" s="8"/>
      <c r="H376" s="4"/>
      <c r="I376" s="51"/>
    </row>
    <row r="377" spans="1:9" ht="13.5" hidden="1" customHeight="1" x14ac:dyDescent="0.2">
      <c r="B377" s="575"/>
      <c r="C377" s="306"/>
      <c r="D377" s="307"/>
      <c r="E377" s="307"/>
      <c r="F377" s="182"/>
      <c r="G377" s="8"/>
      <c r="H377" s="4"/>
      <c r="I377" s="51"/>
    </row>
    <row r="378" spans="1:9" ht="15" customHeight="1" x14ac:dyDescent="0.2">
      <c r="B378" s="41" t="s">
        <v>150</v>
      </c>
      <c r="C378" s="311">
        <v>8591262.6499999929</v>
      </c>
      <c r="D378" s="312">
        <v>1093982.7300000004</v>
      </c>
      <c r="E378" s="312">
        <v>56954.87</v>
      </c>
      <c r="F378" s="184">
        <v>-6.6295528221583244E-2</v>
      </c>
      <c r="H378" s="8"/>
      <c r="I378" s="8"/>
    </row>
    <row r="379" spans="1:9" ht="9.75" customHeight="1" x14ac:dyDescent="0.2">
      <c r="B379" s="265"/>
      <c r="C379" s="266"/>
      <c r="D379" s="266"/>
      <c r="E379" s="266"/>
      <c r="F379" s="266"/>
      <c r="G379" s="15"/>
    </row>
    <row r="380" spans="1:9" ht="19.5" customHeight="1" x14ac:dyDescent="0.2">
      <c r="B380" s="265" t="s">
        <v>238</v>
      </c>
      <c r="C380" s="265"/>
      <c r="D380" s="265"/>
      <c r="E380" s="265"/>
      <c r="F380" s="265"/>
      <c r="G380" s="23"/>
      <c r="H380" s="5"/>
      <c r="I380" s="5"/>
    </row>
    <row r="381" spans="1:9" ht="13.5" customHeight="1" x14ac:dyDescent="0.2">
      <c r="B381" s="265" t="s">
        <v>249</v>
      </c>
      <c r="C381" s="265"/>
      <c r="D381" s="265"/>
      <c r="E381" s="265"/>
      <c r="F381" s="265"/>
      <c r="G381" s="23"/>
      <c r="H381" s="5"/>
      <c r="I381" s="5"/>
    </row>
    <row r="382" spans="1:9" ht="10.5" customHeight="1" x14ac:dyDescent="0.2">
      <c r="B382" s="265" t="s">
        <v>251</v>
      </c>
      <c r="C382" s="265"/>
      <c r="D382" s="265"/>
      <c r="E382" s="265"/>
      <c r="F382" s="265"/>
      <c r="G382" s="56"/>
      <c r="H382" s="5"/>
      <c r="I382" s="5"/>
    </row>
    <row r="383" spans="1:9" s="57" customFormat="1" ht="12.75" customHeight="1" x14ac:dyDescent="0.15">
      <c r="A383" s="6"/>
      <c r="B383" s="265"/>
      <c r="C383" s="210"/>
      <c r="D383" s="210"/>
      <c r="E383" s="210"/>
      <c r="F383" s="210"/>
      <c r="G383" s="59"/>
    </row>
    <row r="384" spans="1:9" s="60" customFormat="1" ht="14.25" customHeight="1" x14ac:dyDescent="0.2">
      <c r="A384" s="24"/>
      <c r="B384" s="50"/>
      <c r="C384" s="210"/>
      <c r="D384" s="210"/>
      <c r="E384" s="210"/>
      <c r="F384" s="210"/>
      <c r="G384" s="56"/>
    </row>
    <row r="385" spans="1:9" s="57" customFormat="1" x14ac:dyDescent="0.2">
      <c r="A385" s="6"/>
      <c r="B385" s="5"/>
      <c r="C385" s="3"/>
      <c r="D385" s="3"/>
      <c r="E385" s="3"/>
      <c r="F385" s="4"/>
      <c r="G385" s="56"/>
      <c r="H385" s="5"/>
    </row>
    <row r="386" spans="1:9" s="57" customFormat="1" ht="15.75" x14ac:dyDescent="0.25">
      <c r="A386" s="6"/>
      <c r="B386" s="7" t="s">
        <v>288</v>
      </c>
      <c r="C386" s="8"/>
      <c r="D386" s="8"/>
      <c r="E386" s="8"/>
      <c r="F386" s="8"/>
      <c r="G386" s="56"/>
      <c r="H386" s="5"/>
    </row>
    <row r="387" spans="1:9" s="57" customFormat="1" x14ac:dyDescent="0.2">
      <c r="A387" s="6"/>
      <c r="B387" s="9"/>
      <c r="C387" s="10" t="str">
        <f>$C$3</f>
        <v>MOIS D'AOUT 2024</v>
      </c>
      <c r="D387" s="11"/>
      <c r="E387" s="3"/>
      <c r="F387" s="3"/>
      <c r="G387" s="56"/>
      <c r="H387" s="5"/>
    </row>
    <row r="388" spans="1:9" s="57" customFormat="1" ht="12.75" x14ac:dyDescent="0.2">
      <c r="A388" s="6"/>
      <c r="B388" s="12" t="str">
        <f>B272</f>
        <v xml:space="preserve">             II- ASSURANCE MATERNITE : DEPENSES en milliers d'euros</v>
      </c>
      <c r="C388" s="13"/>
      <c r="D388" s="13"/>
      <c r="E388" s="13"/>
      <c r="F388" s="14"/>
      <c r="G388" s="56"/>
      <c r="H388" s="5"/>
    </row>
    <row r="389" spans="1:9" s="57" customFormat="1" x14ac:dyDescent="0.2">
      <c r="A389" s="6"/>
      <c r="B389" s="16" t="s">
        <v>7</v>
      </c>
      <c r="C389" s="17" t="s">
        <v>6</v>
      </c>
      <c r="D389" s="219" t="s">
        <v>242</v>
      </c>
      <c r="E389" s="219" t="s">
        <v>237</v>
      </c>
      <c r="F389" s="19" t="str">
        <f>Maladie_mnt!$H$5</f>
        <v>GAM</v>
      </c>
      <c r="G389" s="59"/>
      <c r="H389" s="5"/>
    </row>
    <row r="390" spans="1:9" s="60" customFormat="1" x14ac:dyDescent="0.2">
      <c r="A390" s="24"/>
      <c r="B390" s="21"/>
      <c r="C390" s="44"/>
      <c r="D390" s="220"/>
      <c r="E390" s="220" t="s">
        <v>239</v>
      </c>
      <c r="F390" s="22" t="str">
        <f>Maladie_mnt!$H$6</f>
        <v>en %</v>
      </c>
      <c r="G390" s="59"/>
      <c r="H390" s="5"/>
    </row>
    <row r="391" spans="1:9" s="60" customFormat="1" ht="12" x14ac:dyDescent="0.2">
      <c r="A391" s="24"/>
      <c r="B391" s="31" t="s">
        <v>152</v>
      </c>
      <c r="C391" s="55"/>
      <c r="D391" s="225"/>
      <c r="E391" s="225"/>
      <c r="F391" s="182"/>
      <c r="G391" s="56"/>
      <c r="H391" s="5"/>
    </row>
    <row r="392" spans="1:9" s="57" customFormat="1" x14ac:dyDescent="0.2">
      <c r="A392" s="6"/>
      <c r="B392" s="16" t="s">
        <v>12</v>
      </c>
      <c r="C392" s="306">
        <v>5468819.3999999799</v>
      </c>
      <c r="D392" s="307">
        <v>15441.920000000002</v>
      </c>
      <c r="E392" s="307">
        <v>28542.469999999994</v>
      </c>
      <c r="F392" s="182">
        <v>-3.0705031620562373E-2</v>
      </c>
      <c r="G392" s="66"/>
      <c r="H392" s="5"/>
    </row>
    <row r="393" spans="1:9" s="57" customFormat="1" ht="10.5" customHeight="1" x14ac:dyDescent="0.2">
      <c r="A393" s="6"/>
      <c r="B393" s="16" t="s">
        <v>10</v>
      </c>
      <c r="C393" s="306">
        <v>8567.3699999999826</v>
      </c>
      <c r="D393" s="307"/>
      <c r="E393" s="307"/>
      <c r="F393" s="182"/>
      <c r="G393" s="66"/>
      <c r="H393" s="5"/>
    </row>
    <row r="394" spans="1:9" s="57" customFormat="1" ht="10.5" customHeight="1" x14ac:dyDescent="0.2">
      <c r="A394" s="6"/>
      <c r="B394" s="16" t="s">
        <v>9</v>
      </c>
      <c r="C394" s="306"/>
      <c r="D394" s="307"/>
      <c r="E394" s="307"/>
      <c r="F394" s="182"/>
      <c r="G394" s="56"/>
      <c r="H394" s="5"/>
    </row>
    <row r="395" spans="1:9" s="57" customFormat="1" ht="10.5" customHeight="1" x14ac:dyDescent="0.2">
      <c r="A395" s="6"/>
      <c r="B395" s="16" t="s">
        <v>299</v>
      </c>
      <c r="C395" s="306">
        <v>2482.0700000000002</v>
      </c>
      <c r="D395" s="307"/>
      <c r="E395" s="307"/>
      <c r="F395" s="182"/>
      <c r="G395" s="59"/>
      <c r="H395" s="5"/>
    </row>
    <row r="396" spans="1:9" s="60" customFormat="1" ht="10.5" customHeight="1" x14ac:dyDescent="0.2">
      <c r="A396" s="24"/>
      <c r="B396" s="16" t="s">
        <v>11</v>
      </c>
      <c r="C396" s="306">
        <v>31.940000000000005</v>
      </c>
      <c r="D396" s="307"/>
      <c r="E396" s="307"/>
      <c r="F396" s="182"/>
      <c r="G396" s="56"/>
      <c r="H396" s="5"/>
    </row>
    <row r="397" spans="1:9" s="57" customFormat="1" ht="9" customHeight="1" x14ac:dyDescent="0.2">
      <c r="A397" s="6"/>
      <c r="B397" s="16" t="s">
        <v>75</v>
      </c>
      <c r="C397" s="306">
        <v>374.52999999999992</v>
      </c>
      <c r="D397" s="307"/>
      <c r="E397" s="307"/>
      <c r="F397" s="182"/>
      <c r="G397" s="59"/>
    </row>
    <row r="398" spans="1:9" s="57" customFormat="1" ht="10.5" customHeight="1" x14ac:dyDescent="0.2">
      <c r="A398" s="6"/>
      <c r="B398" s="16" t="s">
        <v>85</v>
      </c>
      <c r="C398" s="306">
        <v>236745.31999999995</v>
      </c>
      <c r="D398" s="313">
        <v>236745.31999999995</v>
      </c>
      <c r="E398" s="313"/>
      <c r="F398" s="185">
        <v>0.99148661547330263</v>
      </c>
      <c r="G398" s="59"/>
      <c r="H398" s="28"/>
    </row>
    <row r="399" spans="1:9" s="60" customFormat="1" ht="15" customHeight="1" x14ac:dyDescent="0.2">
      <c r="A399" s="24"/>
      <c r="B399" s="37" t="s">
        <v>25</v>
      </c>
      <c r="C399" s="306"/>
      <c r="D399" s="313"/>
      <c r="E399" s="313"/>
      <c r="F399" s="185"/>
      <c r="G399" s="69"/>
    </row>
    <row r="400" spans="1:9" ht="17.25" customHeight="1" x14ac:dyDescent="0.2">
      <c r="A400" s="2"/>
      <c r="B400" s="37" t="s">
        <v>48</v>
      </c>
      <c r="C400" s="306"/>
      <c r="D400" s="313"/>
      <c r="E400" s="313"/>
      <c r="F400" s="185"/>
      <c r="G400" s="69"/>
      <c r="H400" s="5"/>
      <c r="I400" s="5"/>
    </row>
    <row r="401" spans="1:11" ht="10.5" customHeight="1" x14ac:dyDescent="0.2">
      <c r="A401" s="2"/>
      <c r="B401" s="37" t="s">
        <v>355</v>
      </c>
      <c r="C401" s="306">
        <v>261</v>
      </c>
      <c r="D401" s="307"/>
      <c r="E401" s="307">
        <v>1</v>
      </c>
      <c r="F401" s="182"/>
      <c r="G401" s="69"/>
      <c r="H401" s="5"/>
      <c r="I401" s="5"/>
    </row>
    <row r="402" spans="1:11" ht="13.5" customHeight="1" x14ac:dyDescent="0.2">
      <c r="A402" s="2"/>
      <c r="B402" s="37" t="s">
        <v>79</v>
      </c>
      <c r="C402" s="306">
        <v>23169</v>
      </c>
      <c r="D402" s="307"/>
      <c r="E402" s="307">
        <v>109</v>
      </c>
      <c r="F402" s="182">
        <v>-4.5435443601216208E-2</v>
      </c>
      <c r="G402" s="69"/>
      <c r="H402" s="5"/>
      <c r="I402" s="5"/>
    </row>
    <row r="403" spans="1:11" ht="11.25" customHeight="1" x14ac:dyDescent="0.2">
      <c r="A403" s="2"/>
      <c r="B403" s="37" t="s">
        <v>432</v>
      </c>
      <c r="C403" s="306">
        <v>282831.0900000041</v>
      </c>
      <c r="D403" s="313"/>
      <c r="E403" s="313">
        <v>1515.7200000000003</v>
      </c>
      <c r="F403" s="185">
        <v>-4.5050787044271901E-2</v>
      </c>
      <c r="G403" s="70"/>
      <c r="H403" s="5"/>
      <c r="I403" s="5"/>
    </row>
    <row r="404" spans="1:11" ht="11.25" customHeight="1" x14ac:dyDescent="0.2">
      <c r="A404" s="2"/>
      <c r="B404" s="563" t="s">
        <v>440</v>
      </c>
      <c r="C404" s="306">
        <v>120722.06000000017</v>
      </c>
      <c r="D404" s="313"/>
      <c r="E404" s="313">
        <v>656.41000000000008</v>
      </c>
      <c r="F404" s="185"/>
      <c r="G404" s="70"/>
      <c r="H404" s="5"/>
      <c r="I404" s="5"/>
    </row>
    <row r="405" spans="1:11" ht="11.25" customHeight="1" x14ac:dyDescent="0.2">
      <c r="A405" s="2"/>
      <c r="B405" s="574" t="s">
        <v>457</v>
      </c>
      <c r="C405" s="306"/>
      <c r="D405" s="313"/>
      <c r="E405" s="313"/>
      <c r="F405" s="185"/>
      <c r="G405" s="70"/>
      <c r="H405" s="5"/>
      <c r="I405" s="5"/>
    </row>
    <row r="406" spans="1:11" ht="11.25" customHeight="1" x14ac:dyDescent="0.2">
      <c r="A406" s="2"/>
      <c r="B406" s="574" t="s">
        <v>476</v>
      </c>
      <c r="C406" s="306">
        <v>20840.41</v>
      </c>
      <c r="D406" s="313"/>
      <c r="E406" s="313">
        <v>109.9</v>
      </c>
      <c r="F406" s="185">
        <v>-0.32412674125557517</v>
      </c>
      <c r="G406" s="70"/>
      <c r="H406" s="5"/>
      <c r="I406" s="5"/>
    </row>
    <row r="407" spans="1:11" ht="11.25" customHeight="1" x14ac:dyDescent="0.2">
      <c r="A407" s="2"/>
      <c r="B407" s="574" t="s">
        <v>493</v>
      </c>
      <c r="C407" s="306"/>
      <c r="D407" s="313"/>
      <c r="E407" s="313"/>
      <c r="F407" s="185"/>
      <c r="G407" s="70"/>
      <c r="H407" s="5"/>
      <c r="I407" s="5"/>
    </row>
    <row r="408" spans="1:11" s="28" customFormat="1" ht="10.5" customHeight="1" x14ac:dyDescent="0.2">
      <c r="A408" s="54"/>
      <c r="B408" s="563" t="s">
        <v>445</v>
      </c>
      <c r="C408" s="306">
        <v>57.200000000000138</v>
      </c>
      <c r="D408" s="313"/>
      <c r="E408" s="313">
        <v>0.1</v>
      </c>
      <c r="F408" s="185">
        <v>-0.15259259259259272</v>
      </c>
      <c r="G408" s="70"/>
      <c r="H408" s="5"/>
      <c r="I408" s="5"/>
      <c r="J408" s="5"/>
      <c r="K408" s="5"/>
    </row>
    <row r="409" spans="1:11" ht="10.5" customHeight="1" x14ac:dyDescent="0.2">
      <c r="A409" s="2"/>
      <c r="B409" s="16" t="s">
        <v>280</v>
      </c>
      <c r="C409" s="308"/>
      <c r="D409" s="315"/>
      <c r="E409" s="315"/>
      <c r="F409" s="186"/>
      <c r="G409" s="69"/>
      <c r="H409" s="5"/>
      <c r="I409" s="28"/>
      <c r="J409" s="28"/>
      <c r="K409" s="28"/>
    </row>
    <row r="410" spans="1:11" ht="10.5" customHeight="1" x14ac:dyDescent="0.2">
      <c r="A410" s="2"/>
      <c r="B410" s="29" t="s">
        <v>156</v>
      </c>
      <c r="C410" s="308">
        <v>6164901.3899999838</v>
      </c>
      <c r="D410" s="315">
        <v>252187.23999999996</v>
      </c>
      <c r="E410" s="315">
        <v>30934.599999999995</v>
      </c>
      <c r="F410" s="186">
        <v>1.8696242547560082E-3</v>
      </c>
      <c r="G410" s="69"/>
      <c r="H410" s="5"/>
      <c r="I410" s="5"/>
    </row>
    <row r="411" spans="1:11" ht="10.5" customHeight="1" x14ac:dyDescent="0.2">
      <c r="A411" s="2"/>
      <c r="B411" s="29" t="s">
        <v>153</v>
      </c>
      <c r="C411" s="308"/>
      <c r="D411" s="315"/>
      <c r="E411" s="315"/>
      <c r="F411" s="186"/>
      <c r="G411" s="69"/>
      <c r="H411" s="5"/>
      <c r="I411" s="5"/>
    </row>
    <row r="412" spans="1:11" ht="10.5" customHeight="1" x14ac:dyDescent="0.2">
      <c r="A412" s="2"/>
      <c r="B412" s="31" t="s">
        <v>154</v>
      </c>
      <c r="C412" s="308"/>
      <c r="D412" s="315"/>
      <c r="E412" s="315"/>
      <c r="F412" s="186"/>
      <c r="G412" s="69"/>
      <c r="H412" s="5"/>
      <c r="I412" s="5"/>
    </row>
    <row r="413" spans="1:11" ht="10.5" customHeight="1" x14ac:dyDescent="0.2">
      <c r="A413" s="2"/>
      <c r="B413" s="272" t="s">
        <v>268</v>
      </c>
      <c r="C413" s="317"/>
      <c r="D413" s="318"/>
      <c r="E413" s="318"/>
      <c r="F413" s="281"/>
      <c r="G413" s="71"/>
      <c r="H413" s="5"/>
      <c r="I413" s="5"/>
    </row>
    <row r="414" spans="1:11" ht="10.5" customHeight="1" x14ac:dyDescent="0.2">
      <c r="A414" s="2"/>
      <c r="B414" s="67" t="s">
        <v>267</v>
      </c>
      <c r="C414" s="317">
        <v>4381065.1900000069</v>
      </c>
      <c r="D414" s="318"/>
      <c r="E414" s="318">
        <v>23582.630000000012</v>
      </c>
      <c r="F414" s="281">
        <v>-6.6299126182372325E-2</v>
      </c>
      <c r="G414" s="69"/>
      <c r="H414" s="5"/>
      <c r="I414" s="5"/>
    </row>
    <row r="415" spans="1:11" ht="18.75" customHeight="1" x14ac:dyDescent="0.2">
      <c r="A415" s="2"/>
      <c r="B415" s="272" t="s">
        <v>266</v>
      </c>
      <c r="C415" s="317"/>
      <c r="D415" s="318"/>
      <c r="E415" s="318"/>
      <c r="F415" s="281"/>
      <c r="G415" s="69"/>
      <c r="H415" s="5"/>
      <c r="I415" s="5"/>
    </row>
    <row r="416" spans="1:11" ht="10.5" customHeight="1" x14ac:dyDescent="0.2">
      <c r="A416" s="2"/>
      <c r="B416" s="67" t="s">
        <v>257</v>
      </c>
      <c r="C416" s="317">
        <v>1651850.4600000209</v>
      </c>
      <c r="D416" s="318"/>
      <c r="E416" s="318">
        <v>9706.8099999999977</v>
      </c>
      <c r="F416" s="281">
        <v>-1.2109328849631229E-2</v>
      </c>
      <c r="G416" s="69"/>
      <c r="H416" s="5"/>
      <c r="I416" s="5"/>
    </row>
    <row r="417" spans="1:11" ht="10.5" customHeight="1" x14ac:dyDescent="0.2">
      <c r="A417" s="2"/>
      <c r="B417" s="16" t="s">
        <v>258</v>
      </c>
      <c r="C417" s="317">
        <v>17859.45</v>
      </c>
      <c r="D417" s="318"/>
      <c r="E417" s="318">
        <v>250.16</v>
      </c>
      <c r="F417" s="281">
        <v>0.19757915262966042</v>
      </c>
      <c r="G417" s="69"/>
      <c r="H417" s="5"/>
      <c r="I417" s="5"/>
    </row>
    <row r="418" spans="1:11" ht="10.5" customHeight="1" x14ac:dyDescent="0.2">
      <c r="A418" s="2"/>
      <c r="B418" s="67" t="s">
        <v>259</v>
      </c>
      <c r="C418" s="317">
        <v>8479.66</v>
      </c>
      <c r="D418" s="318"/>
      <c r="E418" s="318"/>
      <c r="F418" s="281">
        <v>-0.22355328350323378</v>
      </c>
      <c r="G418" s="69"/>
      <c r="H418" s="5"/>
      <c r="I418" s="5"/>
    </row>
    <row r="419" spans="1:11" ht="10.5" customHeight="1" x14ac:dyDescent="0.2">
      <c r="A419" s="2"/>
      <c r="B419" s="67" t="s">
        <v>260</v>
      </c>
      <c r="C419" s="317">
        <v>1225.29</v>
      </c>
      <c r="D419" s="318"/>
      <c r="E419" s="318"/>
      <c r="F419" s="281">
        <v>0.26150789156688536</v>
      </c>
      <c r="G419" s="69"/>
      <c r="H419" s="5"/>
      <c r="I419" s="5"/>
    </row>
    <row r="420" spans="1:11" ht="10.5" customHeight="1" x14ac:dyDescent="0.2">
      <c r="A420" s="2"/>
      <c r="B420" s="67" t="s">
        <v>261</v>
      </c>
      <c r="C420" s="317">
        <v>876.5</v>
      </c>
      <c r="D420" s="318"/>
      <c r="E420" s="318"/>
      <c r="F420" s="281"/>
      <c r="G420" s="69"/>
      <c r="H420" s="5"/>
      <c r="I420" s="5"/>
    </row>
    <row r="421" spans="1:11" ht="10.5" customHeight="1" x14ac:dyDescent="0.2">
      <c r="A421" s="2"/>
      <c r="B421" s="67" t="s">
        <v>262</v>
      </c>
      <c r="C421" s="317">
        <v>2654.78</v>
      </c>
      <c r="D421" s="318"/>
      <c r="E421" s="318"/>
      <c r="F421" s="281"/>
      <c r="G421" s="69"/>
      <c r="H421" s="5"/>
      <c r="I421" s="5"/>
    </row>
    <row r="422" spans="1:11" ht="10.5" customHeight="1" x14ac:dyDescent="0.2">
      <c r="A422" s="2"/>
      <c r="B422" s="67" t="s">
        <v>264</v>
      </c>
      <c r="C422" s="317"/>
      <c r="D422" s="318"/>
      <c r="E422" s="318"/>
      <c r="F422" s="281"/>
      <c r="G422" s="71"/>
      <c r="H422" s="5"/>
      <c r="I422" s="5"/>
    </row>
    <row r="423" spans="1:11" s="28" customFormat="1" ht="10.5" customHeight="1" x14ac:dyDescent="0.2">
      <c r="A423" s="54"/>
      <c r="B423" s="67" t="s">
        <v>263</v>
      </c>
      <c r="C423" s="317"/>
      <c r="D423" s="318"/>
      <c r="E423" s="318"/>
      <c r="F423" s="281"/>
      <c r="G423" s="70"/>
      <c r="H423" s="5"/>
      <c r="I423" s="5"/>
      <c r="J423" s="5"/>
      <c r="K423" s="5"/>
    </row>
    <row r="424" spans="1:11" x14ac:dyDescent="0.2">
      <c r="A424" s="2"/>
      <c r="B424" s="29" t="s">
        <v>265</v>
      </c>
      <c r="C424" s="317"/>
      <c r="D424" s="318"/>
      <c r="E424" s="318"/>
      <c r="F424" s="281"/>
      <c r="G424" s="69"/>
      <c r="H424" s="5"/>
      <c r="I424" s="28"/>
      <c r="J424" s="28"/>
      <c r="K424" s="28"/>
    </row>
    <row r="425" spans="1:11" x14ac:dyDescent="0.2">
      <c r="A425" s="2"/>
      <c r="B425" s="16" t="s">
        <v>269</v>
      </c>
      <c r="C425" s="317">
        <v>65.55</v>
      </c>
      <c r="D425" s="318"/>
      <c r="E425" s="318"/>
      <c r="F425" s="281"/>
      <c r="G425" s="69"/>
      <c r="H425" s="5"/>
      <c r="I425" s="5"/>
    </row>
    <row r="426" spans="1:11" s="28" customFormat="1" ht="15" customHeight="1" x14ac:dyDescent="0.2">
      <c r="A426" s="54"/>
      <c r="B426" s="16" t="s">
        <v>270</v>
      </c>
      <c r="C426" s="317"/>
      <c r="D426" s="318"/>
      <c r="E426" s="318"/>
      <c r="F426" s="281"/>
      <c r="G426" s="70"/>
      <c r="H426" s="5"/>
      <c r="I426" s="5"/>
      <c r="J426" s="5"/>
      <c r="K426" s="5"/>
    </row>
    <row r="427" spans="1:11" x14ac:dyDescent="0.2">
      <c r="A427" s="2"/>
      <c r="B427" s="29" t="s">
        <v>271</v>
      </c>
      <c r="C427" s="317"/>
      <c r="D427" s="318"/>
      <c r="E427" s="318"/>
      <c r="F427" s="281"/>
      <c r="G427" s="69"/>
      <c r="H427" s="5"/>
      <c r="I427" s="5"/>
    </row>
    <row r="428" spans="1:11" ht="9.75" customHeight="1" x14ac:dyDescent="0.2">
      <c r="A428" s="2"/>
      <c r="B428" s="16" t="s">
        <v>272</v>
      </c>
      <c r="C428" s="317">
        <v>8881.11</v>
      </c>
      <c r="D428" s="318"/>
      <c r="E428" s="318"/>
      <c r="F428" s="281">
        <v>-3.3191777496431873E-2</v>
      </c>
      <c r="G428" s="70"/>
      <c r="H428" s="5"/>
      <c r="I428" s="5"/>
    </row>
    <row r="429" spans="1:11" ht="9.75" customHeight="1" x14ac:dyDescent="0.2">
      <c r="A429" s="2"/>
      <c r="B429" s="574" t="s">
        <v>458</v>
      </c>
      <c r="C429" s="317"/>
      <c r="D429" s="318"/>
      <c r="E429" s="318"/>
      <c r="F429" s="281"/>
      <c r="G429" s="70"/>
      <c r="H429" s="5"/>
      <c r="I429" s="5"/>
    </row>
    <row r="430" spans="1:11" s="28" customFormat="1" ht="15.75" customHeight="1" x14ac:dyDescent="0.2">
      <c r="A430" s="2"/>
      <c r="B430" s="16" t="s">
        <v>86</v>
      </c>
      <c r="C430" s="317">
        <v>111</v>
      </c>
      <c r="D430" s="318"/>
      <c r="E430" s="318"/>
      <c r="F430" s="281"/>
      <c r="G430" s="69"/>
      <c r="H430" s="5"/>
    </row>
    <row r="431" spans="1:11" ht="20.25" customHeight="1" x14ac:dyDescent="0.2">
      <c r="A431" s="2"/>
      <c r="B431" s="29" t="s">
        <v>155</v>
      </c>
      <c r="C431" s="308">
        <v>6073068.9900000282</v>
      </c>
      <c r="D431" s="315"/>
      <c r="E431" s="315">
        <v>33539.600000000006</v>
      </c>
      <c r="F431" s="186">
        <v>-5.3805134501378249E-2</v>
      </c>
      <c r="G431" s="69"/>
      <c r="H431" s="5"/>
      <c r="I431" s="5"/>
    </row>
    <row r="432" spans="1:11" ht="18" customHeight="1" x14ac:dyDescent="0.2">
      <c r="A432" s="2"/>
      <c r="B432" s="273" t="s">
        <v>43</v>
      </c>
      <c r="C432" s="308"/>
      <c r="D432" s="315"/>
      <c r="E432" s="315"/>
      <c r="F432" s="186"/>
      <c r="G432" s="69"/>
      <c r="H432" s="5"/>
      <c r="I432" s="5"/>
    </row>
    <row r="433" spans="1:10" ht="18" customHeight="1" x14ac:dyDescent="0.2">
      <c r="A433" s="2"/>
      <c r="B433" s="74" t="s">
        <v>162</v>
      </c>
      <c r="C433" s="308"/>
      <c r="D433" s="315"/>
      <c r="E433" s="315"/>
      <c r="F433" s="186"/>
      <c r="G433" s="69"/>
      <c r="H433" s="5"/>
      <c r="I433" s="5"/>
    </row>
    <row r="434" spans="1:10" ht="15.75" customHeight="1" x14ac:dyDescent="0.2">
      <c r="A434" s="2"/>
      <c r="B434" s="37" t="s">
        <v>20</v>
      </c>
      <c r="C434" s="306"/>
      <c r="D434" s="313"/>
      <c r="E434" s="313"/>
      <c r="F434" s="185"/>
      <c r="G434" s="69"/>
      <c r="H434" s="5"/>
      <c r="I434" s="5"/>
    </row>
    <row r="435" spans="1:10" ht="10.5" customHeight="1" x14ac:dyDescent="0.2">
      <c r="A435" s="2"/>
      <c r="B435" s="75" t="s">
        <v>159</v>
      </c>
      <c r="C435" s="306">
        <v>110809.54000000007</v>
      </c>
      <c r="D435" s="313"/>
      <c r="E435" s="313">
        <v>1012.85</v>
      </c>
      <c r="F435" s="185">
        <v>-1.1730938907665189E-2</v>
      </c>
      <c r="G435" s="70"/>
      <c r="H435" s="5"/>
      <c r="I435" s="5"/>
    </row>
    <row r="436" spans="1:10" ht="10.5" customHeight="1" x14ac:dyDescent="0.2">
      <c r="A436" s="54"/>
      <c r="B436" s="75" t="s">
        <v>26</v>
      </c>
      <c r="C436" s="306">
        <v>34974.589999999975</v>
      </c>
      <c r="D436" s="313"/>
      <c r="E436" s="313"/>
      <c r="F436" s="185">
        <v>1.7595368497496322E-2</v>
      </c>
      <c r="G436" s="69"/>
      <c r="H436" s="5"/>
      <c r="I436" s="5"/>
    </row>
    <row r="437" spans="1:10" x14ac:dyDescent="0.2">
      <c r="A437" s="2"/>
      <c r="B437" s="75" t="s">
        <v>27</v>
      </c>
      <c r="C437" s="306">
        <v>205058.44999999995</v>
      </c>
      <c r="D437" s="313"/>
      <c r="E437" s="313">
        <v>5226.74</v>
      </c>
      <c r="F437" s="185">
        <v>1.1884576978123507E-2</v>
      </c>
      <c r="G437" s="69"/>
      <c r="H437" s="5"/>
      <c r="I437" s="5"/>
    </row>
    <row r="438" spans="1:10" ht="10.5" customHeight="1" x14ac:dyDescent="0.2">
      <c r="A438" s="2"/>
      <c r="B438" s="75" t="s">
        <v>274</v>
      </c>
      <c r="C438" s="306">
        <v>7103.1200000000008</v>
      </c>
      <c r="D438" s="313"/>
      <c r="E438" s="313"/>
      <c r="F438" s="185">
        <v>0.19548943045644296</v>
      </c>
      <c r="G438" s="69"/>
      <c r="H438" s="5"/>
      <c r="I438" s="5"/>
    </row>
    <row r="439" spans="1:10" ht="10.5" customHeight="1" x14ac:dyDescent="0.2">
      <c r="A439" s="2"/>
      <c r="B439" s="75" t="s">
        <v>273</v>
      </c>
      <c r="C439" s="306"/>
      <c r="D439" s="313"/>
      <c r="E439" s="313"/>
      <c r="F439" s="185"/>
      <c r="G439" s="69"/>
      <c r="H439" s="5"/>
      <c r="I439" s="5"/>
    </row>
    <row r="440" spans="1:10" ht="10.5" customHeight="1" x14ac:dyDescent="0.2">
      <c r="A440" s="2"/>
      <c r="B440" s="75" t="s">
        <v>49</v>
      </c>
      <c r="C440" s="306">
        <v>310712.09000000003</v>
      </c>
      <c r="D440" s="313"/>
      <c r="E440" s="313">
        <v>657.96</v>
      </c>
      <c r="F440" s="185">
        <v>-7.1328880548012008E-2</v>
      </c>
      <c r="G440" s="79"/>
      <c r="H440" s="5"/>
      <c r="I440" s="5"/>
    </row>
    <row r="441" spans="1:10" s="28" customFormat="1" ht="10.5" customHeight="1" x14ac:dyDescent="0.2">
      <c r="A441" s="77"/>
      <c r="B441" s="37" t="s">
        <v>50</v>
      </c>
      <c r="C441" s="306"/>
      <c r="D441" s="313"/>
      <c r="E441" s="313"/>
      <c r="F441" s="185"/>
      <c r="G441" s="69"/>
      <c r="H441" s="5"/>
    </row>
    <row r="442" spans="1:10" s="28" customFormat="1" ht="10.5" customHeight="1" x14ac:dyDescent="0.2">
      <c r="A442" s="77"/>
      <c r="B442" s="574" t="s">
        <v>459</v>
      </c>
      <c r="C442" s="306"/>
      <c r="D442" s="313"/>
      <c r="E442" s="313"/>
      <c r="F442" s="185"/>
      <c r="G442" s="69"/>
      <c r="H442" s="5"/>
    </row>
    <row r="443" spans="1:10" x14ac:dyDescent="0.2">
      <c r="A443" s="2"/>
      <c r="B443" s="75" t="s">
        <v>28</v>
      </c>
      <c r="C443" s="306">
        <v>4870.3700000000008</v>
      </c>
      <c r="D443" s="313"/>
      <c r="E443" s="313"/>
      <c r="F443" s="185">
        <v>0.18398796167768317</v>
      </c>
      <c r="G443" s="69"/>
      <c r="H443" s="5"/>
      <c r="I443" s="5"/>
    </row>
    <row r="444" spans="1:10" x14ac:dyDescent="0.2">
      <c r="A444" s="2"/>
      <c r="B444" s="37" t="s">
        <v>178</v>
      </c>
      <c r="C444" s="306"/>
      <c r="D444" s="313"/>
      <c r="E444" s="313"/>
      <c r="F444" s="185"/>
      <c r="G444" s="69"/>
      <c r="H444" s="5"/>
      <c r="I444" s="5"/>
    </row>
    <row r="445" spans="1:10" x14ac:dyDescent="0.2">
      <c r="A445" s="2"/>
      <c r="B445" s="35" t="s">
        <v>160</v>
      </c>
      <c r="C445" s="308">
        <v>673528.16</v>
      </c>
      <c r="D445" s="315"/>
      <c r="E445" s="315">
        <v>6897.5499999999993</v>
      </c>
      <c r="F445" s="186">
        <v>-2.9186353228382367E-2</v>
      </c>
      <c r="G445" s="69"/>
      <c r="H445" s="5"/>
      <c r="I445" s="5"/>
    </row>
    <row r="446" spans="1:10" s="80" customFormat="1" ht="19.5" customHeight="1" x14ac:dyDescent="0.2">
      <c r="A446" s="2"/>
      <c r="B446" s="76" t="s">
        <v>33</v>
      </c>
      <c r="C446" s="306"/>
      <c r="D446" s="313"/>
      <c r="E446" s="313"/>
      <c r="F446" s="185"/>
      <c r="G446" s="69"/>
      <c r="H446" s="5"/>
    </row>
    <row r="447" spans="1:10" ht="12" x14ac:dyDescent="0.2">
      <c r="A447" s="2"/>
      <c r="B447" s="76" t="s">
        <v>490</v>
      </c>
      <c r="C447" s="306">
        <v>-25</v>
      </c>
      <c r="D447" s="313"/>
      <c r="E447" s="313"/>
      <c r="F447" s="185"/>
      <c r="G447" s="69"/>
      <c r="H447" s="5"/>
      <c r="I447" s="5"/>
      <c r="J447" s="83"/>
    </row>
    <row r="448" spans="1:10" ht="12" x14ac:dyDescent="0.2">
      <c r="A448" s="2"/>
      <c r="B448" s="76" t="s">
        <v>446</v>
      </c>
      <c r="C448" s="306"/>
      <c r="D448" s="313"/>
      <c r="E448" s="313"/>
      <c r="F448" s="185"/>
      <c r="G448" s="69"/>
      <c r="H448" s="5"/>
      <c r="I448" s="5"/>
      <c r="J448" s="164"/>
    </row>
    <row r="449" spans="1:10" ht="12" x14ac:dyDescent="0.2">
      <c r="A449" s="2"/>
      <c r="B449" s="76" t="s">
        <v>477</v>
      </c>
      <c r="C449" s="306">
        <v>2231.170000000001</v>
      </c>
      <c r="D449" s="313"/>
      <c r="E449" s="313"/>
      <c r="F449" s="185">
        <v>0.13738874218773911</v>
      </c>
      <c r="G449" s="69"/>
      <c r="H449" s="5"/>
      <c r="I449" s="5"/>
      <c r="J449" s="164"/>
    </row>
    <row r="450" spans="1:10" ht="12" x14ac:dyDescent="0.2">
      <c r="A450" s="2"/>
      <c r="B450" s="76" t="s">
        <v>492</v>
      </c>
      <c r="C450" s="306">
        <v>112.20525000000001</v>
      </c>
      <c r="D450" s="313"/>
      <c r="E450" s="313"/>
      <c r="F450" s="185"/>
      <c r="G450" s="69"/>
      <c r="H450" s="5"/>
      <c r="I450" s="5"/>
      <c r="J450" s="164"/>
    </row>
    <row r="451" spans="1:10" x14ac:dyDescent="0.2">
      <c r="A451" s="2"/>
      <c r="B451" s="76" t="s">
        <v>480</v>
      </c>
      <c r="C451" s="306">
        <v>79545</v>
      </c>
      <c r="D451" s="313"/>
      <c r="E451" s="313">
        <v>356</v>
      </c>
      <c r="F451" s="185"/>
      <c r="G451" s="70"/>
      <c r="H451" s="5"/>
      <c r="I451" s="5"/>
    </row>
    <row r="452" spans="1:10" x14ac:dyDescent="0.2">
      <c r="A452" s="2"/>
      <c r="B452" s="76" t="s">
        <v>494</v>
      </c>
      <c r="C452" s="306"/>
      <c r="D452" s="313"/>
      <c r="E452" s="313"/>
      <c r="F452" s="185"/>
      <c r="G452" s="70"/>
      <c r="H452" s="5"/>
      <c r="I452" s="5"/>
    </row>
    <row r="453" spans="1:10" x14ac:dyDescent="0.2">
      <c r="A453" s="2"/>
      <c r="B453" s="76" t="s">
        <v>499</v>
      </c>
      <c r="C453" s="306"/>
      <c r="D453" s="313"/>
      <c r="E453" s="313"/>
      <c r="F453" s="185"/>
      <c r="G453" s="70"/>
      <c r="H453" s="5"/>
      <c r="I453" s="5"/>
    </row>
    <row r="454" spans="1:10" ht="11.25" customHeight="1" x14ac:dyDescent="0.2">
      <c r="A454" s="54"/>
      <c r="B454" s="73" t="s">
        <v>158</v>
      </c>
      <c r="C454" s="308"/>
      <c r="D454" s="315"/>
      <c r="E454" s="315"/>
      <c r="F454" s="186"/>
      <c r="G454" s="69"/>
      <c r="H454" s="5"/>
      <c r="I454" s="5"/>
    </row>
    <row r="455" spans="1:10" ht="14.25" customHeight="1" x14ac:dyDescent="0.2">
      <c r="A455" s="2"/>
      <c r="B455" s="78" t="s">
        <v>161</v>
      </c>
      <c r="C455" s="306">
        <v>755391.53525000007</v>
      </c>
      <c r="D455" s="313"/>
      <c r="E455" s="313">
        <v>7253.5499999999993</v>
      </c>
      <c r="F455" s="185">
        <v>8.2971057367356771E-2</v>
      </c>
      <c r="G455" s="69"/>
      <c r="H455" s="5"/>
      <c r="I455" s="5"/>
    </row>
    <row r="456" spans="1:10" ht="13.5" customHeight="1" x14ac:dyDescent="0.2">
      <c r="A456" s="2"/>
      <c r="B456" s="76" t="s">
        <v>80</v>
      </c>
      <c r="C456" s="306"/>
      <c r="D456" s="313"/>
      <c r="E456" s="313"/>
      <c r="F456" s="185"/>
      <c r="G456" s="70"/>
      <c r="H456" s="5"/>
      <c r="I456" s="5"/>
    </row>
    <row r="457" spans="1:10" s="28" customFormat="1" x14ac:dyDescent="0.2">
      <c r="A457" s="54"/>
      <c r="B457" s="76" t="s">
        <v>81</v>
      </c>
      <c r="C457" s="306"/>
      <c r="D457" s="313"/>
      <c r="E457" s="313"/>
      <c r="F457" s="185"/>
      <c r="G457" s="69"/>
      <c r="H457" s="5"/>
    </row>
    <row r="458" spans="1:10" s="28" customFormat="1" x14ac:dyDescent="0.2">
      <c r="A458" s="54"/>
      <c r="B458" s="76" t="s">
        <v>78</v>
      </c>
      <c r="C458" s="306"/>
      <c r="D458" s="313"/>
      <c r="E458" s="313"/>
      <c r="F458" s="185"/>
      <c r="G458" s="69"/>
      <c r="H458" s="5"/>
      <c r="I458" s="70"/>
      <c r="J458" s="5"/>
    </row>
    <row r="459" spans="1:10" s="28" customFormat="1" x14ac:dyDescent="0.2">
      <c r="A459" s="54"/>
      <c r="B459" s="76" t="s">
        <v>76</v>
      </c>
      <c r="C459" s="306"/>
      <c r="D459" s="313"/>
      <c r="E459" s="313"/>
      <c r="F459" s="185"/>
      <c r="G459" s="69"/>
      <c r="H459" s="5"/>
      <c r="I459" s="70"/>
      <c r="J459" s="5"/>
    </row>
    <row r="460" spans="1:10" s="28" customFormat="1" x14ac:dyDescent="0.2">
      <c r="A460" s="54"/>
      <c r="B460" s="76" t="s">
        <v>77</v>
      </c>
      <c r="C460" s="306"/>
      <c r="D460" s="313"/>
      <c r="E460" s="313"/>
      <c r="F460" s="185"/>
      <c r="G460" s="210"/>
      <c r="H460" s="5"/>
      <c r="I460" s="70"/>
      <c r="J460" s="5"/>
    </row>
    <row r="461" spans="1:10" ht="10.5" customHeight="1" x14ac:dyDescent="0.2">
      <c r="A461" s="54"/>
      <c r="B461" s="83" t="s">
        <v>247</v>
      </c>
      <c r="C461" s="306"/>
      <c r="D461" s="313"/>
      <c r="E461" s="313"/>
      <c r="F461" s="185"/>
      <c r="G461" s="213"/>
      <c r="H461" s="211"/>
      <c r="I461" s="5"/>
    </row>
    <row r="462" spans="1:10" s="28" customFormat="1" ht="12.75" x14ac:dyDescent="0.2">
      <c r="A462" s="54"/>
      <c r="B462" s="52" t="s">
        <v>157</v>
      </c>
      <c r="C462" s="308">
        <v>25018543.215249997</v>
      </c>
      <c r="D462" s="315">
        <v>252187.23999999996</v>
      </c>
      <c r="E462" s="315">
        <v>152466.85</v>
      </c>
      <c r="F462" s="186">
        <v>-3.9983201596104467E-2</v>
      </c>
      <c r="G462" s="213"/>
      <c r="H462" s="214"/>
    </row>
    <row r="463" spans="1:10" s="28" customFormat="1" x14ac:dyDescent="0.2">
      <c r="A463" s="54"/>
      <c r="B463" s="167" t="s">
        <v>181</v>
      </c>
      <c r="C463" s="319"/>
      <c r="D463" s="320"/>
      <c r="E463" s="320"/>
      <c r="F463" s="240"/>
      <c r="G463" s="213"/>
      <c r="H463" s="214"/>
      <c r="I463" s="70"/>
      <c r="J463" s="5"/>
    </row>
    <row r="464" spans="1:10" s="28" customFormat="1" x14ac:dyDescent="0.2">
      <c r="A464" s="54"/>
      <c r="B464" s="168" t="s">
        <v>182</v>
      </c>
      <c r="C464" s="321"/>
      <c r="D464" s="322"/>
      <c r="E464" s="322"/>
      <c r="F464" s="194"/>
      <c r="G464" s="213"/>
      <c r="H464" s="214"/>
      <c r="I464" s="70"/>
      <c r="J464" s="5"/>
    </row>
    <row r="465" spans="1:10" s="28" customFormat="1" ht="12.75" x14ac:dyDescent="0.2">
      <c r="A465" s="54"/>
      <c r="B465" s="435" t="s">
        <v>31</v>
      </c>
      <c r="C465" s="436">
        <v>66010659.918829985</v>
      </c>
      <c r="D465" s="437"/>
      <c r="E465" s="437">
        <v>404549.05</v>
      </c>
      <c r="F465" s="438">
        <v>-3.1248315593955356E-2</v>
      </c>
      <c r="G465" s="5"/>
      <c r="H465" s="214"/>
      <c r="I465" s="70"/>
      <c r="J465" s="5"/>
    </row>
    <row r="466" spans="1:10" s="28" customFormat="1" x14ac:dyDescent="0.2">
      <c r="A466" s="6"/>
      <c r="B466" s="76" t="s">
        <v>13</v>
      </c>
      <c r="C466" s="319">
        <v>83621443.530000016</v>
      </c>
      <c r="D466" s="320"/>
      <c r="E466" s="320"/>
      <c r="F466" s="240">
        <v>-0.11042558112753253</v>
      </c>
      <c r="G466" s="8"/>
      <c r="H466" s="5"/>
      <c r="I466" s="70"/>
    </row>
    <row r="467" spans="1:10" s="28" customFormat="1" x14ac:dyDescent="0.2">
      <c r="A467" s="6"/>
      <c r="B467" s="76" t="s">
        <v>14</v>
      </c>
      <c r="C467" s="321">
        <v>8707722.4999999981</v>
      </c>
      <c r="D467" s="322"/>
      <c r="E467" s="322"/>
      <c r="F467" s="194">
        <v>-0.24973495469696627</v>
      </c>
      <c r="G467" s="3"/>
      <c r="H467" s="8"/>
      <c r="I467" s="70"/>
    </row>
    <row r="468" spans="1:10" s="28" customFormat="1" ht="12" x14ac:dyDescent="0.2">
      <c r="A468" s="6"/>
      <c r="B468" s="229" t="s">
        <v>248</v>
      </c>
      <c r="C468" s="431">
        <v>92329166.030000016</v>
      </c>
      <c r="D468" s="439"/>
      <c r="E468" s="439"/>
      <c r="F468" s="445">
        <v>-0.1257355432487991</v>
      </c>
      <c r="G468" s="15"/>
      <c r="H468" s="3"/>
      <c r="I468" s="70"/>
    </row>
    <row r="469" spans="1:10" s="28" customFormat="1" ht="12.75" x14ac:dyDescent="0.2">
      <c r="A469" s="6"/>
      <c r="B469" s="265" t="s">
        <v>238</v>
      </c>
      <c r="C469" s="213"/>
      <c r="D469" s="213"/>
      <c r="E469" s="213"/>
      <c r="F469" s="213"/>
      <c r="G469" s="199"/>
      <c r="H469" s="89"/>
      <c r="I469" s="70"/>
    </row>
    <row r="470" spans="1:10" ht="16.5" customHeight="1" x14ac:dyDescent="0.2">
      <c r="B470" s="265" t="s">
        <v>251</v>
      </c>
      <c r="C470" s="213"/>
      <c r="D470" s="213"/>
      <c r="E470" s="213"/>
      <c r="F470" s="213"/>
      <c r="G470" s="199"/>
      <c r="H470" s="90"/>
      <c r="I470" s="85"/>
    </row>
    <row r="471" spans="1:10" ht="12" x14ac:dyDescent="0.2">
      <c r="B471" s="265"/>
      <c r="C471" s="213"/>
      <c r="D471" s="213"/>
      <c r="E471" s="213"/>
      <c r="F471" s="213"/>
      <c r="G471" s="200"/>
      <c r="H471" s="90"/>
      <c r="I471" s="8"/>
    </row>
    <row r="472" spans="1:10" ht="12" x14ac:dyDescent="0.2">
      <c r="A472" s="91"/>
      <c r="B472" s="265"/>
      <c r="C472" s="213"/>
      <c r="D472" s="213"/>
      <c r="E472" s="213"/>
      <c r="F472" s="213"/>
      <c r="G472" s="199"/>
      <c r="H472" s="93"/>
    </row>
    <row r="473" spans="1:10" ht="19.5" customHeight="1" x14ac:dyDescent="0.2">
      <c r="B473" s="43"/>
      <c r="C473" s="85"/>
      <c r="D473" s="85"/>
      <c r="E473" s="86"/>
      <c r="F473" s="5"/>
      <c r="G473" s="200"/>
      <c r="H473" s="90"/>
      <c r="I473" s="15"/>
    </row>
    <row r="474" spans="1:10" ht="15.75" x14ac:dyDescent="0.25">
      <c r="A474" s="91"/>
      <c r="B474" s="7" t="s">
        <v>288</v>
      </c>
      <c r="C474" s="8"/>
      <c r="D474" s="8"/>
      <c r="E474" s="8"/>
      <c r="F474" s="8"/>
      <c r="G474" s="198"/>
      <c r="H474" s="93"/>
      <c r="I474" s="20"/>
    </row>
    <row r="475" spans="1:10" ht="12.75" hidden="1" customHeight="1" x14ac:dyDescent="0.2">
      <c r="B475" s="9"/>
      <c r="C475" s="10" t="str">
        <f>$C$3</f>
        <v>MOIS D'AOUT 2024</v>
      </c>
      <c r="D475" s="11"/>
      <c r="G475" s="201"/>
      <c r="H475" s="90"/>
      <c r="I475" s="20"/>
    </row>
    <row r="476" spans="1:10" ht="12.75" customHeight="1" x14ac:dyDescent="0.2">
      <c r="B476" s="12" t="str">
        <f>B388</f>
        <v xml:space="preserve">             II- ASSURANCE MATERNITE : DEPENSES en milliers d'euros</v>
      </c>
      <c r="C476" s="13"/>
      <c r="D476" s="13"/>
      <c r="E476" s="13"/>
      <c r="F476" s="14"/>
      <c r="G476" s="201"/>
      <c r="H476" s="90"/>
      <c r="I476" s="20"/>
    </row>
    <row r="477" spans="1:10" s="95" customFormat="1" ht="12.75" customHeight="1" x14ac:dyDescent="0.2">
      <c r="A477" s="6"/>
      <c r="B477" s="597"/>
      <c r="C477" s="598"/>
      <c r="D477" s="87"/>
      <c r="E477" s="750" t="s">
        <v>6</v>
      </c>
      <c r="F477" s="339" t="str">
        <f>Maladie_mnt!$H$5</f>
        <v>GAM</v>
      </c>
      <c r="G477" s="201"/>
      <c r="H477" s="90"/>
      <c r="I477" s="94"/>
      <c r="J477" s="104"/>
    </row>
    <row r="478" spans="1:10" ht="12.75" customHeight="1" x14ac:dyDescent="0.2">
      <c r="B478" s="616" t="s">
        <v>29</v>
      </c>
      <c r="C478" s="753"/>
      <c r="D478" s="90"/>
      <c r="E478" s="301"/>
      <c r="F478" s="239"/>
      <c r="G478" s="201"/>
      <c r="H478" s="90"/>
      <c r="I478" s="20"/>
    </row>
    <row r="479" spans="1:10" s="95" customFormat="1" ht="12" customHeight="1" x14ac:dyDescent="0.2">
      <c r="A479" s="6"/>
      <c r="B479" s="657"/>
      <c r="C479" s="658"/>
      <c r="D479" s="90"/>
      <c r="E479" s="301"/>
      <c r="F479" s="239"/>
      <c r="G479" s="199"/>
      <c r="H479" s="90"/>
      <c r="I479" s="94"/>
      <c r="J479" s="104"/>
    </row>
    <row r="480" spans="1:10" ht="12.75" customHeight="1" x14ac:dyDescent="0.2">
      <c r="B480" s="620" t="s">
        <v>74</v>
      </c>
      <c r="C480" s="621"/>
      <c r="D480" s="93"/>
      <c r="E480" s="303"/>
      <c r="F480" s="237"/>
      <c r="G480" s="201"/>
      <c r="H480" s="90"/>
      <c r="I480" s="20"/>
      <c r="J480" s="104"/>
    </row>
    <row r="481" spans="2:10" ht="18" customHeight="1" x14ac:dyDescent="0.2">
      <c r="B481" s="657"/>
      <c r="C481" s="658"/>
      <c r="D481" s="90"/>
      <c r="E481" s="301"/>
      <c r="F481" s="239"/>
      <c r="G481" s="199"/>
      <c r="H481" s="90"/>
      <c r="I481" s="20"/>
      <c r="J481" s="104"/>
    </row>
    <row r="482" spans="2:10" ht="18" customHeight="1" x14ac:dyDescent="0.2">
      <c r="B482" s="92" t="s">
        <v>73</v>
      </c>
      <c r="C482" s="172"/>
      <c r="D482" s="93"/>
      <c r="E482" s="303">
        <v>171424935.27488172</v>
      </c>
      <c r="F482" s="237">
        <v>-0.10625951337643214</v>
      </c>
      <c r="G482" s="199"/>
      <c r="H482" s="90"/>
      <c r="I482" s="20"/>
      <c r="J482" s="104"/>
    </row>
    <row r="483" spans="2:10" ht="18" customHeight="1" x14ac:dyDescent="0.2">
      <c r="B483" s="76"/>
      <c r="C483" s="96"/>
      <c r="D483" s="96"/>
      <c r="E483" s="325"/>
      <c r="F483" s="242"/>
      <c r="G483" s="199"/>
      <c r="H483" s="90"/>
      <c r="I483" s="20"/>
      <c r="J483" s="104"/>
    </row>
    <row r="484" spans="2:10" ht="18" customHeight="1" x14ac:dyDescent="0.2">
      <c r="B484" s="618" t="s">
        <v>410</v>
      </c>
      <c r="C484" s="619"/>
      <c r="D484" s="90"/>
      <c r="E484" s="303">
        <v>37445354.012622394</v>
      </c>
      <c r="F484" s="237">
        <v>-0.16103847551186434</v>
      </c>
      <c r="G484" s="199"/>
      <c r="H484" s="90"/>
      <c r="I484" s="20"/>
      <c r="J484" s="104"/>
    </row>
    <row r="485" spans="2:10" ht="15" customHeight="1" x14ac:dyDescent="0.2">
      <c r="B485" s="609" t="s">
        <v>72</v>
      </c>
      <c r="C485" s="610"/>
      <c r="D485" s="90"/>
      <c r="E485" s="301"/>
      <c r="F485" s="239"/>
      <c r="G485" s="199"/>
      <c r="H485" s="90"/>
      <c r="I485" s="20"/>
      <c r="J485" s="104"/>
    </row>
    <row r="486" spans="2:10" ht="15" customHeight="1" x14ac:dyDescent="0.2">
      <c r="B486" s="421" t="s">
        <v>404</v>
      </c>
      <c r="C486" s="404"/>
      <c r="D486" s="90"/>
      <c r="E486" s="301">
        <v>31230567.771829676</v>
      </c>
      <c r="F486" s="239">
        <v>-0.27068737151160061</v>
      </c>
      <c r="G486" s="199"/>
      <c r="H486" s="90"/>
      <c r="I486" s="20"/>
      <c r="J486" s="104"/>
    </row>
    <row r="487" spans="2:10" ht="15" customHeight="1" x14ac:dyDescent="0.2">
      <c r="B487" s="421" t="s">
        <v>407</v>
      </c>
      <c r="C487" s="404"/>
      <c r="D487" s="90"/>
      <c r="E487" s="301">
        <v>68197.860862320013</v>
      </c>
      <c r="F487" s="239">
        <v>-0.5927144625802353</v>
      </c>
      <c r="G487" s="199"/>
      <c r="H487" s="90"/>
      <c r="I487" s="20"/>
      <c r="J487" s="104"/>
    </row>
    <row r="488" spans="2:10" ht="15" customHeight="1" x14ac:dyDescent="0.2">
      <c r="B488" s="421" t="s">
        <v>405</v>
      </c>
      <c r="C488" s="404"/>
      <c r="D488" s="90"/>
      <c r="E488" s="301">
        <v>6146588.3799304022</v>
      </c>
      <c r="F488" s="239"/>
      <c r="G488" s="199"/>
      <c r="H488" s="90"/>
      <c r="I488" s="20"/>
      <c r="J488" s="104"/>
    </row>
    <row r="489" spans="2:10" ht="15" customHeight="1" x14ac:dyDescent="0.2">
      <c r="B489" s="601" t="s">
        <v>71</v>
      </c>
      <c r="C489" s="602"/>
      <c r="D489" s="90"/>
      <c r="E489" s="303">
        <v>118830081.84774208</v>
      </c>
      <c r="F489" s="237">
        <v>-8.9559251991900179E-2</v>
      </c>
      <c r="G489" s="199"/>
      <c r="H489" s="90"/>
      <c r="I489" s="20"/>
      <c r="J489" s="104"/>
    </row>
    <row r="490" spans="2:10" ht="15" customHeight="1" x14ac:dyDescent="0.2">
      <c r="B490" s="609" t="s">
        <v>70</v>
      </c>
      <c r="C490" s="610"/>
      <c r="D490" s="90"/>
      <c r="E490" s="301"/>
      <c r="F490" s="239"/>
      <c r="G490" s="199"/>
      <c r="H490" s="90"/>
      <c r="I490" s="20"/>
      <c r="J490" s="104"/>
    </row>
    <row r="491" spans="2:10" ht="15" customHeight="1" x14ac:dyDescent="0.2">
      <c r="B491" s="609" t="s">
        <v>361</v>
      </c>
      <c r="C491" s="610"/>
      <c r="D491" s="90"/>
      <c r="E491" s="301">
        <v>0</v>
      </c>
      <c r="F491" s="239"/>
      <c r="G491" s="199"/>
      <c r="H491" s="90"/>
      <c r="I491" s="20"/>
      <c r="J491" s="104"/>
    </row>
    <row r="492" spans="2:10" ht="12.75" customHeight="1" x14ac:dyDescent="0.2">
      <c r="B492" s="622" t="s">
        <v>413</v>
      </c>
      <c r="C492" s="623"/>
      <c r="D492" s="90"/>
      <c r="E492" s="301">
        <v>92352022.557627112</v>
      </c>
      <c r="F492" s="239">
        <v>-8.4412631225126988E-2</v>
      </c>
      <c r="G492" s="199"/>
      <c r="H492" s="90"/>
      <c r="I492" s="20"/>
      <c r="J492" s="104"/>
    </row>
    <row r="493" spans="2:10" ht="15" customHeight="1" x14ac:dyDescent="0.2">
      <c r="B493" s="609" t="s">
        <v>357</v>
      </c>
      <c r="C493" s="610"/>
      <c r="D493" s="90"/>
      <c r="E493" s="301">
        <v>15993690.720831838</v>
      </c>
      <c r="F493" s="239">
        <v>-0.11258671088072369</v>
      </c>
      <c r="G493" s="199"/>
      <c r="H493" s="90"/>
      <c r="I493" s="20"/>
      <c r="J493" s="104"/>
    </row>
    <row r="494" spans="2:10" ht="27" customHeight="1" x14ac:dyDescent="0.2">
      <c r="B494" s="609" t="s">
        <v>358</v>
      </c>
      <c r="C494" s="610"/>
      <c r="D494" s="90"/>
      <c r="E494" s="301">
        <v>2255618.8691071202</v>
      </c>
      <c r="F494" s="239">
        <v>-0.24459916308840712</v>
      </c>
      <c r="G494" s="199"/>
      <c r="H494" s="90"/>
      <c r="I494" s="20"/>
      <c r="J494" s="104"/>
    </row>
    <row r="495" spans="2:10" ht="15" customHeight="1" x14ac:dyDescent="0.2">
      <c r="B495" s="609" t="s">
        <v>359</v>
      </c>
      <c r="C495" s="610"/>
      <c r="D495" s="90"/>
      <c r="E495" s="301">
        <v>8228749.7001759997</v>
      </c>
      <c r="F495" s="239">
        <v>-4.8045645653283064E-2</v>
      </c>
      <c r="G495" s="201"/>
      <c r="H495" s="90"/>
      <c r="I495" s="20"/>
      <c r="J495" s="104"/>
    </row>
    <row r="496" spans="2:10" ht="15" customHeight="1" x14ac:dyDescent="0.2">
      <c r="B496" s="614" t="s">
        <v>394</v>
      </c>
      <c r="C496" s="615"/>
      <c r="D496" s="90"/>
      <c r="E496" s="301">
        <v>6701296.5465200003</v>
      </c>
      <c r="F496" s="239">
        <v>-3.6277940977630374E-2</v>
      </c>
      <c r="G496" s="199"/>
      <c r="H496" s="90"/>
      <c r="I496" s="20"/>
      <c r="J496" s="104"/>
    </row>
    <row r="497" spans="1:10" ht="15" customHeight="1" x14ac:dyDescent="0.2">
      <c r="B497" s="614" t="s">
        <v>395</v>
      </c>
      <c r="C497" s="615"/>
      <c r="D497" s="90"/>
      <c r="E497" s="301">
        <v>145405.53426399996</v>
      </c>
      <c r="F497" s="239">
        <v>-1.3262130872258804E-2</v>
      </c>
      <c r="G497" s="199"/>
      <c r="H497" s="90"/>
      <c r="I497" s="20"/>
      <c r="J497" s="104"/>
    </row>
    <row r="498" spans="1:10" ht="15" customHeight="1" x14ac:dyDescent="0.2">
      <c r="B498" s="614" t="s">
        <v>396</v>
      </c>
      <c r="C498" s="615"/>
      <c r="D498" s="90"/>
      <c r="E498" s="301">
        <v>252578.71022399998</v>
      </c>
      <c r="F498" s="239">
        <v>-0.14814139820519578</v>
      </c>
      <c r="G498" s="201"/>
      <c r="H498" s="90"/>
      <c r="I498" s="20"/>
      <c r="J498" s="104"/>
    </row>
    <row r="499" spans="1:10" ht="23.25" customHeight="1" x14ac:dyDescent="0.2">
      <c r="B499" s="614" t="s">
        <v>397</v>
      </c>
      <c r="C499" s="615"/>
      <c r="D499" s="90"/>
      <c r="E499" s="301">
        <v>53823.424480000009</v>
      </c>
      <c r="F499" s="239">
        <v>-0.16796246387047487</v>
      </c>
      <c r="G499" s="200"/>
      <c r="H499" s="90"/>
      <c r="I499" s="20"/>
      <c r="J499" s="104"/>
    </row>
    <row r="500" spans="1:10" ht="15" customHeight="1" x14ac:dyDescent="0.2">
      <c r="A500" s="91"/>
      <c r="B500" s="628" t="s">
        <v>406</v>
      </c>
      <c r="C500" s="629"/>
      <c r="D500" s="90"/>
      <c r="E500" s="301">
        <v>1075645.4846879998</v>
      </c>
      <c r="F500" s="239">
        <v>-8.9940083734043386E-2</v>
      </c>
      <c r="G500" s="200"/>
      <c r="H500" s="93"/>
      <c r="I500" s="20"/>
      <c r="J500" s="104"/>
    </row>
    <row r="501" spans="1:10" ht="12.75" x14ac:dyDescent="0.2">
      <c r="A501" s="91"/>
      <c r="B501" s="601" t="s">
        <v>362</v>
      </c>
      <c r="C501" s="602"/>
      <c r="D501" s="90"/>
      <c r="E501" s="303">
        <v>47010.420000000006</v>
      </c>
      <c r="F501" s="237">
        <v>-0.61309882113473857</v>
      </c>
      <c r="G501" s="199"/>
      <c r="H501" s="93"/>
      <c r="I501" s="20"/>
      <c r="J501" s="104"/>
    </row>
    <row r="502" spans="1:10" ht="24.75" customHeight="1" x14ac:dyDescent="0.2">
      <c r="B502" s="611" t="s">
        <v>363</v>
      </c>
      <c r="C502" s="613"/>
      <c r="D502" s="90"/>
      <c r="E502" s="303">
        <v>15102488.994517284</v>
      </c>
      <c r="F502" s="237">
        <v>-8.6490704222727866E-2</v>
      </c>
      <c r="G502" s="199"/>
      <c r="H502" s="90"/>
      <c r="I502" s="20"/>
      <c r="J502" s="104"/>
    </row>
    <row r="503" spans="1:10" ht="15" customHeight="1" x14ac:dyDescent="0.2">
      <c r="B503" s="423" t="s">
        <v>408</v>
      </c>
      <c r="C503" s="405"/>
      <c r="D503" s="90"/>
      <c r="E503" s="301">
        <v>14553774.322535284</v>
      </c>
      <c r="F503" s="239">
        <v>-0.10011504697526763</v>
      </c>
      <c r="G503" s="200"/>
      <c r="H503" s="90"/>
      <c r="I503" s="20"/>
      <c r="J503" s="104"/>
    </row>
    <row r="504" spans="1:10" ht="15" customHeight="1" x14ac:dyDescent="0.2">
      <c r="A504" s="91"/>
      <c r="B504" s="423" t="s">
        <v>409</v>
      </c>
      <c r="C504" s="405"/>
      <c r="D504" s="90"/>
      <c r="E504" s="301">
        <v>548714.671982</v>
      </c>
      <c r="F504" s="239">
        <v>0.52650130698233411</v>
      </c>
      <c r="G504" s="199"/>
      <c r="H504" s="93"/>
      <c r="I504" s="20"/>
      <c r="J504" s="104"/>
    </row>
    <row r="505" spans="1:10" s="498" customFormat="1" ht="16.5" customHeight="1" x14ac:dyDescent="0.2">
      <c r="A505" s="452"/>
      <c r="B505" s="659" t="s">
        <v>314</v>
      </c>
      <c r="C505" s="660"/>
      <c r="D505" s="547"/>
      <c r="E505" s="548"/>
      <c r="F505" s="549"/>
      <c r="G505" s="550"/>
      <c r="H505" s="547"/>
      <c r="I505" s="551"/>
      <c r="J505" s="457"/>
    </row>
    <row r="506" spans="1:10" s="498" customFormat="1" ht="16.5" customHeight="1" x14ac:dyDescent="0.2">
      <c r="A506" s="452"/>
      <c r="B506" s="659" t="s">
        <v>315</v>
      </c>
      <c r="C506" s="660"/>
      <c r="D506" s="547"/>
      <c r="E506" s="548"/>
      <c r="F506" s="549"/>
      <c r="G506" s="552"/>
      <c r="H506" s="547"/>
      <c r="I506" s="551"/>
      <c r="J506" s="457"/>
    </row>
    <row r="507" spans="1:10" ht="24" customHeight="1" x14ac:dyDescent="0.2">
      <c r="A507" s="91"/>
      <c r="B507" s="601" t="s">
        <v>370</v>
      </c>
      <c r="C507" s="602"/>
      <c r="D507" s="90"/>
      <c r="E507" s="303"/>
      <c r="F507" s="237"/>
      <c r="G507" s="8"/>
      <c r="H507" s="99"/>
      <c r="I507" s="20"/>
      <c r="J507" s="104"/>
    </row>
    <row r="508" spans="1:10" ht="16.5" customHeight="1" x14ac:dyDescent="0.2">
      <c r="B508" s="599" t="s">
        <v>66</v>
      </c>
      <c r="C508" s="600"/>
      <c r="D508" s="93"/>
      <c r="E508" s="303">
        <v>14775122.680000016</v>
      </c>
      <c r="F508" s="237">
        <v>-4.9805045698591455E-2</v>
      </c>
      <c r="H508" s="8"/>
      <c r="I508" s="20"/>
      <c r="J508" s="104"/>
    </row>
    <row r="509" spans="1:10" s="95" customFormat="1" ht="16.5" customHeight="1" x14ac:dyDescent="0.2">
      <c r="A509" s="6"/>
      <c r="B509" s="601" t="s">
        <v>375</v>
      </c>
      <c r="C509" s="602"/>
      <c r="D509" s="93"/>
      <c r="E509" s="301">
        <v>14626518.150000006</v>
      </c>
      <c r="F509" s="239">
        <v>-5.200240710785653E-2</v>
      </c>
      <c r="G509" s="15"/>
      <c r="H509" s="3"/>
      <c r="I509" s="94"/>
      <c r="J509" s="104"/>
    </row>
    <row r="510" spans="1:10" ht="18" customHeight="1" x14ac:dyDescent="0.2">
      <c r="B510" s="601" t="s">
        <v>236</v>
      </c>
      <c r="C510" s="602"/>
      <c r="D510" s="90"/>
      <c r="E510" s="301"/>
      <c r="F510" s="239"/>
      <c r="G510" s="89"/>
      <c r="H510" s="15"/>
      <c r="I510" s="20"/>
      <c r="J510" s="104"/>
    </row>
    <row r="511" spans="1:10" ht="15" customHeight="1" x14ac:dyDescent="0.2">
      <c r="B511" s="601" t="s">
        <v>316</v>
      </c>
      <c r="C511" s="602"/>
      <c r="D511" s="90"/>
      <c r="E511" s="301"/>
      <c r="F511" s="239"/>
      <c r="G511" s="102"/>
      <c r="H511" s="20"/>
      <c r="I511" s="20"/>
      <c r="J511" s="104"/>
    </row>
    <row r="512" spans="1:10" s="95" customFormat="1" ht="27" customHeight="1" x14ac:dyDescent="0.2">
      <c r="A512" s="6"/>
      <c r="B512" s="599" t="s">
        <v>67</v>
      </c>
      <c r="C512" s="600"/>
      <c r="D512" s="93"/>
      <c r="E512" s="303">
        <v>1425682.1199999999</v>
      </c>
      <c r="F512" s="237">
        <v>6.730943301808523E-2</v>
      </c>
      <c r="G512" s="102"/>
      <c r="H512" s="103"/>
      <c r="I512" s="94"/>
      <c r="J512" s="104"/>
    </row>
    <row r="513" spans="1:9" ht="12.75" x14ac:dyDescent="0.2">
      <c r="B513" s="601" t="s">
        <v>68</v>
      </c>
      <c r="C513" s="602"/>
      <c r="D513" s="90"/>
      <c r="E513" s="301">
        <v>1417825.5499999998</v>
      </c>
      <c r="F513" s="239">
        <v>7.8834908210137167E-2</v>
      </c>
      <c r="G513" s="105"/>
      <c r="H513" s="103"/>
      <c r="I513" s="8"/>
    </row>
    <row r="514" spans="1:9" ht="10.5" customHeight="1" x14ac:dyDescent="0.2">
      <c r="B514" s="601" t="s">
        <v>69</v>
      </c>
      <c r="C514" s="602"/>
      <c r="D514" s="90"/>
      <c r="E514" s="301">
        <v>7856.57</v>
      </c>
      <c r="F514" s="239">
        <v>-0.63547436395912194</v>
      </c>
      <c r="G514" s="105"/>
      <c r="H514" s="106"/>
    </row>
    <row r="515" spans="1:9" ht="27.75" customHeight="1" x14ac:dyDescent="0.2">
      <c r="A515" s="24"/>
      <c r="B515" s="630" t="s">
        <v>167</v>
      </c>
      <c r="C515" s="631"/>
      <c r="D515" s="98"/>
      <c r="E515" s="326">
        <v>187625740.0748817</v>
      </c>
      <c r="F515" s="243">
        <v>-0.1009421372806375</v>
      </c>
      <c r="G515" s="109"/>
      <c r="H515" s="107"/>
      <c r="I515" s="5"/>
    </row>
    <row r="516" spans="1:9" ht="15.75" x14ac:dyDescent="0.25">
      <c r="B516" s="7" t="s">
        <v>288</v>
      </c>
      <c r="C516" s="8"/>
      <c r="D516" s="8"/>
      <c r="E516" s="8"/>
      <c r="F516" s="8"/>
      <c r="G516" s="109"/>
      <c r="H516" s="106"/>
      <c r="I516" s="5"/>
    </row>
    <row r="517" spans="1:9" s="104" customFormat="1" ht="14.25" customHeight="1" x14ac:dyDescent="0.2">
      <c r="A517" s="6"/>
      <c r="B517" s="9"/>
      <c r="C517" s="10" t="str">
        <f>$C$3</f>
        <v>MOIS D'AOUT 2024</v>
      </c>
      <c r="D517" s="11"/>
      <c r="E517" s="3"/>
      <c r="F517" s="3"/>
      <c r="G517" s="109"/>
      <c r="H517" s="106"/>
    </row>
    <row r="518" spans="1:9" s="104" customFormat="1" ht="40.5" customHeight="1" x14ac:dyDescent="0.2">
      <c r="A518" s="6"/>
      <c r="B518" s="12" t="str">
        <f>B476</f>
        <v xml:space="preserve">             II- ASSURANCE MATERNITE : DEPENSES en milliers d'euros</v>
      </c>
      <c r="C518" s="13"/>
      <c r="D518" s="13"/>
      <c r="E518" s="13"/>
      <c r="F518" s="14"/>
      <c r="G518" s="109"/>
      <c r="H518" s="106"/>
    </row>
    <row r="519" spans="1:9" s="104" customFormat="1" ht="14.25" customHeight="1" x14ac:dyDescent="0.2">
      <c r="A519" s="6"/>
      <c r="B519" s="655"/>
      <c r="C519" s="656"/>
      <c r="D519" s="163"/>
      <c r="E519" s="775" t="s">
        <v>6</v>
      </c>
      <c r="F519" s="19" t="str">
        <f>Maladie_mnt!$H$5</f>
        <v>GAM</v>
      </c>
      <c r="G519" s="109"/>
      <c r="H519" s="106"/>
    </row>
    <row r="520" spans="1:9" s="104" customFormat="1" ht="14.25" customHeight="1" x14ac:dyDescent="0.2">
      <c r="A520" s="6"/>
      <c r="B520" s="632" t="s">
        <v>51</v>
      </c>
      <c r="C520" s="633"/>
      <c r="D520" s="634"/>
      <c r="E520" s="101"/>
      <c r="F520" s="176"/>
      <c r="G520" s="109"/>
      <c r="H520" s="106"/>
    </row>
    <row r="521" spans="1:9" s="104" customFormat="1" ht="36" customHeight="1" x14ac:dyDescent="0.2">
      <c r="A521" s="6"/>
      <c r="B521" s="624" t="s">
        <v>52</v>
      </c>
      <c r="C521" s="625"/>
      <c r="D521" s="626"/>
      <c r="E521" s="327">
        <v>27545594.470000021</v>
      </c>
      <c r="F521" s="177">
        <v>-0.10135245038126017</v>
      </c>
      <c r="G521" s="109"/>
      <c r="H521" s="110"/>
    </row>
    <row r="522" spans="1:9" s="104" customFormat="1" ht="19.5" customHeight="1" x14ac:dyDescent="0.2">
      <c r="A522" s="6"/>
      <c r="B522" s="595" t="s">
        <v>183</v>
      </c>
      <c r="C522" s="596"/>
      <c r="D522" s="635"/>
      <c r="E522" s="327">
        <v>27474775.580000021</v>
      </c>
      <c r="F522" s="177">
        <v>-0.10141939303706016</v>
      </c>
      <c r="G522" s="109"/>
      <c r="H522" s="110"/>
    </row>
    <row r="523" spans="1:9" s="104" customFormat="1" ht="14.25" customHeight="1" x14ac:dyDescent="0.2">
      <c r="A523" s="6"/>
      <c r="B523" s="603" t="s">
        <v>53</v>
      </c>
      <c r="C523" s="604"/>
      <c r="D523" s="605"/>
      <c r="E523" s="328">
        <v>27044598.010000024</v>
      </c>
      <c r="F523" s="174">
        <v>-9.0274663808249112E-2</v>
      </c>
      <c r="G523" s="109"/>
      <c r="H523" s="110"/>
    </row>
    <row r="524" spans="1:9" s="104" customFormat="1" ht="46.5" customHeight="1" x14ac:dyDescent="0.2">
      <c r="A524" s="6"/>
      <c r="B524" s="603" t="s">
        <v>428</v>
      </c>
      <c r="C524" s="604"/>
      <c r="D524" s="605"/>
      <c r="E524" s="328">
        <v>189644.14999999979</v>
      </c>
      <c r="F524" s="174">
        <v>-0.30159714726133935</v>
      </c>
      <c r="G524" s="109"/>
      <c r="H524" s="106"/>
    </row>
    <row r="525" spans="1:9" s="104" customFormat="1" ht="12.75" x14ac:dyDescent="0.2">
      <c r="A525" s="6"/>
      <c r="B525" s="603" t="s">
        <v>54</v>
      </c>
      <c r="C525" s="604"/>
      <c r="D525" s="605"/>
      <c r="E525" s="328"/>
      <c r="F525" s="174"/>
      <c r="G525" s="108"/>
      <c r="H525" s="106"/>
    </row>
    <row r="526" spans="1:9" s="104" customFormat="1" ht="12.75" x14ac:dyDescent="0.2">
      <c r="A526" s="6"/>
      <c r="B526" s="603" t="s">
        <v>497</v>
      </c>
      <c r="C526" s="604"/>
      <c r="D526" s="605"/>
      <c r="E526" s="328">
        <v>4791.05</v>
      </c>
      <c r="F526" s="174">
        <v>-9.5801399219049732E-2</v>
      </c>
      <c r="G526" s="109"/>
      <c r="H526" s="106"/>
    </row>
    <row r="527" spans="1:9" s="104" customFormat="1" ht="12.75" x14ac:dyDescent="0.2">
      <c r="A527" s="6"/>
      <c r="B527" s="603" t="s">
        <v>302</v>
      </c>
      <c r="C527" s="604"/>
      <c r="D527" s="605"/>
      <c r="E527" s="328"/>
      <c r="F527" s="174"/>
      <c r="G527" s="109"/>
      <c r="H527" s="106"/>
    </row>
    <row r="528" spans="1:9" s="104" customFormat="1" ht="24" customHeight="1" x14ac:dyDescent="0.2">
      <c r="A528" s="6"/>
      <c r="B528" s="169" t="s">
        <v>184</v>
      </c>
      <c r="C528" s="170"/>
      <c r="D528" s="171"/>
      <c r="E528" s="328">
        <v>212693.77</v>
      </c>
      <c r="F528" s="174">
        <v>0.2167248331945526</v>
      </c>
      <c r="G528" s="109"/>
      <c r="H528" s="111"/>
    </row>
    <row r="529" spans="1:8" s="104" customFormat="1" ht="12.75" x14ac:dyDescent="0.2">
      <c r="A529" s="24"/>
      <c r="B529" s="395" t="s">
        <v>373</v>
      </c>
      <c r="C529" s="170"/>
      <c r="D529" s="171"/>
      <c r="E529" s="328">
        <v>11185.49</v>
      </c>
      <c r="F529" s="174"/>
      <c r="G529" s="109"/>
      <c r="H529" s="112"/>
    </row>
    <row r="530" spans="1:8" s="104" customFormat="1" ht="12.75" x14ac:dyDescent="0.2">
      <c r="A530" s="24"/>
      <c r="B530" s="169" t="s">
        <v>185</v>
      </c>
      <c r="C530" s="170"/>
      <c r="D530" s="171"/>
      <c r="E530" s="328"/>
      <c r="F530" s="174"/>
      <c r="G530" s="109"/>
      <c r="H530" s="107"/>
    </row>
    <row r="531" spans="1:8" s="104" customFormat="1" ht="21" customHeight="1" x14ac:dyDescent="0.2">
      <c r="A531" s="6"/>
      <c r="B531" s="603" t="s">
        <v>186</v>
      </c>
      <c r="C531" s="604"/>
      <c r="D531" s="605"/>
      <c r="E531" s="328">
        <v>11821.269999999995</v>
      </c>
      <c r="F531" s="174">
        <v>4.1070302564879091E-2</v>
      </c>
      <c r="G531" s="109"/>
      <c r="H531" s="106"/>
    </row>
    <row r="532" spans="1:8" s="104" customFormat="1" ht="18" customHeight="1" x14ac:dyDescent="0.2">
      <c r="A532" s="6"/>
      <c r="B532" s="603" t="s">
        <v>187</v>
      </c>
      <c r="C532" s="604"/>
      <c r="D532" s="605"/>
      <c r="E532" s="328"/>
      <c r="F532" s="174"/>
      <c r="G532" s="109"/>
      <c r="H532" s="111"/>
    </row>
    <row r="533" spans="1:8" s="104" customFormat="1" ht="15" customHeight="1" x14ac:dyDescent="0.2">
      <c r="A533" s="6"/>
      <c r="B533" s="603" t="s">
        <v>188</v>
      </c>
      <c r="C533" s="604"/>
      <c r="D533" s="605"/>
      <c r="E533" s="328">
        <v>41.84</v>
      </c>
      <c r="F533" s="174">
        <v>-0.7496409765438008</v>
      </c>
      <c r="G533" s="109"/>
      <c r="H533" s="111"/>
    </row>
    <row r="534" spans="1:8" s="104" customFormat="1" ht="15" customHeight="1" x14ac:dyDescent="0.2">
      <c r="A534" s="24"/>
      <c r="B534" s="595" t="s">
        <v>55</v>
      </c>
      <c r="C534" s="596"/>
      <c r="D534" s="635"/>
      <c r="E534" s="327">
        <v>15075.680000000013</v>
      </c>
      <c r="F534" s="177">
        <v>0.22219519867174031</v>
      </c>
      <c r="G534" s="109"/>
      <c r="H534" s="107"/>
    </row>
    <row r="535" spans="1:8" s="104" customFormat="1" ht="18" customHeight="1" x14ac:dyDescent="0.2">
      <c r="A535" s="6"/>
      <c r="B535" s="606" t="s">
        <v>56</v>
      </c>
      <c r="C535" s="607"/>
      <c r="D535" s="608"/>
      <c r="E535" s="328">
        <v>15075.680000000013</v>
      </c>
      <c r="F535" s="174">
        <v>0.22219519867174031</v>
      </c>
      <c r="G535" s="109"/>
      <c r="H535" s="106"/>
    </row>
    <row r="536" spans="1:8" s="104" customFormat="1" ht="15" customHeight="1" x14ac:dyDescent="0.2">
      <c r="A536" s="6"/>
      <c r="B536" s="603" t="s">
        <v>57</v>
      </c>
      <c r="C536" s="604"/>
      <c r="D536" s="605"/>
      <c r="E536" s="328">
        <v>15075.680000000013</v>
      </c>
      <c r="F536" s="174">
        <v>0.22219519867174031</v>
      </c>
      <c r="G536" s="109"/>
      <c r="H536" s="106"/>
    </row>
    <row r="537" spans="1:8" s="104" customFormat="1" ht="15" customHeight="1" x14ac:dyDescent="0.2">
      <c r="A537" s="6"/>
      <c r="B537" s="603" t="s">
        <v>58</v>
      </c>
      <c r="C537" s="604"/>
      <c r="D537" s="605"/>
      <c r="E537" s="328"/>
      <c r="F537" s="174"/>
      <c r="G537" s="109"/>
      <c r="H537" s="106"/>
    </row>
    <row r="538" spans="1:8" s="104" customFormat="1" ht="15" customHeight="1" x14ac:dyDescent="0.2">
      <c r="A538" s="6"/>
      <c r="B538" s="606" t="s">
        <v>59</v>
      </c>
      <c r="C538" s="607"/>
      <c r="D538" s="608"/>
      <c r="E538" s="328"/>
      <c r="F538" s="174"/>
      <c r="G538" s="102"/>
      <c r="H538" s="106"/>
    </row>
    <row r="539" spans="1:8" s="104" customFormat="1" ht="18" customHeight="1" x14ac:dyDescent="0.2">
      <c r="A539" s="6"/>
      <c r="B539" s="603" t="s">
        <v>372</v>
      </c>
      <c r="C539" s="604"/>
      <c r="D539" s="605"/>
      <c r="E539" s="328"/>
      <c r="F539" s="174"/>
      <c r="G539" s="105"/>
      <c r="H539" s="106"/>
    </row>
    <row r="540" spans="1:8" s="104" customFormat="1" ht="26.25" customHeight="1" x14ac:dyDescent="0.2">
      <c r="A540" s="24"/>
      <c r="B540" s="603" t="s">
        <v>434</v>
      </c>
      <c r="C540" s="604"/>
      <c r="D540" s="605"/>
      <c r="E540" s="328"/>
      <c r="F540" s="174"/>
      <c r="G540" s="199"/>
      <c r="H540" s="107"/>
    </row>
    <row r="541" spans="1:8" s="104" customFormat="1" ht="17.25" customHeight="1" x14ac:dyDescent="0.2">
      <c r="A541" s="6"/>
      <c r="B541" s="606" t="s">
        <v>180</v>
      </c>
      <c r="C541" s="607"/>
      <c r="D541" s="608"/>
      <c r="E541" s="328"/>
      <c r="F541" s="174"/>
      <c r="G541" s="199"/>
      <c r="H541" s="90"/>
    </row>
    <row r="542" spans="1:8" s="104" customFormat="1" ht="17.25" customHeight="1" x14ac:dyDescent="0.2">
      <c r="A542" s="6"/>
      <c r="B542" s="595" t="s">
        <v>189</v>
      </c>
      <c r="C542" s="596"/>
      <c r="D542" s="635"/>
      <c r="E542" s="327">
        <v>806.28</v>
      </c>
      <c r="F542" s="177">
        <v>-0.53185584309262668</v>
      </c>
      <c r="G542" s="199"/>
      <c r="H542" s="90"/>
    </row>
    <row r="543" spans="1:8" s="104" customFormat="1" ht="17.25" customHeight="1" x14ac:dyDescent="0.2">
      <c r="A543" s="6"/>
      <c r="B543" s="595" t="s">
        <v>190</v>
      </c>
      <c r="C543" s="596"/>
      <c r="D543" s="635"/>
      <c r="E543" s="327">
        <v>54936.930000000015</v>
      </c>
      <c r="F543" s="177">
        <v>-0.12060389427448148</v>
      </c>
      <c r="G543" s="199"/>
      <c r="H543" s="90"/>
    </row>
    <row r="544" spans="1:8" s="104" customFormat="1" ht="13.5" customHeight="1" x14ac:dyDescent="0.2">
      <c r="A544" s="6"/>
      <c r="B544" s="603" t="s">
        <v>191</v>
      </c>
      <c r="C544" s="604"/>
      <c r="D544" s="605"/>
      <c r="E544" s="328">
        <v>54936.930000000015</v>
      </c>
      <c r="F544" s="174">
        <v>-0.12060389427448148</v>
      </c>
      <c r="G544" s="105"/>
      <c r="H544" s="90"/>
    </row>
    <row r="545" spans="1:10" s="104" customFormat="1" ht="12.75" x14ac:dyDescent="0.2">
      <c r="A545" s="6"/>
      <c r="B545" s="603" t="s">
        <v>392</v>
      </c>
      <c r="C545" s="604"/>
      <c r="D545" s="605"/>
      <c r="E545" s="328"/>
      <c r="F545" s="174"/>
      <c r="G545" s="108"/>
      <c r="H545" s="106"/>
    </row>
    <row r="546" spans="1:10" ht="15" customHeight="1" x14ac:dyDescent="0.2">
      <c r="B546" s="587" t="s">
        <v>393</v>
      </c>
      <c r="C546" s="383"/>
      <c r="D546" s="384"/>
      <c r="E546" s="328"/>
      <c r="F546" s="174"/>
      <c r="G546" s="109"/>
      <c r="H546" s="106"/>
      <c r="I546" s="20"/>
      <c r="J546" s="104"/>
    </row>
    <row r="547" spans="1:10" ht="15" customHeight="1" x14ac:dyDescent="0.2">
      <c r="B547" s="595" t="s">
        <v>82</v>
      </c>
      <c r="C547" s="647"/>
      <c r="D547" s="648"/>
      <c r="E547" s="327"/>
      <c r="F547" s="177"/>
      <c r="G547" s="109"/>
      <c r="H547" s="106"/>
      <c r="I547" s="20"/>
      <c r="J547" s="104"/>
    </row>
    <row r="548" spans="1:10" ht="42.75" customHeight="1" x14ac:dyDescent="0.2">
      <c r="B548" s="624" t="s">
        <v>60</v>
      </c>
      <c r="C548" s="625"/>
      <c r="D548" s="626"/>
      <c r="E548" s="327"/>
      <c r="F548" s="177"/>
      <c r="G548" s="102"/>
      <c r="H548" s="106"/>
      <c r="I548" s="20"/>
      <c r="J548" s="104"/>
    </row>
    <row r="549" spans="1:10" ht="20.25" customHeight="1" x14ac:dyDescent="0.2">
      <c r="B549" s="638" t="s">
        <v>390</v>
      </c>
      <c r="C549" s="651"/>
      <c r="D549" s="652"/>
      <c r="E549" s="327"/>
      <c r="F549" s="177"/>
      <c r="G549" s="102"/>
      <c r="H549" s="106"/>
      <c r="I549" s="20"/>
      <c r="J549" s="104"/>
    </row>
    <row r="550" spans="1:10" s="486" customFormat="1" ht="15" customHeight="1" x14ac:dyDescent="0.2">
      <c r="A550" s="452"/>
      <c r="B550" s="638" t="s">
        <v>391</v>
      </c>
      <c r="C550" s="651"/>
      <c r="D550" s="652"/>
      <c r="E550" s="548"/>
      <c r="F550" s="549"/>
      <c r="G550" s="455"/>
      <c r="H550" s="461"/>
      <c r="I550" s="494"/>
      <c r="J550" s="457"/>
    </row>
    <row r="551" spans="1:10" s="486" customFormat="1" ht="15" customHeight="1" x14ac:dyDescent="0.2">
      <c r="A551" s="452"/>
      <c r="B551" s="638" t="s">
        <v>462</v>
      </c>
      <c r="C551" s="651"/>
      <c r="D551" s="652"/>
      <c r="E551" s="548"/>
      <c r="F551" s="549"/>
      <c r="G551" s="455"/>
      <c r="H551" s="461"/>
      <c r="I551" s="494"/>
      <c r="J551" s="457"/>
    </row>
    <row r="552" spans="1:10" s="104" customFormat="1" ht="21" hidden="1" customHeight="1" x14ac:dyDescent="0.2">
      <c r="A552" s="6"/>
      <c r="B552" s="624"/>
      <c r="C552" s="625"/>
      <c r="D552" s="626"/>
      <c r="E552" s="406"/>
      <c r="F552" s="239"/>
      <c r="G552" s="109"/>
      <c r="H552" s="113"/>
    </row>
    <row r="553" spans="1:10" s="104" customFormat="1" ht="24.75" customHeight="1" x14ac:dyDescent="0.2">
      <c r="A553" s="6"/>
      <c r="B553" s="624" t="s">
        <v>481</v>
      </c>
      <c r="C553" s="625"/>
      <c r="D553" s="626"/>
      <c r="E553" s="406"/>
      <c r="F553" s="239"/>
      <c r="G553" s="108"/>
      <c r="H553" s="113"/>
    </row>
    <row r="554" spans="1:10" s="104" customFormat="1" ht="24.75" customHeight="1" x14ac:dyDescent="0.2">
      <c r="A554" s="6"/>
      <c r="B554" s="591" t="s">
        <v>482</v>
      </c>
      <c r="C554" s="592"/>
      <c r="D554" s="578"/>
      <c r="E554" s="406"/>
      <c r="F554" s="239"/>
      <c r="G554" s="108"/>
      <c r="H554" s="113"/>
    </row>
    <row r="555" spans="1:10" s="104" customFormat="1" ht="12.75" customHeight="1" x14ac:dyDescent="0.2">
      <c r="A555" s="6"/>
      <c r="B555" s="624" t="s">
        <v>342</v>
      </c>
      <c r="C555" s="625"/>
      <c r="D555" s="626"/>
      <c r="E555" s="327">
        <v>9639.86</v>
      </c>
      <c r="F555" s="177">
        <v>-0.48507469463257358</v>
      </c>
      <c r="G555" s="109"/>
      <c r="H555" s="113"/>
    </row>
    <row r="556" spans="1:10" s="104" customFormat="1" ht="12.75" customHeight="1" x14ac:dyDescent="0.2">
      <c r="A556" s="6"/>
      <c r="B556" s="595" t="s">
        <v>61</v>
      </c>
      <c r="C556" s="596"/>
      <c r="D556" s="635"/>
      <c r="E556" s="327">
        <v>15</v>
      </c>
      <c r="F556" s="177">
        <v>0</v>
      </c>
      <c r="G556" s="109"/>
      <c r="H556" s="113"/>
    </row>
    <row r="557" spans="1:10" s="104" customFormat="1" ht="11.25" customHeight="1" x14ac:dyDescent="0.2">
      <c r="A557" s="6"/>
      <c r="B557" s="603" t="s">
        <v>471</v>
      </c>
      <c r="C557" s="604"/>
      <c r="D557" s="605"/>
      <c r="E557" s="328">
        <v>15</v>
      </c>
      <c r="F557" s="174">
        <v>0</v>
      </c>
      <c r="G557" s="109"/>
      <c r="H557" s="113"/>
    </row>
    <row r="558" spans="1:10" s="104" customFormat="1" ht="11.25" customHeight="1" x14ac:dyDescent="0.2">
      <c r="A558" s="6"/>
      <c r="B558" s="603" t="s">
        <v>473</v>
      </c>
      <c r="C558" s="604"/>
      <c r="D558" s="605"/>
      <c r="E558" s="328"/>
      <c r="F558" s="174"/>
      <c r="G558" s="109"/>
      <c r="H558" s="113"/>
    </row>
    <row r="559" spans="1:10" s="104" customFormat="1" ht="11.25" customHeight="1" x14ac:dyDescent="0.2">
      <c r="A559" s="6"/>
      <c r="B559" s="603" t="s">
        <v>430</v>
      </c>
      <c r="C559" s="604"/>
      <c r="D559" s="605"/>
      <c r="E559" s="328"/>
      <c r="F559" s="174"/>
      <c r="G559" s="109"/>
      <c r="H559" s="113"/>
    </row>
    <row r="560" spans="1:10" s="104" customFormat="1" ht="11.25" customHeight="1" x14ac:dyDescent="0.2">
      <c r="A560" s="6"/>
      <c r="B560" s="603" t="s">
        <v>469</v>
      </c>
      <c r="C560" s="604"/>
      <c r="D560" s="605"/>
      <c r="E560" s="328"/>
      <c r="F560" s="174"/>
      <c r="G560" s="109"/>
      <c r="H560" s="113"/>
    </row>
    <row r="561" spans="1:10" s="104" customFormat="1" ht="21" customHeight="1" x14ac:dyDescent="0.2">
      <c r="A561" s="6"/>
      <c r="B561" s="603" t="s">
        <v>399</v>
      </c>
      <c r="C561" s="604"/>
      <c r="D561" s="605"/>
      <c r="E561" s="328"/>
      <c r="F561" s="174"/>
      <c r="G561" s="109"/>
      <c r="H561" s="113"/>
    </row>
    <row r="562" spans="1:10" s="104" customFormat="1" ht="12.75" customHeight="1" x14ac:dyDescent="0.2">
      <c r="A562" s="6"/>
      <c r="B562" s="603" t="s">
        <v>400</v>
      </c>
      <c r="C562" s="604"/>
      <c r="D562" s="605"/>
      <c r="E562" s="328"/>
      <c r="F562" s="174"/>
      <c r="G562" s="455"/>
      <c r="H562" s="113"/>
    </row>
    <row r="563" spans="1:10" s="104" customFormat="1" ht="12.75" customHeight="1" x14ac:dyDescent="0.2">
      <c r="A563" s="6"/>
      <c r="B563" s="603" t="s">
        <v>443</v>
      </c>
      <c r="C563" s="604"/>
      <c r="D563" s="605"/>
      <c r="E563" s="328"/>
      <c r="F563" s="174"/>
      <c r="G563" s="455"/>
      <c r="H563" s="113"/>
    </row>
    <row r="564" spans="1:10" s="457" customFormat="1" ht="15" customHeight="1" x14ac:dyDescent="0.2">
      <c r="A564" s="452"/>
      <c r="B564" s="603" t="s">
        <v>401</v>
      </c>
      <c r="C564" s="604"/>
      <c r="D564" s="605"/>
      <c r="E564" s="328"/>
      <c r="F564" s="174"/>
      <c r="G564" s="460"/>
      <c r="H564" s="456"/>
    </row>
    <row r="565" spans="1:10" s="457" customFormat="1" ht="12.75" customHeight="1" x14ac:dyDescent="0.2">
      <c r="A565" s="452"/>
      <c r="B565" s="595" t="s">
        <v>62</v>
      </c>
      <c r="C565" s="653"/>
      <c r="D565" s="654"/>
      <c r="E565" s="327">
        <v>9624.86</v>
      </c>
      <c r="F565" s="177">
        <v>-0.48546366946453767</v>
      </c>
      <c r="G565" s="460"/>
      <c r="H565" s="461"/>
    </row>
    <row r="566" spans="1:10" s="457" customFormat="1" ht="12.75" customHeight="1" x14ac:dyDescent="0.2">
      <c r="A566" s="452"/>
      <c r="B566" s="603" t="s">
        <v>470</v>
      </c>
      <c r="C566" s="604"/>
      <c r="D566" s="605"/>
      <c r="E566" s="328">
        <v>9518.4599999999991</v>
      </c>
      <c r="F566" s="174">
        <v>-0.3485477519207949</v>
      </c>
      <c r="G566" s="462"/>
      <c r="H566" s="461"/>
    </row>
    <row r="567" spans="1:10" s="457" customFormat="1" ht="12.75" customHeight="1" x14ac:dyDescent="0.2">
      <c r="A567" s="452"/>
      <c r="B567" s="603" t="s">
        <v>474</v>
      </c>
      <c r="C567" s="604"/>
      <c r="D567" s="605"/>
      <c r="E567" s="328"/>
      <c r="F567" s="174"/>
      <c r="G567" s="462"/>
      <c r="H567" s="461"/>
    </row>
    <row r="568" spans="1:10" s="457" customFormat="1" ht="12.75" customHeight="1" x14ac:dyDescent="0.2">
      <c r="A568" s="452"/>
      <c r="B568" s="603" t="s">
        <v>402</v>
      </c>
      <c r="C568" s="604"/>
      <c r="D568" s="605"/>
      <c r="E568" s="328"/>
      <c r="F568" s="174"/>
      <c r="G568" s="462"/>
      <c r="H568" s="461"/>
    </row>
    <row r="569" spans="1:10" s="457" customFormat="1" ht="12.75" customHeight="1" x14ac:dyDescent="0.2">
      <c r="A569" s="452"/>
      <c r="B569" s="603" t="s">
        <v>469</v>
      </c>
      <c r="C569" s="604"/>
      <c r="D569" s="605"/>
      <c r="E569" s="328"/>
      <c r="F569" s="174"/>
      <c r="G569" s="464"/>
      <c r="H569" s="461"/>
    </row>
    <row r="570" spans="1:10" s="457" customFormat="1" ht="12.75" customHeight="1" x14ac:dyDescent="0.2">
      <c r="A570" s="452"/>
      <c r="B570" s="603" t="s">
        <v>472</v>
      </c>
      <c r="C570" s="604"/>
      <c r="D570" s="605"/>
      <c r="E570" s="328"/>
      <c r="F570" s="174"/>
      <c r="G570" s="580"/>
      <c r="H570" s="461"/>
    </row>
    <row r="571" spans="1:10" s="457" customFormat="1" ht="12.75" customHeight="1" x14ac:dyDescent="0.2">
      <c r="A571" s="463"/>
      <c r="B571" s="603" t="s">
        <v>399</v>
      </c>
      <c r="C571" s="604"/>
      <c r="D571" s="605"/>
      <c r="E571" s="328"/>
      <c r="F571" s="174"/>
      <c r="G571" s="470"/>
      <c r="H571" s="465"/>
    </row>
    <row r="572" spans="1:10" s="457" customFormat="1" ht="21" customHeight="1" x14ac:dyDescent="0.2">
      <c r="A572" s="452"/>
      <c r="B572" s="603" t="s">
        <v>400</v>
      </c>
      <c r="C572" s="604"/>
      <c r="D572" s="605"/>
      <c r="E572" s="328"/>
      <c r="F572" s="174"/>
      <c r="G572" s="473"/>
      <c r="H572" s="470"/>
    </row>
    <row r="573" spans="1:10" s="457" customFormat="1" ht="21" customHeight="1" x14ac:dyDescent="0.2">
      <c r="A573" s="452"/>
      <c r="B573" s="169" t="s">
        <v>425</v>
      </c>
      <c r="C573" s="383"/>
      <c r="D573" s="384"/>
      <c r="E573" s="328"/>
      <c r="F573" s="174"/>
      <c r="G573" s="477"/>
      <c r="H573" s="473"/>
    </row>
    <row r="574" spans="1:10" s="457" customFormat="1" ht="15" customHeight="1" x14ac:dyDescent="0.2">
      <c r="A574" s="452"/>
      <c r="B574" s="644" t="s">
        <v>403</v>
      </c>
      <c r="C574" s="645"/>
      <c r="D574" s="646"/>
      <c r="E574" s="453">
        <v>106.4</v>
      </c>
      <c r="F574" s="454"/>
      <c r="G574" s="481"/>
      <c r="H574" s="477"/>
    </row>
    <row r="575" spans="1:10" s="457" customFormat="1" ht="16.5" customHeight="1" x14ac:dyDescent="0.2">
      <c r="A575" s="452"/>
      <c r="B575" s="624" t="s">
        <v>343</v>
      </c>
      <c r="C575" s="625"/>
      <c r="D575" s="650"/>
      <c r="E575" s="458"/>
      <c r="F575" s="459"/>
      <c r="G575" s="774"/>
      <c r="H575" s="481"/>
    </row>
    <row r="576" spans="1:10" s="751" customFormat="1" ht="12.75" customHeight="1" x14ac:dyDescent="0.2">
      <c r="A576" s="452"/>
      <c r="B576" s="624" t="s">
        <v>344</v>
      </c>
      <c r="C576" s="625"/>
      <c r="D576" s="650"/>
      <c r="E576" s="458">
        <v>530506.12000000011</v>
      </c>
      <c r="F576" s="459">
        <v>0.3080695296152407</v>
      </c>
      <c r="G576" s="773"/>
      <c r="H576" s="484"/>
      <c r="J576" s="457"/>
    </row>
    <row r="577" spans="1:10" s="486" customFormat="1" ht="12.75" x14ac:dyDescent="0.2">
      <c r="A577" s="452"/>
      <c r="B577" s="595" t="s">
        <v>63</v>
      </c>
      <c r="C577" s="596"/>
      <c r="D577" s="649"/>
      <c r="E577" s="453">
        <v>142189.28</v>
      </c>
      <c r="F577" s="454">
        <v>0.35090516519813497</v>
      </c>
      <c r="G577" s="487"/>
      <c r="H577" s="484"/>
      <c r="I577" s="470"/>
    </row>
    <row r="578" spans="1:10" s="486" customFormat="1" ht="12.75" x14ac:dyDescent="0.2">
      <c r="A578" s="463"/>
      <c r="B578" s="595" t="s">
        <v>64</v>
      </c>
      <c r="C578" s="596"/>
      <c r="D578" s="649"/>
      <c r="E578" s="453">
        <v>388316.84000000008</v>
      </c>
      <c r="F578" s="454">
        <v>0.29879523987938628</v>
      </c>
      <c r="G578" s="490"/>
      <c r="H578" s="488"/>
      <c r="I578" s="472"/>
    </row>
    <row r="579" spans="1:10" s="486" customFormat="1" ht="12.75" x14ac:dyDescent="0.2">
      <c r="A579" s="463"/>
      <c r="B579" s="595" t="s">
        <v>478</v>
      </c>
      <c r="C579" s="596"/>
      <c r="D579" s="649"/>
      <c r="E579" s="453"/>
      <c r="F579" s="454"/>
      <c r="G579" s="490"/>
      <c r="H579" s="488"/>
      <c r="I579" s="472"/>
    </row>
    <row r="580" spans="1:10" s="486" customFormat="1" ht="12.75" x14ac:dyDescent="0.2">
      <c r="A580" s="463"/>
      <c r="B580" s="595" t="s">
        <v>479</v>
      </c>
      <c r="C580" s="596"/>
      <c r="D580" s="596"/>
      <c r="E580" s="453"/>
      <c r="F580" s="454"/>
      <c r="G580" s="490"/>
      <c r="H580" s="488"/>
      <c r="I580" s="472"/>
    </row>
    <row r="581" spans="1:10" s="486" customFormat="1" ht="19.5" customHeight="1" x14ac:dyDescent="0.2">
      <c r="A581" s="489"/>
      <c r="B581" s="641" t="s">
        <v>65</v>
      </c>
      <c r="C581" s="642"/>
      <c r="D581" s="643"/>
      <c r="E581" s="326">
        <v>28085740.450000022</v>
      </c>
      <c r="F581" s="243">
        <v>-9.6240454583087942E-2</v>
      </c>
      <c r="G581" s="492"/>
      <c r="H581" s="491"/>
      <c r="I581" s="481"/>
    </row>
    <row r="582" spans="1:10" s="486" customFormat="1" x14ac:dyDescent="0.2">
      <c r="A582" s="452"/>
      <c r="B582" s="467">
        <f>64</f>
        <v>64</v>
      </c>
      <c r="C582" s="468"/>
      <c r="D582" s="468"/>
      <c r="E582" s="469"/>
      <c r="F582" s="470"/>
      <c r="G582" s="492"/>
      <c r="H582" s="493"/>
      <c r="I582" s="494"/>
    </row>
    <row r="583" spans="1:10" s="486" customFormat="1" ht="15.75" x14ac:dyDescent="0.25">
      <c r="A583" s="452"/>
      <c r="B583" s="471" t="s">
        <v>0</v>
      </c>
      <c r="C583" s="472"/>
      <c r="D583" s="472"/>
      <c r="E583" s="472"/>
      <c r="F583" s="473"/>
      <c r="G583" s="492"/>
      <c r="H583" s="493"/>
      <c r="I583" s="494"/>
    </row>
    <row r="584" spans="1:10" s="496" customFormat="1" ht="12" customHeight="1" x14ac:dyDescent="0.2">
      <c r="A584" s="452"/>
      <c r="B584" s="474"/>
      <c r="C584" s="475" t="str">
        <f>$C$3</f>
        <v>MOIS D'AOUT 2024</v>
      </c>
      <c r="D584" s="476"/>
      <c r="E584" s="468"/>
      <c r="F584" s="477"/>
      <c r="G584" s="492"/>
      <c r="H584" s="493"/>
      <c r="I584" s="495"/>
    </row>
    <row r="585" spans="1:10" s="498" customFormat="1" ht="12.75" customHeight="1" x14ac:dyDescent="0.2">
      <c r="A585" s="452"/>
      <c r="B585" s="478" t="str">
        <f>B518</f>
        <v xml:space="preserve">             II- ASSURANCE MATERNITE : DEPENSES en milliers d'euros</v>
      </c>
      <c r="C585" s="479"/>
      <c r="D585" s="479"/>
      <c r="E585" s="479"/>
      <c r="F585" s="480"/>
      <c r="G585" s="492"/>
      <c r="H585" s="493"/>
      <c r="I585" s="497"/>
    </row>
    <row r="586" spans="1:10" s="500" customFormat="1" ht="12.75" customHeight="1" x14ac:dyDescent="0.2">
      <c r="A586" s="452"/>
      <c r="B586" s="661"/>
      <c r="C586" s="662"/>
      <c r="D586" s="482"/>
      <c r="E586" s="750" t="s">
        <v>6</v>
      </c>
      <c r="F586" s="339" t="s">
        <v>300</v>
      </c>
      <c r="G586" s="490"/>
      <c r="H586" s="493"/>
      <c r="I586" s="499"/>
      <c r="J586" s="457"/>
    </row>
    <row r="587" spans="1:10" s="486" customFormat="1" ht="12.75" customHeight="1" x14ac:dyDescent="0.2">
      <c r="A587" s="452"/>
      <c r="B587" s="505" t="s">
        <v>475</v>
      </c>
      <c r="C587" s="505"/>
      <c r="D587" s="505"/>
      <c r="E587" s="326"/>
      <c r="F587" s="243"/>
      <c r="G587" s="519"/>
      <c r="H587" s="513"/>
      <c r="I587" s="520"/>
    </row>
    <row r="588" spans="1:10" s="496" customFormat="1" ht="17.25" customHeight="1" x14ac:dyDescent="0.2">
      <c r="A588" s="452"/>
      <c r="B588" s="501"/>
      <c r="C588" s="502"/>
      <c r="D588" s="502"/>
      <c r="E588" s="502"/>
      <c r="F588" s="772"/>
      <c r="G588" s="519"/>
      <c r="H588" s="513"/>
      <c r="I588" s="495"/>
      <c r="J588" s="457"/>
    </row>
    <row r="589" spans="1:10" s="486" customFormat="1" ht="16.5" customHeight="1" x14ac:dyDescent="0.2">
      <c r="A589" s="452"/>
      <c r="B589" s="505" t="s">
        <v>30</v>
      </c>
      <c r="C589" s="506"/>
      <c r="D589" s="507"/>
      <c r="E589" s="769">
        <v>215711480.52488178</v>
      </c>
      <c r="F589" s="768">
        <v>-0.10033274780406554</v>
      </c>
      <c r="G589" s="519"/>
      <c r="H589" s="513"/>
      <c r="I589" s="520"/>
      <c r="J589" s="457"/>
    </row>
    <row r="590" spans="1:10" s="486" customFormat="1" ht="16.5" customHeight="1" x14ac:dyDescent="0.2">
      <c r="A590" s="452"/>
      <c r="B590" s="510"/>
      <c r="C590" s="506"/>
      <c r="D590" s="506"/>
      <c r="E590" s="771"/>
      <c r="F590" s="770"/>
      <c r="G590" s="519"/>
      <c r="H590" s="513"/>
      <c r="I590" s="520"/>
      <c r="J590" s="457"/>
    </row>
    <row r="591" spans="1:10" s="486" customFormat="1" ht="16.5" customHeight="1" x14ac:dyDescent="0.2">
      <c r="A591" s="452"/>
      <c r="B591" s="505" t="s">
        <v>240</v>
      </c>
      <c r="C591" s="506"/>
      <c r="D591" s="507"/>
      <c r="E591" s="769">
        <v>48215.710000000006</v>
      </c>
      <c r="F591" s="768">
        <v>-1.7112569378517906E-2</v>
      </c>
      <c r="G591" s="519"/>
      <c r="H591" s="513"/>
      <c r="I591" s="520"/>
      <c r="J591" s="457"/>
    </row>
    <row r="592" spans="1:10" s="486" customFormat="1" ht="16.5" hidden="1" customHeight="1" x14ac:dyDescent="0.2">
      <c r="A592" s="452"/>
      <c r="B592" s="514"/>
      <c r="C592" s="515"/>
      <c r="D592" s="758"/>
      <c r="E592" s="767"/>
      <c r="F592" s="766"/>
      <c r="G592" s="519"/>
      <c r="H592" s="513"/>
      <c r="I592" s="520"/>
      <c r="J592" s="457"/>
    </row>
    <row r="593" spans="1:10" s="486" customFormat="1" ht="16.5" hidden="1" customHeight="1" x14ac:dyDescent="0.2">
      <c r="A593" s="452"/>
      <c r="B593" s="514"/>
      <c r="C593" s="515"/>
      <c r="D593" s="758"/>
      <c r="E593" s="767"/>
      <c r="F593" s="766"/>
      <c r="G593" s="519"/>
      <c r="H593" s="513"/>
      <c r="I593" s="520"/>
      <c r="J593" s="457"/>
    </row>
    <row r="594" spans="1:10" s="486" customFormat="1" ht="16.5" hidden="1" customHeight="1" x14ac:dyDescent="0.2">
      <c r="A594" s="452"/>
      <c r="B594" s="514"/>
      <c r="C594" s="515"/>
      <c r="D594" s="758"/>
      <c r="E594" s="767"/>
      <c r="F594" s="766"/>
      <c r="G594" s="519"/>
      <c r="H594" s="513"/>
      <c r="I594" s="520"/>
      <c r="J594" s="457"/>
    </row>
    <row r="595" spans="1:10" s="486" customFormat="1" ht="16.5" customHeight="1" x14ac:dyDescent="0.2">
      <c r="A595" s="452"/>
      <c r="B595" s="514"/>
      <c r="C595" s="515"/>
      <c r="D595" s="758"/>
      <c r="E595" s="767"/>
      <c r="F595" s="766"/>
      <c r="G595" s="519"/>
      <c r="H595" s="513"/>
      <c r="I595" s="520"/>
      <c r="J595" s="457"/>
    </row>
    <row r="596" spans="1:10" s="486" customFormat="1" ht="16.5" customHeight="1" x14ac:dyDescent="0.2">
      <c r="A596" s="452"/>
      <c r="B596" s="126" t="s">
        <v>433</v>
      </c>
      <c r="C596" s="127"/>
      <c r="D596" s="128"/>
      <c r="E596" s="411"/>
      <c r="F596" s="412"/>
      <c r="G596" s="519"/>
      <c r="H596" s="513"/>
      <c r="I596" s="520"/>
      <c r="J596" s="457"/>
    </row>
    <row r="597" spans="1:10" s="486" customFormat="1" ht="16.5" customHeight="1" x14ac:dyDescent="0.2">
      <c r="A597" s="452"/>
      <c r="B597" s="514"/>
      <c r="C597" s="515"/>
      <c r="D597" s="758"/>
      <c r="E597" s="767"/>
      <c r="F597" s="766"/>
      <c r="G597" s="519"/>
      <c r="H597" s="513"/>
      <c r="I597" s="520"/>
      <c r="J597" s="457"/>
    </row>
    <row r="598" spans="1:10" s="486" customFormat="1" ht="16.5" customHeight="1" x14ac:dyDescent="0.2">
      <c r="A598" s="452"/>
      <c r="B598" s="505" t="s">
        <v>19</v>
      </c>
      <c r="C598" s="521"/>
      <c r="D598" s="765"/>
      <c r="E598" s="769"/>
      <c r="F598" s="768"/>
      <c r="G598" s="519"/>
      <c r="H598" s="513"/>
      <c r="I598" s="520"/>
      <c r="J598" s="457"/>
    </row>
    <row r="599" spans="1:10" s="486" customFormat="1" ht="16.5" customHeight="1" x14ac:dyDescent="0.2">
      <c r="A599" s="452"/>
      <c r="B599" s="514"/>
      <c r="C599" s="515"/>
      <c r="D599" s="758"/>
      <c r="E599" s="767"/>
      <c r="F599" s="766"/>
      <c r="G599" s="519"/>
      <c r="H599" s="513"/>
      <c r="I599" s="520"/>
      <c r="J599" s="457"/>
    </row>
    <row r="600" spans="1:10" s="486" customFormat="1" ht="16.5" customHeight="1" x14ac:dyDescent="0.2">
      <c r="A600" s="452"/>
      <c r="B600" s="505" t="s">
        <v>44</v>
      </c>
      <c r="C600" s="521"/>
      <c r="D600" s="765"/>
      <c r="E600" s="769"/>
      <c r="F600" s="768"/>
      <c r="G600" s="519"/>
      <c r="H600" s="513"/>
      <c r="I600" s="520"/>
    </row>
    <row r="601" spans="1:10" s="486" customFormat="1" ht="16.5" customHeight="1" x14ac:dyDescent="0.2">
      <c r="A601" s="452"/>
      <c r="B601" s="514"/>
      <c r="C601" s="515"/>
      <c r="D601" s="758"/>
      <c r="E601" s="767"/>
      <c r="F601" s="766"/>
      <c r="G601" s="519"/>
      <c r="H601" s="513"/>
      <c r="I601" s="520"/>
      <c r="J601" s="457"/>
    </row>
    <row r="602" spans="1:10" s="486" customFormat="1" ht="16.5" customHeight="1" x14ac:dyDescent="0.2">
      <c r="A602" s="452"/>
      <c r="B602" s="523" t="s">
        <v>42</v>
      </c>
      <c r="C602" s="521"/>
      <c r="D602" s="765"/>
      <c r="E602" s="764"/>
      <c r="F602" s="763"/>
      <c r="G602" s="519"/>
      <c r="H602" s="513"/>
      <c r="I602" s="520"/>
    </row>
    <row r="603" spans="1:10" s="486" customFormat="1" ht="16.5" customHeight="1" x14ac:dyDescent="0.2">
      <c r="A603" s="452"/>
      <c r="B603" s="526" t="s">
        <v>83</v>
      </c>
      <c r="C603" s="515"/>
      <c r="D603" s="762"/>
      <c r="E603" s="568"/>
      <c r="F603" s="570"/>
      <c r="G603" s="540"/>
      <c r="H603" s="513"/>
      <c r="I603" s="520"/>
      <c r="J603" s="457"/>
    </row>
    <row r="604" spans="1:10" s="486" customFormat="1" ht="16.5" customHeight="1" x14ac:dyDescent="0.2">
      <c r="A604" s="452"/>
      <c r="B604" s="530" t="s">
        <v>84</v>
      </c>
      <c r="C604" s="531"/>
      <c r="D604" s="761"/>
      <c r="E604" s="760"/>
      <c r="F604" s="759"/>
      <c r="G604" s="468"/>
      <c r="H604" s="541"/>
      <c r="I604" s="520"/>
    </row>
    <row r="605" spans="1:10" s="486" customFormat="1" ht="16.5" customHeight="1" thickBot="1" x14ac:dyDescent="0.25">
      <c r="A605" s="452"/>
      <c r="B605" s="535"/>
      <c r="C605" s="515"/>
      <c r="D605" s="758"/>
      <c r="E605" s="757"/>
      <c r="F605" s="756"/>
      <c r="G605" s="468"/>
      <c r="H605" s="541"/>
      <c r="I605" s="520"/>
    </row>
    <row r="606" spans="1:10" ht="16.5" customHeight="1" thickBot="1" x14ac:dyDescent="0.25">
      <c r="B606" s="536" t="s">
        <v>168</v>
      </c>
      <c r="C606" s="537"/>
      <c r="D606" s="537"/>
      <c r="E606" s="755">
        <v>374099536.18371177</v>
      </c>
      <c r="F606" s="754">
        <v>-9.5427540860618221E-2</v>
      </c>
      <c r="I606" s="111"/>
      <c r="J606" s="104"/>
    </row>
    <row r="607" spans="1:10" ht="16.5" customHeight="1" x14ac:dyDescent="0.2">
      <c r="B607" s="467"/>
      <c r="C607" s="468"/>
      <c r="D607" s="468"/>
      <c r="E607" s="468"/>
      <c r="F607" s="468"/>
      <c r="I607" s="111"/>
      <c r="J607" s="104"/>
    </row>
    <row r="608" spans="1:10" ht="16.5" customHeight="1" x14ac:dyDescent="0.2">
      <c r="I608" s="111"/>
    </row>
    <row r="609" spans="1:10" s="136" customFormat="1" ht="39" customHeight="1" x14ac:dyDescent="0.2">
      <c r="A609" s="6"/>
      <c r="B609" s="5"/>
      <c r="C609" s="3"/>
      <c r="D609" s="3"/>
      <c r="E609" s="3"/>
      <c r="F609" s="3"/>
      <c r="G609" s="3"/>
      <c r="H609" s="3"/>
      <c r="I609" s="85"/>
      <c r="J609" s="104"/>
    </row>
  </sheetData>
  <dataConsolidate/>
  <mergeCells count="90">
    <mergeCell ref="B580:D580"/>
    <mergeCell ref="B567:D567"/>
    <mergeCell ref="B578:D578"/>
    <mergeCell ref="B581:D581"/>
    <mergeCell ref="B568:D568"/>
    <mergeCell ref="B569:D569"/>
    <mergeCell ref="B571:D571"/>
    <mergeCell ref="B575:D575"/>
    <mergeCell ref="B577:D577"/>
    <mergeCell ref="B574:D574"/>
    <mergeCell ref="B570:D570"/>
    <mergeCell ref="B576:D576"/>
    <mergeCell ref="B566:D566"/>
    <mergeCell ref="B555:D555"/>
    <mergeCell ref="B560:D560"/>
    <mergeCell ref="B559:D559"/>
    <mergeCell ref="B544:D544"/>
    <mergeCell ref="B551:D551"/>
    <mergeCell ref="B552:D552"/>
    <mergeCell ref="B553:D553"/>
    <mergeCell ref="B563:D563"/>
    <mergeCell ref="B565:D565"/>
    <mergeCell ref="B545:D545"/>
    <mergeCell ref="B547:D547"/>
    <mergeCell ref="B537:D537"/>
    <mergeCell ref="B538:D538"/>
    <mergeCell ref="B541:D541"/>
    <mergeCell ref="B542:D542"/>
    <mergeCell ref="B539:D539"/>
    <mergeCell ref="B540:D540"/>
    <mergeCell ref="B513:C513"/>
    <mergeCell ref="B557:D557"/>
    <mergeCell ref="B509:C509"/>
    <mergeCell ref="B522:D522"/>
    <mergeCell ref="B523:D523"/>
    <mergeCell ref="B524:D524"/>
    <mergeCell ref="B548:D548"/>
    <mergeCell ref="B526:D526"/>
    <mergeCell ref="B531:D531"/>
    <mergeCell ref="B527:D527"/>
    <mergeCell ref="B480:C480"/>
    <mergeCell ref="B492:C492"/>
    <mergeCell ref="B491:C491"/>
    <mergeCell ref="B489:C489"/>
    <mergeCell ref="B493:C493"/>
    <mergeCell ref="B536:D536"/>
    <mergeCell ref="B511:C511"/>
    <mergeCell ref="B510:C510"/>
    <mergeCell ref="B519:C519"/>
    <mergeCell ref="B515:C515"/>
    <mergeCell ref="B495:C495"/>
    <mergeCell ref="B501:C501"/>
    <mergeCell ref="B484:C484"/>
    <mergeCell ref="B479:C479"/>
    <mergeCell ref="B496:C496"/>
    <mergeCell ref="B558:D558"/>
    <mergeCell ref="B533:D533"/>
    <mergeCell ref="B534:D534"/>
    <mergeCell ref="B543:D543"/>
    <mergeCell ref="B556:D556"/>
    <mergeCell ref="B505:C505"/>
    <mergeCell ref="B550:D550"/>
    <mergeCell ref="B508:C508"/>
    <mergeCell ref="B512:C512"/>
    <mergeCell ref="B500:C500"/>
    <mergeCell ref="B481:C481"/>
    <mergeCell ref="B498:C498"/>
    <mergeCell ref="B499:C499"/>
    <mergeCell ref="B490:C490"/>
    <mergeCell ref="B485:C485"/>
    <mergeCell ref="B506:C506"/>
    <mergeCell ref="B514:C514"/>
    <mergeCell ref="B535:D535"/>
    <mergeCell ref="B586:C586"/>
    <mergeCell ref="B477:C477"/>
    <mergeCell ref="B494:C494"/>
    <mergeCell ref="B507:C507"/>
    <mergeCell ref="B497:C497"/>
    <mergeCell ref="B478:C478"/>
    <mergeCell ref="B502:C502"/>
    <mergeCell ref="B579:D579"/>
    <mergeCell ref="B562:D562"/>
    <mergeCell ref="B564:D564"/>
    <mergeCell ref="B572:D572"/>
    <mergeCell ref="B525:D525"/>
    <mergeCell ref="B520:D520"/>
    <mergeCell ref="B549:D549"/>
    <mergeCell ref="B521:D521"/>
    <mergeCell ref="B532:D532"/>
    <mergeCell ref="B561:D561"/>
  </mergeCells>
  <printOptions headings="1"/>
  <pageMargins left="0.19685039370078741" right="0.19685039370078741" top="0.27559055118110237" bottom="0.19685039370078741" header="0.31496062992125984" footer="0.51181102362204722"/>
  <pageSetup paperSize="9" scale="32" fitToHeight="7" orientation="portrait" verticalDpi="1200" r:id="rId1"/>
  <headerFooter alignWithMargins="0"/>
  <rowBreaks count="4" manualBreakCount="4">
    <brk id="135" max="8" man="1"/>
    <brk id="268" max="8" man="1"/>
    <brk id="384" max="8" man="1"/>
    <brk id="472"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tabColor indexed="45"/>
  </sheetPr>
  <dimension ref="A1:I23"/>
  <sheetViews>
    <sheetView showZeros="0" view="pageBreakPreview" zoomScale="115" zoomScaleNormal="100" zoomScaleSheetLayoutView="115" workbookViewId="0">
      <selection activeCell="D21" sqref="D21:F21"/>
    </sheetView>
  </sheetViews>
  <sheetFormatPr baseColWidth="10" defaultRowHeight="11.25" x14ac:dyDescent="0.2"/>
  <cols>
    <col min="1" max="1" width="4" style="6" customWidth="1"/>
    <col min="2" max="2" width="45.42578125" style="5" customWidth="1"/>
    <col min="3" max="3" width="13.7109375" style="3" customWidth="1"/>
    <col min="4" max="4" width="14.7109375" style="3" customWidth="1"/>
    <col min="5" max="5" width="2.28515625" style="3" customWidth="1"/>
    <col min="6" max="6" width="10.42578125" style="3" customWidth="1"/>
    <col min="7" max="7" width="2.5703125" style="3" customWidth="1"/>
    <col min="8" max="16384" width="11.42578125" style="5"/>
  </cols>
  <sheetData>
    <row r="1" spans="1:9" x14ac:dyDescent="0.2">
      <c r="B1" s="43"/>
      <c r="G1" s="4"/>
    </row>
    <row r="2" spans="1:9" s="136" customFormat="1" ht="24.75" customHeight="1" x14ac:dyDescent="0.15">
      <c r="A2" s="6"/>
      <c r="B2" s="137" t="s">
        <v>332</v>
      </c>
      <c r="C2" s="138"/>
      <c r="D2" s="138"/>
      <c r="E2" s="138"/>
      <c r="F2" s="138"/>
      <c r="G2" s="138"/>
    </row>
    <row r="3" spans="1:9" ht="12" customHeight="1" x14ac:dyDescent="0.2">
      <c r="B3" s="9">
        <f>Maladie_mnt!B3</f>
        <v>0</v>
      </c>
      <c r="C3" s="11" t="str">
        <f>Maladie_mnt!C3</f>
        <v>MOIS D'AOUT 2024</v>
      </c>
      <c r="D3" s="11"/>
      <c r="H3" s="3"/>
      <c r="I3" s="3"/>
    </row>
    <row r="4" spans="1:9" ht="19.5" customHeight="1" x14ac:dyDescent="0.2">
      <c r="B4" s="12" t="s">
        <v>46</v>
      </c>
      <c r="C4" s="87"/>
      <c r="D4" s="139"/>
      <c r="E4" s="139"/>
      <c r="F4" s="140"/>
      <c r="G4" s="86"/>
    </row>
    <row r="5" spans="1:9" ht="25.5" customHeight="1" x14ac:dyDescent="0.2">
      <c r="B5" s="141" t="s">
        <v>15</v>
      </c>
      <c r="C5" s="142"/>
      <c r="D5" s="189" t="s">
        <v>6</v>
      </c>
      <c r="E5" s="143"/>
      <c r="F5" s="341" t="s">
        <v>333</v>
      </c>
      <c r="G5" s="144"/>
    </row>
    <row r="6" spans="1:9" ht="25.5" customHeight="1" x14ac:dyDescent="0.2">
      <c r="B6" s="145" t="s">
        <v>32</v>
      </c>
      <c r="C6" s="146"/>
      <c r="D6" s="365"/>
      <c r="E6" s="257"/>
      <c r="F6" s="388"/>
      <c r="G6" s="144"/>
    </row>
    <row r="7" spans="1:9" s="95" customFormat="1" ht="25.5" customHeight="1" x14ac:dyDescent="0.2">
      <c r="A7" s="91"/>
      <c r="B7" s="147" t="s">
        <v>16</v>
      </c>
      <c r="C7" s="148"/>
      <c r="D7" s="364"/>
      <c r="E7" s="258"/>
      <c r="F7" s="239"/>
      <c r="G7" s="94"/>
    </row>
    <row r="8" spans="1:9" ht="15" hidden="1" customHeight="1" x14ac:dyDescent="0.2">
      <c r="B8" s="149" t="s">
        <v>334</v>
      </c>
      <c r="C8" s="68"/>
      <c r="D8" s="364">
        <v>628567617.72000015</v>
      </c>
      <c r="E8" s="258"/>
      <c r="F8" s="239">
        <v>6.4601988839032787E-2</v>
      </c>
      <c r="G8" s="20"/>
    </row>
    <row r="9" spans="1:9" ht="15" hidden="1" customHeight="1" x14ac:dyDescent="0.2">
      <c r="B9" s="149" t="s">
        <v>335</v>
      </c>
      <c r="C9" s="68"/>
      <c r="D9" s="364"/>
      <c r="E9" s="258"/>
      <c r="F9" s="239"/>
      <c r="G9" s="20"/>
    </row>
    <row r="10" spans="1:9" ht="15" customHeight="1" x14ac:dyDescent="0.2">
      <c r="B10" s="149" t="s">
        <v>317</v>
      </c>
      <c r="C10" s="68"/>
      <c r="D10" s="364">
        <v>628567617.72000015</v>
      </c>
      <c r="E10" s="258"/>
      <c r="F10" s="239">
        <v>6.4601988839032787E-2</v>
      </c>
      <c r="G10" s="20"/>
    </row>
    <row r="11" spans="1:9" ht="24" hidden="1" customHeight="1" x14ac:dyDescent="0.2">
      <c r="B11" s="149" t="s">
        <v>336</v>
      </c>
      <c r="C11" s="68"/>
      <c r="D11" s="364">
        <v>23829012.800000004</v>
      </c>
      <c r="E11" s="258"/>
      <c r="F11" s="239">
        <v>6.980725068776894E-2</v>
      </c>
      <c r="G11" s="20"/>
    </row>
    <row r="12" spans="1:9" ht="12.75" hidden="1" customHeight="1" x14ac:dyDescent="0.2">
      <c r="B12" s="149" t="s">
        <v>337</v>
      </c>
      <c r="C12" s="68"/>
      <c r="D12" s="364"/>
      <c r="E12" s="258"/>
      <c r="F12" s="239"/>
      <c r="G12" s="20"/>
    </row>
    <row r="13" spans="1:9" ht="13.5" customHeight="1" x14ac:dyDescent="0.2">
      <c r="B13" s="149" t="s">
        <v>318</v>
      </c>
      <c r="C13" s="68"/>
      <c r="D13" s="364">
        <v>23829012.800000004</v>
      </c>
      <c r="E13" s="258"/>
      <c r="F13" s="239">
        <v>6.980725068776894E-2</v>
      </c>
      <c r="G13" s="20"/>
    </row>
    <row r="14" spans="1:9" ht="21.75" hidden="1" customHeight="1" x14ac:dyDescent="0.2">
      <c r="B14" s="149" t="s">
        <v>338</v>
      </c>
      <c r="C14" s="68"/>
      <c r="D14" s="364">
        <v>13375092.209999997</v>
      </c>
      <c r="E14" s="258"/>
      <c r="F14" s="239">
        <v>4.0352116417628148E-2</v>
      </c>
      <c r="G14" s="20"/>
    </row>
    <row r="15" spans="1:9" ht="14.25" hidden="1" customHeight="1" x14ac:dyDescent="0.2">
      <c r="B15" s="149" t="s">
        <v>339</v>
      </c>
      <c r="C15" s="68"/>
      <c r="D15" s="365"/>
      <c r="E15" s="257"/>
      <c r="F15" s="239"/>
      <c r="G15" s="20"/>
    </row>
    <row r="16" spans="1:9" ht="16.5" customHeight="1" x14ac:dyDescent="0.2">
      <c r="B16" s="149" t="s">
        <v>319</v>
      </c>
      <c r="C16" s="68"/>
      <c r="D16" s="364">
        <v>13375092.209999997</v>
      </c>
      <c r="E16" s="258"/>
      <c r="F16" s="239">
        <v>4.0352116417628148E-2</v>
      </c>
      <c r="G16" s="20"/>
    </row>
    <row r="17" spans="1:7" s="63" customFormat="1" ht="29.25" customHeight="1" x14ac:dyDescent="0.2">
      <c r="A17" s="61"/>
      <c r="B17" s="151" t="s">
        <v>17</v>
      </c>
      <c r="C17" s="152"/>
      <c r="D17" s="426">
        <v>665771722.73000014</v>
      </c>
      <c r="E17" s="397"/>
      <c r="F17" s="389">
        <v>6.4288952899193674E-2</v>
      </c>
      <c r="G17" s="153"/>
    </row>
    <row r="18" spans="1:7" ht="20.25" customHeight="1" thickBot="1" x14ac:dyDescent="0.25">
      <c r="B18" s="97" t="s">
        <v>18</v>
      </c>
      <c r="C18" s="150"/>
      <c r="D18" s="364"/>
      <c r="E18" s="258"/>
      <c r="F18" s="390"/>
      <c r="G18" s="20"/>
    </row>
    <row r="19" spans="1:7" s="121" customFormat="1" ht="42.75" customHeight="1" thickBot="1" x14ac:dyDescent="0.25">
      <c r="A19" s="114"/>
      <c r="B19" s="154" t="s">
        <v>19</v>
      </c>
      <c r="C19" s="155"/>
      <c r="D19" s="366">
        <v>665771722.73000014</v>
      </c>
      <c r="E19" s="259"/>
      <c r="F19" s="260">
        <v>6.4288952899193674E-2</v>
      </c>
      <c r="G19" s="156"/>
    </row>
    <row r="20" spans="1:7" s="160" customFormat="1" ht="42.75" customHeight="1" thickBot="1" x14ac:dyDescent="0.25">
      <c r="A20" s="6"/>
      <c r="B20" s="157"/>
      <c r="C20" s="158"/>
      <c r="D20" s="159"/>
      <c r="E20" s="159"/>
      <c r="F20" s="188"/>
      <c r="G20" s="47"/>
    </row>
    <row r="21" spans="1:7" s="121" customFormat="1" ht="53.25" customHeight="1" thickBot="1" x14ac:dyDescent="0.25">
      <c r="A21" s="114"/>
      <c r="B21" s="379" t="s">
        <v>44</v>
      </c>
      <c r="C21" s="380"/>
      <c r="D21" s="381">
        <v>7895083.9200000064</v>
      </c>
      <c r="E21" s="259"/>
      <c r="F21" s="260">
        <v>-4.0280353507994526E-2</v>
      </c>
      <c r="G21" s="156"/>
    </row>
    <row r="22" spans="1:7" ht="29.25" customHeight="1" x14ac:dyDescent="0.2">
      <c r="B22" s="382"/>
      <c r="C22" s="159"/>
      <c r="D22" s="159"/>
      <c r="E22" s="159"/>
      <c r="F22" s="47"/>
      <c r="G22" s="47"/>
    </row>
    <row r="23" spans="1:7" ht="9" customHeight="1" x14ac:dyDescent="0.2">
      <c r="A23" s="1"/>
      <c r="F23" s="4"/>
      <c r="G23" s="4"/>
    </row>
  </sheetData>
  <dataConsolidate/>
  <pageMargins left="0.19685039370078741" right="0.19685039370078741" top="0.27559055118110237" bottom="0.19685039370078741" header="0.31496062992125984" footer="0.51181102362204722"/>
  <pageSetup paperSize="9" scale="88" orientation="portrait" horizontalDpi="1200" verticalDpi="1200" r:id="rId1"/>
  <headerFooter alignWithMargins="0">
    <oddFooter xml:space="preserve">&amp;R&amp;8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tabColor indexed="45"/>
  </sheetPr>
  <dimension ref="A1:K601"/>
  <sheetViews>
    <sheetView showZeros="0" view="pageBreakPreview" topLeftCell="A430" zoomScale="115" zoomScaleNormal="100" zoomScaleSheetLayoutView="115" workbookViewId="0">
      <selection activeCell="E600" sqref="E600:F600"/>
    </sheetView>
  </sheetViews>
  <sheetFormatPr baseColWidth="10" defaultRowHeight="11.25" x14ac:dyDescent="0.2"/>
  <cols>
    <col min="1" max="1" width="4" style="6" customWidth="1"/>
    <col min="2" max="2" width="64.28515625" style="5" customWidth="1"/>
    <col min="3" max="3" width="15" style="3" bestFit="1" customWidth="1"/>
    <col min="4" max="4" width="14.85546875" style="3" customWidth="1"/>
    <col min="5" max="5" width="15" style="3" customWidth="1"/>
    <col min="6" max="6" width="14.85546875" style="3" bestFit="1" customWidth="1"/>
    <col min="7" max="7" width="3.8554687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5" customHeight="1" x14ac:dyDescent="0.25">
      <c r="B2" s="7" t="s">
        <v>288</v>
      </c>
      <c r="C2" s="8"/>
      <c r="D2" s="8"/>
      <c r="E2" s="8"/>
      <c r="F2" s="8"/>
      <c r="G2" s="8"/>
      <c r="H2" s="8"/>
      <c r="I2" s="8"/>
    </row>
    <row r="3" spans="1:9" ht="12" customHeight="1" x14ac:dyDescent="0.2">
      <c r="B3" s="9"/>
      <c r="C3" s="10" t="str">
        <f>Tousrisques_mnt!C3</f>
        <v>MOIS D'AOUT 2024</v>
      </c>
      <c r="D3" s="11"/>
    </row>
    <row r="4" spans="1:9" ht="14.25" customHeight="1" x14ac:dyDescent="0.2">
      <c r="B4" s="12" t="s">
        <v>173</v>
      </c>
      <c r="C4" s="13"/>
      <c r="D4" s="13"/>
      <c r="E4" s="13"/>
      <c r="F4" s="14"/>
      <c r="G4" s="15"/>
      <c r="H4" s="5"/>
      <c r="I4" s="5"/>
    </row>
    <row r="5" spans="1:9" ht="12" customHeight="1" x14ac:dyDescent="0.2">
      <c r="B5" s="16" t="s">
        <v>4</v>
      </c>
      <c r="C5" s="18" t="s">
        <v>6</v>
      </c>
      <c r="D5" s="219" t="s">
        <v>3</v>
      </c>
      <c r="E5" s="219" t="s">
        <v>237</v>
      </c>
      <c r="F5" s="19" t="str">
        <f>Maladie_mnt!$H$5</f>
        <v>GAM</v>
      </c>
      <c r="G5" s="20"/>
      <c r="H5" s="5"/>
      <c r="I5" s="5"/>
    </row>
    <row r="6" spans="1:9" ht="9.75" customHeight="1" x14ac:dyDescent="0.2">
      <c r="B6" s="21"/>
      <c r="C6" s="17"/>
      <c r="D6" s="220" t="s">
        <v>241</v>
      </c>
      <c r="E6" s="220" t="s">
        <v>239</v>
      </c>
      <c r="F6" s="22" t="str">
        <f>Maladie_mnt!$H$6</f>
        <v>en %</v>
      </c>
      <c r="G6" s="23"/>
      <c r="H6" s="5"/>
      <c r="I6" s="5"/>
    </row>
    <row r="7" spans="1:9" s="28" customFormat="1" ht="16.5" customHeight="1" x14ac:dyDescent="0.2">
      <c r="A7" s="24"/>
      <c r="B7" s="25" t="s">
        <v>170</v>
      </c>
      <c r="C7" s="287"/>
      <c r="D7" s="288"/>
      <c r="E7" s="288"/>
      <c r="F7" s="181"/>
      <c r="G7" s="27"/>
    </row>
    <row r="8" spans="1:9" ht="6.75" customHeight="1" x14ac:dyDescent="0.2">
      <c r="B8" s="29"/>
      <c r="C8" s="289"/>
      <c r="D8" s="290"/>
      <c r="E8" s="290"/>
      <c r="F8" s="179"/>
      <c r="G8" s="20"/>
      <c r="H8" s="5"/>
      <c r="I8" s="5"/>
    </row>
    <row r="9" spans="1:9" s="28" customFormat="1" ht="14.25" customHeight="1" x14ac:dyDescent="0.2">
      <c r="A9" s="24"/>
      <c r="B9" s="31" t="s">
        <v>88</v>
      </c>
      <c r="C9" s="291"/>
      <c r="D9" s="292"/>
      <c r="E9" s="292"/>
      <c r="F9" s="178"/>
      <c r="G9" s="27"/>
    </row>
    <row r="10" spans="1:9" ht="10.5" customHeight="1" x14ac:dyDescent="0.2">
      <c r="B10" s="16" t="s">
        <v>22</v>
      </c>
      <c r="C10" s="289">
        <v>4243425.16</v>
      </c>
      <c r="D10" s="290">
        <v>219406.26000000007</v>
      </c>
      <c r="E10" s="290">
        <v>4273.32</v>
      </c>
      <c r="F10" s="179">
        <v>-7.4941096622989756E-2</v>
      </c>
      <c r="G10" s="20"/>
      <c r="H10" s="5"/>
      <c r="I10" s="5"/>
    </row>
    <row r="11" spans="1:9" ht="10.5" customHeight="1" x14ac:dyDescent="0.2">
      <c r="B11" s="16" t="s">
        <v>100</v>
      </c>
      <c r="C11" s="289">
        <v>32897.03</v>
      </c>
      <c r="D11" s="290"/>
      <c r="E11" s="290">
        <v>45.6</v>
      </c>
      <c r="F11" s="179">
        <v>-0.25340260143464044</v>
      </c>
      <c r="G11" s="20"/>
      <c r="H11" s="5"/>
      <c r="I11" s="5"/>
    </row>
    <row r="12" spans="1:9" ht="10.5" customHeight="1" x14ac:dyDescent="0.2">
      <c r="B12" s="16" t="s">
        <v>340</v>
      </c>
      <c r="C12" s="289">
        <v>223190.64</v>
      </c>
      <c r="D12" s="290">
        <v>18665.48</v>
      </c>
      <c r="E12" s="290">
        <v>117.16</v>
      </c>
      <c r="F12" s="179">
        <v>-2.3574020327398859E-2</v>
      </c>
      <c r="G12" s="20"/>
      <c r="H12" s="5"/>
      <c r="I12" s="5"/>
    </row>
    <row r="13" spans="1:9" ht="10.5" customHeight="1" x14ac:dyDescent="0.2">
      <c r="B13" s="340" t="s">
        <v>90</v>
      </c>
      <c r="C13" s="289">
        <v>220289.99000000002</v>
      </c>
      <c r="D13" s="290">
        <v>18374.64</v>
      </c>
      <c r="E13" s="290">
        <v>117.16</v>
      </c>
      <c r="F13" s="179">
        <v>-2.3586228899606043E-2</v>
      </c>
      <c r="G13" s="20"/>
      <c r="H13" s="5"/>
      <c r="I13" s="5"/>
    </row>
    <row r="14" spans="1:9" ht="10.5" customHeight="1" x14ac:dyDescent="0.2">
      <c r="B14" s="33" t="s">
        <v>304</v>
      </c>
      <c r="C14" s="289">
        <v>69164.78</v>
      </c>
      <c r="D14" s="290">
        <v>7373.7199999999993</v>
      </c>
      <c r="E14" s="290"/>
      <c r="F14" s="179">
        <v>0.13300578471199831</v>
      </c>
      <c r="G14" s="20"/>
      <c r="H14" s="5"/>
      <c r="I14" s="5"/>
    </row>
    <row r="15" spans="1:9" ht="10.5" customHeight="1" x14ac:dyDescent="0.2">
      <c r="B15" s="33" t="s">
        <v>305</v>
      </c>
      <c r="C15" s="289"/>
      <c r="D15" s="290"/>
      <c r="E15" s="290"/>
      <c r="F15" s="179"/>
      <c r="G15" s="20"/>
      <c r="H15" s="5"/>
      <c r="I15" s="5"/>
    </row>
    <row r="16" spans="1:9" ht="10.5" customHeight="1" x14ac:dyDescent="0.2">
      <c r="B16" s="33" t="s">
        <v>306</v>
      </c>
      <c r="C16" s="289"/>
      <c r="D16" s="290"/>
      <c r="E16" s="290"/>
      <c r="F16" s="179"/>
      <c r="G16" s="20"/>
      <c r="H16" s="5"/>
      <c r="I16" s="5"/>
    </row>
    <row r="17" spans="1:9" ht="10.5" customHeight="1" x14ac:dyDescent="0.2">
      <c r="B17" s="33" t="s">
        <v>307</v>
      </c>
      <c r="C17" s="289">
        <v>28677.219999999965</v>
      </c>
      <c r="D17" s="290">
        <v>959.17000000000007</v>
      </c>
      <c r="E17" s="290"/>
      <c r="F17" s="179">
        <v>-8.4620776653907881E-2</v>
      </c>
      <c r="G17" s="20"/>
      <c r="H17" s="5"/>
      <c r="I17" s="5"/>
    </row>
    <row r="18" spans="1:9" ht="10.5" customHeight="1" x14ac:dyDescent="0.2">
      <c r="B18" s="33" t="s">
        <v>308</v>
      </c>
      <c r="C18" s="289">
        <v>5739.29</v>
      </c>
      <c r="D18" s="290">
        <v>44.44</v>
      </c>
      <c r="E18" s="290">
        <v>47.410000000000004</v>
      </c>
      <c r="F18" s="179">
        <v>0.28401494474025712</v>
      </c>
      <c r="G18" s="20"/>
      <c r="H18" s="5"/>
      <c r="I18" s="5"/>
    </row>
    <row r="19" spans="1:9" ht="10.5" customHeight="1" x14ac:dyDescent="0.2">
      <c r="B19" s="33" t="s">
        <v>309</v>
      </c>
      <c r="C19" s="289">
        <v>116708.70000000003</v>
      </c>
      <c r="D19" s="290">
        <v>9997.3100000000013</v>
      </c>
      <c r="E19" s="290">
        <v>69.75</v>
      </c>
      <c r="F19" s="179">
        <v>-9.2889718224515305E-2</v>
      </c>
      <c r="G19" s="20"/>
      <c r="H19" s="5"/>
      <c r="I19" s="5"/>
    </row>
    <row r="20" spans="1:9" ht="10.5" customHeight="1" x14ac:dyDescent="0.2">
      <c r="B20" s="33" t="s">
        <v>89</v>
      </c>
      <c r="C20" s="289">
        <v>2900.6500000000005</v>
      </c>
      <c r="D20" s="290">
        <v>290.83999999999997</v>
      </c>
      <c r="E20" s="290"/>
      <c r="F20" s="179">
        <v>-2.2645946911242776E-2</v>
      </c>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1.25" customHeight="1" x14ac:dyDescent="0.2">
      <c r="B23" s="16" t="s">
        <v>91</v>
      </c>
      <c r="C23" s="289">
        <v>39396.799999999996</v>
      </c>
      <c r="D23" s="290">
        <v>3617.6</v>
      </c>
      <c r="E23" s="290"/>
      <c r="F23" s="179">
        <v>-7.2649894546550242E-2</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92.000000000000014</v>
      </c>
      <c r="D25" s="290">
        <v>92.000000000000014</v>
      </c>
      <c r="E25" s="290"/>
      <c r="F25" s="179">
        <v>-0.49999999999999989</v>
      </c>
      <c r="G25" s="34"/>
      <c r="H25" s="5"/>
      <c r="I25" s="5"/>
    </row>
    <row r="26" spans="1:9" ht="10.5" customHeight="1" x14ac:dyDescent="0.2">
      <c r="B26" s="16" t="s">
        <v>381</v>
      </c>
      <c r="C26" s="289">
        <v>49741.469999999994</v>
      </c>
      <c r="D26" s="290"/>
      <c r="E26" s="290">
        <v>100</v>
      </c>
      <c r="F26" s="179">
        <v>-0.14794575175120761</v>
      </c>
      <c r="G26" s="34"/>
      <c r="H26" s="5"/>
      <c r="I26" s="5"/>
    </row>
    <row r="27" spans="1:9" s="486" customFormat="1" ht="10.5" customHeight="1" x14ac:dyDescent="0.2">
      <c r="A27" s="452"/>
      <c r="B27" s="563" t="s">
        <v>310</v>
      </c>
      <c r="C27" s="568"/>
      <c r="D27" s="569"/>
      <c r="E27" s="569"/>
      <c r="F27" s="570"/>
      <c r="G27" s="571"/>
    </row>
    <row r="28" spans="1:9" s="486" customFormat="1" ht="10.5" customHeight="1" x14ac:dyDescent="0.2">
      <c r="A28" s="452"/>
      <c r="B28" s="563" t="s">
        <v>311</v>
      </c>
      <c r="C28" s="568"/>
      <c r="D28" s="569"/>
      <c r="E28" s="569"/>
      <c r="F28" s="570"/>
      <c r="G28" s="571"/>
    </row>
    <row r="29" spans="1:9" s="486" customFormat="1" ht="10.5" customHeight="1" x14ac:dyDescent="0.2">
      <c r="A29" s="452"/>
      <c r="B29" s="563" t="s">
        <v>312</v>
      </c>
      <c r="C29" s="568"/>
      <c r="D29" s="569"/>
      <c r="E29" s="569"/>
      <c r="F29" s="570"/>
      <c r="G29" s="571"/>
    </row>
    <row r="30" spans="1:9" s="486" customFormat="1" ht="10.5" customHeight="1" x14ac:dyDescent="0.2">
      <c r="A30" s="452"/>
      <c r="B30" s="563" t="s">
        <v>313</v>
      </c>
      <c r="C30" s="568"/>
      <c r="D30" s="569"/>
      <c r="E30" s="569"/>
      <c r="F30" s="570"/>
      <c r="G30" s="571"/>
    </row>
    <row r="31" spans="1:9" s="486" customFormat="1" ht="10.5" customHeight="1" x14ac:dyDescent="0.2">
      <c r="A31" s="452"/>
      <c r="B31" s="574" t="s">
        <v>448</v>
      </c>
      <c r="C31" s="568"/>
      <c r="D31" s="569"/>
      <c r="E31" s="569"/>
      <c r="F31" s="570"/>
      <c r="G31" s="571"/>
    </row>
    <row r="32" spans="1:9" s="486" customFormat="1" ht="10.5" customHeight="1" x14ac:dyDescent="0.2">
      <c r="A32" s="452"/>
      <c r="B32" s="16" t="s">
        <v>489</v>
      </c>
      <c r="C32" s="568"/>
      <c r="D32" s="569"/>
      <c r="E32" s="569"/>
      <c r="F32" s="570"/>
      <c r="G32" s="571"/>
    </row>
    <row r="33" spans="1:9" s="486" customFormat="1" ht="10.5" customHeight="1" x14ac:dyDescent="0.2">
      <c r="A33" s="452"/>
      <c r="B33" s="574" t="s">
        <v>487</v>
      </c>
      <c r="C33" s="568"/>
      <c r="D33" s="569"/>
      <c r="E33" s="569"/>
      <c r="F33" s="570"/>
      <c r="G33" s="571"/>
    </row>
    <row r="34" spans="1:9" ht="10.5" customHeight="1" x14ac:dyDescent="0.2">
      <c r="B34" s="16" t="s">
        <v>99</v>
      </c>
      <c r="C34" s="289">
        <v>680</v>
      </c>
      <c r="D34" s="290">
        <v>240</v>
      </c>
      <c r="E34" s="290"/>
      <c r="F34" s="179">
        <v>7.0866141732283561E-2</v>
      </c>
      <c r="G34" s="34"/>
      <c r="H34" s="5"/>
      <c r="I34" s="5"/>
    </row>
    <row r="35" spans="1:9" ht="10.5" customHeight="1" x14ac:dyDescent="0.2">
      <c r="B35" s="16" t="s">
        <v>98</v>
      </c>
      <c r="C35" s="289"/>
      <c r="D35" s="290"/>
      <c r="E35" s="290"/>
      <c r="F35" s="179"/>
      <c r="G35" s="36"/>
      <c r="H35" s="5"/>
      <c r="I35" s="5"/>
    </row>
    <row r="36" spans="1:9" s="28" customFormat="1" ht="10.5" customHeight="1" x14ac:dyDescent="0.2">
      <c r="A36" s="24"/>
      <c r="B36" s="16" t="s">
        <v>279</v>
      </c>
      <c r="C36" s="289">
        <v>-275229</v>
      </c>
      <c r="D36" s="290">
        <v>-520</v>
      </c>
      <c r="E36" s="290">
        <v>-274</v>
      </c>
      <c r="F36" s="179">
        <v>0.66802421774149567</v>
      </c>
      <c r="G36" s="36"/>
      <c r="H36" s="5"/>
    </row>
    <row r="37" spans="1:9" s="28" customFormat="1" ht="10.5" customHeight="1" x14ac:dyDescent="0.2">
      <c r="A37" s="24"/>
      <c r="B37" s="35" t="s">
        <v>101</v>
      </c>
      <c r="C37" s="291">
        <v>4314194.0999999996</v>
      </c>
      <c r="D37" s="292">
        <v>241501.34000000008</v>
      </c>
      <c r="E37" s="292">
        <v>4262.08</v>
      </c>
      <c r="F37" s="178">
        <v>-0.10055630778939439</v>
      </c>
      <c r="G37" s="36"/>
    </row>
    <row r="38" spans="1:9" s="28" customFormat="1" ht="24.75" customHeight="1" x14ac:dyDescent="0.2">
      <c r="A38" s="24"/>
      <c r="B38" s="31" t="s">
        <v>102</v>
      </c>
      <c r="C38" s="291"/>
      <c r="D38" s="292"/>
      <c r="E38" s="292"/>
      <c r="F38" s="178"/>
      <c r="G38" s="20"/>
    </row>
    <row r="39" spans="1:9" ht="10.5" customHeight="1" x14ac:dyDescent="0.2">
      <c r="B39" s="16" t="s">
        <v>104</v>
      </c>
      <c r="C39" s="289">
        <v>4752089.919999999</v>
      </c>
      <c r="D39" s="290">
        <v>2368132.3299999996</v>
      </c>
      <c r="E39" s="290">
        <v>5134.3799999999992</v>
      </c>
      <c r="F39" s="179">
        <v>-5.2455974095946267E-3</v>
      </c>
      <c r="G39" s="34"/>
      <c r="H39" s="5"/>
      <c r="I39" s="5"/>
    </row>
    <row r="40" spans="1:9" ht="10.5" customHeight="1" x14ac:dyDescent="0.2">
      <c r="B40" s="33" t="s">
        <v>106</v>
      </c>
      <c r="C40" s="289">
        <v>4747224.0599999996</v>
      </c>
      <c r="D40" s="290">
        <v>2367544.9499999997</v>
      </c>
      <c r="E40" s="290">
        <v>5134.3799999999992</v>
      </c>
      <c r="F40" s="179">
        <v>-4.553375661561887E-3</v>
      </c>
      <c r="G40" s="34"/>
      <c r="H40" s="5"/>
      <c r="I40" s="5"/>
    </row>
    <row r="41" spans="1:9" ht="10.5" customHeight="1" x14ac:dyDescent="0.2">
      <c r="B41" s="33" t="s">
        <v>304</v>
      </c>
      <c r="C41" s="289">
        <v>1449468.41</v>
      </c>
      <c r="D41" s="290">
        <v>1402480.3099999998</v>
      </c>
      <c r="E41" s="290">
        <v>1470.48</v>
      </c>
      <c r="F41" s="179">
        <v>-1.107722973534897E-3</v>
      </c>
      <c r="G41" s="34"/>
      <c r="H41" s="5"/>
      <c r="I41" s="5"/>
    </row>
    <row r="42" spans="1:9" ht="10.5" customHeight="1" x14ac:dyDescent="0.2">
      <c r="B42" s="33" t="s">
        <v>305</v>
      </c>
      <c r="C42" s="289">
        <v>313.5</v>
      </c>
      <c r="D42" s="290">
        <v>313.5</v>
      </c>
      <c r="E42" s="290"/>
      <c r="F42" s="179">
        <v>-5.7312966081308647E-2</v>
      </c>
      <c r="G42" s="34"/>
      <c r="H42" s="5"/>
      <c r="I42" s="5"/>
    </row>
    <row r="43" spans="1:9" ht="10.5" customHeight="1" x14ac:dyDescent="0.2">
      <c r="B43" s="33" t="s">
        <v>306</v>
      </c>
      <c r="C43" s="289">
        <v>653353.6</v>
      </c>
      <c r="D43" s="290">
        <v>651464.52</v>
      </c>
      <c r="E43" s="290">
        <v>522.54</v>
      </c>
      <c r="F43" s="179">
        <v>2.2728171025693689E-2</v>
      </c>
      <c r="G43" s="34"/>
      <c r="H43" s="5"/>
      <c r="I43" s="5"/>
    </row>
    <row r="44" spans="1:9" ht="10.5" customHeight="1" x14ac:dyDescent="0.2">
      <c r="B44" s="33" t="s">
        <v>307</v>
      </c>
      <c r="C44" s="289">
        <v>311932.00000000012</v>
      </c>
      <c r="D44" s="290">
        <v>8661.2200000000012</v>
      </c>
      <c r="E44" s="290">
        <v>455.75</v>
      </c>
      <c r="F44" s="179">
        <v>-3.488291289299339E-2</v>
      </c>
      <c r="G44" s="34"/>
      <c r="H44" s="5"/>
      <c r="I44" s="5"/>
    </row>
    <row r="45" spans="1:9" ht="10.5" customHeight="1" x14ac:dyDescent="0.2">
      <c r="B45" s="33" t="s">
        <v>308</v>
      </c>
      <c r="C45" s="289">
        <v>1968692.1199999994</v>
      </c>
      <c r="D45" s="290">
        <v>226066.39999999997</v>
      </c>
      <c r="E45" s="290">
        <v>2248.65</v>
      </c>
      <c r="F45" s="179">
        <v>-1.3890949586944923E-2</v>
      </c>
      <c r="G45" s="34"/>
      <c r="H45" s="5"/>
      <c r="I45" s="5"/>
    </row>
    <row r="46" spans="1:9" ht="10.5" customHeight="1" x14ac:dyDescent="0.2">
      <c r="B46" s="33" t="s">
        <v>309</v>
      </c>
      <c r="C46" s="289">
        <v>363464.42999999993</v>
      </c>
      <c r="D46" s="290">
        <v>78559.000000000015</v>
      </c>
      <c r="E46" s="290">
        <v>436.96</v>
      </c>
      <c r="F46" s="179">
        <v>1.2250572437069396E-2</v>
      </c>
      <c r="G46" s="34"/>
      <c r="H46" s="5"/>
      <c r="I46" s="5"/>
    </row>
    <row r="47" spans="1:9" ht="10.5" customHeight="1" x14ac:dyDescent="0.2">
      <c r="B47" s="33" t="s">
        <v>105</v>
      </c>
      <c r="C47" s="289">
        <v>4865.8599999999997</v>
      </c>
      <c r="D47" s="290">
        <v>587.38</v>
      </c>
      <c r="E47" s="290"/>
      <c r="F47" s="179">
        <v>-0.40733171012741642</v>
      </c>
      <c r="G47" s="34"/>
      <c r="H47" s="5"/>
      <c r="I47" s="5"/>
    </row>
    <row r="48" spans="1:9" ht="10.5" customHeight="1" x14ac:dyDescent="0.2">
      <c r="B48" s="16" t="s">
        <v>22</v>
      </c>
      <c r="C48" s="289">
        <v>1256438.6599999997</v>
      </c>
      <c r="D48" s="290">
        <v>219919.56999999992</v>
      </c>
      <c r="E48" s="290">
        <v>2169.17</v>
      </c>
      <c r="F48" s="179">
        <v>5.9289375826205859E-3</v>
      </c>
      <c r="G48" s="34"/>
      <c r="H48" s="5"/>
      <c r="I48" s="5"/>
    </row>
    <row r="49" spans="1:9" ht="10.5" customHeight="1" x14ac:dyDescent="0.2">
      <c r="B49" s="16" t="s">
        <v>107</v>
      </c>
      <c r="C49" s="289">
        <v>1259496.7700000003</v>
      </c>
      <c r="D49" s="290">
        <v>1259496.7700000003</v>
      </c>
      <c r="E49" s="290">
        <v>2064.3200000000002</v>
      </c>
      <c r="F49" s="179">
        <v>5.4971952751140529E-2</v>
      </c>
      <c r="G49" s="34"/>
      <c r="H49" s="5"/>
      <c r="I49" s="5"/>
    </row>
    <row r="50" spans="1:9" ht="10.5" customHeight="1" x14ac:dyDescent="0.2">
      <c r="B50" s="33" t="s">
        <v>110</v>
      </c>
      <c r="C50" s="289">
        <v>319460.57</v>
      </c>
      <c r="D50" s="290">
        <v>319460.57</v>
      </c>
      <c r="E50" s="290">
        <v>491.46</v>
      </c>
      <c r="F50" s="179">
        <v>0.10641462005205882</v>
      </c>
      <c r="G50" s="34"/>
      <c r="H50" s="5"/>
      <c r="I50" s="5"/>
    </row>
    <row r="51" spans="1:9" ht="10.5" customHeight="1" x14ac:dyDescent="0.2">
      <c r="B51" s="33" t="s">
        <v>109</v>
      </c>
      <c r="C51" s="289">
        <v>937286.20000000007</v>
      </c>
      <c r="D51" s="290">
        <v>937286.20000000007</v>
      </c>
      <c r="E51" s="290">
        <v>1572.8600000000001</v>
      </c>
      <c r="F51" s="179">
        <v>3.8679392074707719E-2</v>
      </c>
      <c r="G51" s="34"/>
      <c r="H51" s="5"/>
      <c r="I51" s="5"/>
    </row>
    <row r="52" spans="1:9" ht="10.5" customHeight="1" x14ac:dyDescent="0.2">
      <c r="B52" s="33" t="s">
        <v>112</v>
      </c>
      <c r="C52" s="289">
        <v>2750</v>
      </c>
      <c r="D52" s="290">
        <v>2750</v>
      </c>
      <c r="E52" s="290"/>
      <c r="F52" s="179">
        <v>0</v>
      </c>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3620.2000000000003</v>
      </c>
      <c r="D56" s="290">
        <v>3620.2000000000003</v>
      </c>
      <c r="E56" s="290"/>
      <c r="F56" s="179">
        <v>-0.19253245304902522</v>
      </c>
      <c r="G56" s="34"/>
      <c r="H56" s="5"/>
      <c r="I56" s="5"/>
    </row>
    <row r="57" spans="1:9" ht="10.5" customHeight="1" x14ac:dyDescent="0.2">
      <c r="B57" s="16" t="s">
        <v>381</v>
      </c>
      <c r="C57" s="289">
        <v>16506.21</v>
      </c>
      <c r="D57" s="290"/>
      <c r="E57" s="290">
        <v>23</v>
      </c>
      <c r="F57" s="179">
        <v>4.1595123382585308E-2</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94</v>
      </c>
      <c r="C62" s="289"/>
      <c r="D62" s="290"/>
      <c r="E62" s="290"/>
      <c r="F62" s="179"/>
      <c r="G62" s="34"/>
      <c r="H62" s="5"/>
      <c r="I62" s="5"/>
    </row>
    <row r="63" spans="1:9" ht="10.5" customHeight="1" x14ac:dyDescent="0.2">
      <c r="B63" s="16" t="s">
        <v>92</v>
      </c>
      <c r="C63" s="289"/>
      <c r="D63" s="290"/>
      <c r="E63" s="290"/>
      <c r="F63" s="179"/>
      <c r="G63" s="34"/>
      <c r="H63" s="5"/>
      <c r="I63" s="5"/>
    </row>
    <row r="64" spans="1:9" ht="10.5" customHeight="1" x14ac:dyDescent="0.2">
      <c r="B64" s="16" t="s">
        <v>93</v>
      </c>
      <c r="C64" s="289"/>
      <c r="D64" s="290"/>
      <c r="E64" s="290"/>
      <c r="F64" s="179"/>
      <c r="G64" s="27"/>
      <c r="H64" s="5"/>
      <c r="I64" s="5"/>
    </row>
    <row r="65" spans="1:9" s="28" customFormat="1" ht="10.5" customHeight="1" x14ac:dyDescent="0.2">
      <c r="A65" s="24"/>
      <c r="B65" s="16" t="s">
        <v>91</v>
      </c>
      <c r="C65" s="289">
        <v>5247.68</v>
      </c>
      <c r="D65" s="290">
        <v>560</v>
      </c>
      <c r="E65" s="290"/>
      <c r="F65" s="179">
        <v>6.8130007164723505E-2</v>
      </c>
      <c r="G65" s="20"/>
      <c r="H65" s="5"/>
    </row>
    <row r="66" spans="1:9" ht="10.5" customHeight="1" x14ac:dyDescent="0.2">
      <c r="B66" s="16" t="s">
        <v>100</v>
      </c>
      <c r="C66" s="289">
        <v>123.68</v>
      </c>
      <c r="D66" s="290"/>
      <c r="E66" s="290"/>
      <c r="F66" s="179"/>
      <c r="G66" s="34"/>
      <c r="H66" s="5"/>
      <c r="I66" s="5"/>
    </row>
    <row r="67" spans="1:9" ht="10.5" customHeight="1" x14ac:dyDescent="0.2">
      <c r="B67" s="16" t="s">
        <v>97</v>
      </c>
      <c r="C67" s="289"/>
      <c r="D67" s="290"/>
      <c r="E67" s="290"/>
      <c r="F67" s="179"/>
      <c r="G67" s="34"/>
      <c r="H67" s="5"/>
      <c r="I67" s="5"/>
    </row>
    <row r="68" spans="1:9" ht="10.5" customHeight="1" x14ac:dyDescent="0.2">
      <c r="B68" s="16" t="s">
        <v>303</v>
      </c>
      <c r="C68" s="289"/>
      <c r="D68" s="290"/>
      <c r="E68" s="290"/>
      <c r="F68" s="179"/>
      <c r="G68" s="34"/>
      <c r="H68" s="5"/>
      <c r="I68" s="5"/>
    </row>
    <row r="69" spans="1:9" ht="10.5" customHeight="1" x14ac:dyDescent="0.2">
      <c r="B69" s="268" t="s">
        <v>255</v>
      </c>
      <c r="C69" s="289"/>
      <c r="D69" s="290"/>
      <c r="E69" s="290"/>
      <c r="F69" s="179"/>
      <c r="G69" s="34"/>
      <c r="H69" s="5"/>
      <c r="I69" s="5"/>
    </row>
    <row r="70" spans="1:9" ht="10.5" customHeight="1" x14ac:dyDescent="0.2">
      <c r="B70" s="574" t="s">
        <v>447</v>
      </c>
      <c r="C70" s="289"/>
      <c r="D70" s="290"/>
      <c r="E70" s="290"/>
      <c r="F70" s="179"/>
      <c r="G70" s="34"/>
      <c r="H70" s="5"/>
      <c r="I70" s="5"/>
    </row>
    <row r="71" spans="1:9" ht="10.5" customHeight="1" x14ac:dyDescent="0.2">
      <c r="B71" s="16" t="s">
        <v>489</v>
      </c>
      <c r="C71" s="289"/>
      <c r="D71" s="290"/>
      <c r="E71" s="290"/>
      <c r="F71" s="179"/>
      <c r="G71" s="34"/>
      <c r="H71" s="5"/>
      <c r="I71" s="5"/>
    </row>
    <row r="72" spans="1:9" ht="10.5" customHeight="1" x14ac:dyDescent="0.2">
      <c r="B72" s="574" t="s">
        <v>487</v>
      </c>
      <c r="C72" s="289"/>
      <c r="D72" s="290"/>
      <c r="E72" s="290"/>
      <c r="F72" s="179"/>
      <c r="G72" s="34"/>
      <c r="H72" s="5"/>
      <c r="I72" s="5"/>
    </row>
    <row r="73" spans="1:9" ht="10.5" customHeight="1" x14ac:dyDescent="0.2">
      <c r="B73" s="16" t="s">
        <v>99</v>
      </c>
      <c r="C73" s="289">
        <v>80</v>
      </c>
      <c r="D73" s="290">
        <v>80</v>
      </c>
      <c r="E73" s="290"/>
      <c r="F73" s="179"/>
      <c r="G73" s="20"/>
      <c r="H73" s="5"/>
      <c r="I73" s="5"/>
    </row>
    <row r="74" spans="1:9" ht="10.5" customHeight="1" x14ac:dyDescent="0.2">
      <c r="B74" s="16" t="s">
        <v>98</v>
      </c>
      <c r="C74" s="289"/>
      <c r="D74" s="290"/>
      <c r="E74" s="290"/>
      <c r="F74" s="179"/>
      <c r="G74" s="36"/>
      <c r="H74" s="5"/>
      <c r="I74" s="5"/>
    </row>
    <row r="75" spans="1:9" s="28" customFormat="1" ht="10.5" customHeight="1" x14ac:dyDescent="0.2">
      <c r="A75" s="24"/>
      <c r="B75" s="16" t="s">
        <v>279</v>
      </c>
      <c r="C75" s="289">
        <v>-137418</v>
      </c>
      <c r="D75" s="290">
        <v>-1562</v>
      </c>
      <c r="E75" s="290">
        <v>-216</v>
      </c>
      <c r="F75" s="179">
        <v>0.81328512614799964</v>
      </c>
      <c r="G75" s="34"/>
      <c r="H75" s="5"/>
    </row>
    <row r="76" spans="1:9" ht="9" customHeight="1" x14ac:dyDescent="0.2">
      <c r="B76" s="35" t="s">
        <v>108</v>
      </c>
      <c r="C76" s="291">
        <v>7156190.1199999982</v>
      </c>
      <c r="D76" s="292">
        <v>3850246.8699999996</v>
      </c>
      <c r="E76" s="292">
        <v>9174.869999999999</v>
      </c>
      <c r="F76" s="178">
        <v>-1.9954999365212611E-3</v>
      </c>
      <c r="G76" s="36"/>
      <c r="H76" s="5"/>
      <c r="I76" s="5"/>
    </row>
    <row r="77" spans="1:9" s="28" customFormat="1" ht="13.5" customHeight="1" x14ac:dyDescent="0.2">
      <c r="A77" s="24"/>
      <c r="B77" s="31" t="s">
        <v>341</v>
      </c>
      <c r="C77" s="291"/>
      <c r="D77" s="292"/>
      <c r="E77" s="292"/>
      <c r="F77" s="178"/>
      <c r="G77" s="34"/>
    </row>
    <row r="78" spans="1:9" ht="10.5" customHeight="1" x14ac:dyDescent="0.2">
      <c r="B78" s="16" t="s">
        <v>22</v>
      </c>
      <c r="C78" s="289">
        <v>5499863.8199999994</v>
      </c>
      <c r="D78" s="290">
        <v>439325.82999999996</v>
      </c>
      <c r="E78" s="290">
        <v>6442.49</v>
      </c>
      <c r="F78" s="179">
        <v>-5.7633794165645291E-2</v>
      </c>
      <c r="G78" s="34"/>
      <c r="H78" s="5"/>
      <c r="I78" s="5"/>
    </row>
    <row r="79" spans="1:9" ht="10.5" customHeight="1" x14ac:dyDescent="0.2">
      <c r="B79" s="16" t="s">
        <v>104</v>
      </c>
      <c r="C79" s="289">
        <v>4975280.5599999996</v>
      </c>
      <c r="D79" s="290">
        <v>2386797.8099999996</v>
      </c>
      <c r="E79" s="290">
        <v>5251.5399999999991</v>
      </c>
      <c r="F79" s="179">
        <v>-6.0825377352846655E-3</v>
      </c>
      <c r="G79" s="27"/>
      <c r="H79" s="5"/>
      <c r="I79" s="5"/>
    </row>
    <row r="80" spans="1:9" s="28" customFormat="1" ht="10.5" customHeight="1" x14ac:dyDescent="0.2">
      <c r="A80" s="24"/>
      <c r="B80" s="33" t="s">
        <v>106</v>
      </c>
      <c r="C80" s="289">
        <v>4967514.05</v>
      </c>
      <c r="D80" s="290">
        <v>2385919.59</v>
      </c>
      <c r="E80" s="290">
        <v>5251.5399999999991</v>
      </c>
      <c r="F80" s="179">
        <v>-5.4131181472131251E-3</v>
      </c>
      <c r="G80" s="27"/>
      <c r="H80" s="5"/>
    </row>
    <row r="81" spans="1:9" s="28" customFormat="1" ht="10.5" customHeight="1" x14ac:dyDescent="0.2">
      <c r="A81" s="24"/>
      <c r="B81" s="33" t="s">
        <v>304</v>
      </c>
      <c r="C81" s="289">
        <v>1518633.1899999997</v>
      </c>
      <c r="D81" s="290">
        <v>1409854.0299999998</v>
      </c>
      <c r="E81" s="290">
        <v>1470.48</v>
      </c>
      <c r="F81" s="179">
        <v>4.3065331291332054E-3</v>
      </c>
      <c r="G81" s="27"/>
      <c r="H81" s="5"/>
    </row>
    <row r="82" spans="1:9" s="28" customFormat="1" ht="10.5" customHeight="1" x14ac:dyDescent="0.2">
      <c r="A82" s="24"/>
      <c r="B82" s="33" t="s">
        <v>305</v>
      </c>
      <c r="C82" s="289">
        <v>313.5</v>
      </c>
      <c r="D82" s="290">
        <v>313.5</v>
      </c>
      <c r="E82" s="290"/>
      <c r="F82" s="179">
        <v>-5.7312966081308647E-2</v>
      </c>
      <c r="G82" s="27"/>
      <c r="H82" s="5"/>
    </row>
    <row r="83" spans="1:9" s="28" customFormat="1" ht="10.5" customHeight="1" x14ac:dyDescent="0.2">
      <c r="A83" s="24"/>
      <c r="B83" s="33" t="s">
        <v>306</v>
      </c>
      <c r="C83" s="289">
        <v>653353.6</v>
      </c>
      <c r="D83" s="290">
        <v>651464.52</v>
      </c>
      <c r="E83" s="290">
        <v>522.54</v>
      </c>
      <c r="F83" s="179">
        <v>2.2555299888141533E-2</v>
      </c>
      <c r="G83" s="27"/>
      <c r="H83" s="5"/>
    </row>
    <row r="84" spans="1:9" s="28" customFormat="1" ht="10.5" customHeight="1" x14ac:dyDescent="0.2">
      <c r="A84" s="24"/>
      <c r="B84" s="33" t="s">
        <v>307</v>
      </c>
      <c r="C84" s="289">
        <v>340609.22000000015</v>
      </c>
      <c r="D84" s="290">
        <v>9620.3900000000012</v>
      </c>
      <c r="E84" s="290">
        <v>455.75</v>
      </c>
      <c r="F84" s="179">
        <v>-3.9277969525231882E-2</v>
      </c>
      <c r="G84" s="27"/>
      <c r="H84" s="5"/>
    </row>
    <row r="85" spans="1:9" s="28" customFormat="1" ht="10.5" customHeight="1" x14ac:dyDescent="0.2">
      <c r="A85" s="24"/>
      <c r="B85" s="33" t="s">
        <v>308</v>
      </c>
      <c r="C85" s="289">
        <v>1974431.4099999995</v>
      </c>
      <c r="D85" s="290">
        <v>226110.83999999997</v>
      </c>
      <c r="E85" s="290">
        <v>2296.06</v>
      </c>
      <c r="F85" s="179">
        <v>-1.3225457228709159E-2</v>
      </c>
      <c r="G85" s="27"/>
      <c r="H85" s="5"/>
    </row>
    <row r="86" spans="1:9" s="28" customFormat="1" ht="10.5" customHeight="1" x14ac:dyDescent="0.2">
      <c r="A86" s="24"/>
      <c r="B86" s="33" t="s">
        <v>309</v>
      </c>
      <c r="C86" s="289">
        <v>480173.12999999995</v>
      </c>
      <c r="D86" s="290">
        <v>88556.310000000012</v>
      </c>
      <c r="E86" s="290">
        <v>506.71</v>
      </c>
      <c r="F86" s="179">
        <v>-1.548497920603098E-2</v>
      </c>
      <c r="G86" s="34"/>
      <c r="H86" s="5"/>
    </row>
    <row r="87" spans="1:9" ht="10.5" customHeight="1" x14ac:dyDescent="0.2">
      <c r="B87" s="33" t="s">
        <v>105</v>
      </c>
      <c r="C87" s="289">
        <v>7766.51</v>
      </c>
      <c r="D87" s="290">
        <v>878.22</v>
      </c>
      <c r="E87" s="290"/>
      <c r="F87" s="179">
        <v>-0.30519370725401362</v>
      </c>
      <c r="G87" s="34"/>
      <c r="H87" s="5"/>
      <c r="I87" s="5"/>
    </row>
    <row r="88" spans="1:9" ht="10.5" customHeight="1" x14ac:dyDescent="0.2">
      <c r="B88" s="16" t="s">
        <v>100</v>
      </c>
      <c r="C88" s="289">
        <v>33020.71</v>
      </c>
      <c r="D88" s="290"/>
      <c r="E88" s="290">
        <v>45.6</v>
      </c>
      <c r="F88" s="179">
        <v>-0.26660361932882137</v>
      </c>
      <c r="G88" s="34"/>
      <c r="H88" s="5"/>
      <c r="I88" s="5"/>
    </row>
    <row r="89" spans="1:9" ht="10.5" customHeight="1" x14ac:dyDescent="0.2">
      <c r="B89" s="16" t="s">
        <v>107</v>
      </c>
      <c r="C89" s="289">
        <v>1259496.7700000003</v>
      </c>
      <c r="D89" s="290">
        <v>1259496.7700000003</v>
      </c>
      <c r="E89" s="290">
        <v>2064.3200000000002</v>
      </c>
      <c r="F89" s="179">
        <v>5.4971952751140529E-2</v>
      </c>
      <c r="G89" s="27"/>
      <c r="H89" s="5"/>
      <c r="I89" s="5"/>
    </row>
    <row r="90" spans="1:9" s="28" customFormat="1" ht="10.5" customHeight="1" x14ac:dyDescent="0.2">
      <c r="A90" s="24"/>
      <c r="B90" s="33" t="s">
        <v>110</v>
      </c>
      <c r="C90" s="289">
        <v>319460.57</v>
      </c>
      <c r="D90" s="290">
        <v>319460.57</v>
      </c>
      <c r="E90" s="290">
        <v>491.46</v>
      </c>
      <c r="F90" s="179">
        <v>0.10641462005205882</v>
      </c>
      <c r="G90" s="34"/>
      <c r="H90" s="5"/>
    </row>
    <row r="91" spans="1:9" ht="10.5" customHeight="1" x14ac:dyDescent="0.2">
      <c r="B91" s="33" t="s">
        <v>109</v>
      </c>
      <c r="C91" s="289">
        <v>937286.20000000007</v>
      </c>
      <c r="D91" s="290">
        <v>937286.20000000007</v>
      </c>
      <c r="E91" s="290">
        <v>1572.8600000000001</v>
      </c>
      <c r="F91" s="179">
        <v>3.8679392074707719E-2</v>
      </c>
      <c r="G91" s="34"/>
      <c r="H91" s="5"/>
      <c r="I91" s="5"/>
    </row>
    <row r="92" spans="1:9" ht="10.5" customHeight="1" x14ac:dyDescent="0.2">
      <c r="B92" s="33" t="s">
        <v>112</v>
      </c>
      <c r="C92" s="289">
        <v>2750</v>
      </c>
      <c r="D92" s="290">
        <v>2750</v>
      </c>
      <c r="E92" s="290"/>
      <c r="F92" s="179">
        <v>0</v>
      </c>
      <c r="G92" s="20"/>
      <c r="H92" s="5"/>
      <c r="I92" s="5"/>
    </row>
    <row r="93" spans="1:9" ht="10.5" customHeight="1" x14ac:dyDescent="0.2">
      <c r="B93" s="33" t="s">
        <v>111</v>
      </c>
      <c r="C93" s="289"/>
      <c r="D93" s="290"/>
      <c r="E93" s="290"/>
      <c r="F93" s="179"/>
      <c r="G93" s="34"/>
      <c r="H93" s="5"/>
      <c r="I93" s="5"/>
    </row>
    <row r="94" spans="1:9" ht="10.5" customHeight="1" x14ac:dyDescent="0.2">
      <c r="B94" s="16" t="s">
        <v>97</v>
      </c>
      <c r="C94" s="289"/>
      <c r="D94" s="290"/>
      <c r="E94" s="290"/>
      <c r="F94" s="179"/>
      <c r="G94" s="34"/>
      <c r="H94" s="5"/>
      <c r="I94" s="5"/>
    </row>
    <row r="95" spans="1:9" ht="10.5" customHeight="1" x14ac:dyDescent="0.2">
      <c r="B95" s="16" t="s">
        <v>103</v>
      </c>
      <c r="C95" s="289"/>
      <c r="D95" s="290"/>
      <c r="E95" s="290"/>
      <c r="F95" s="179"/>
      <c r="G95" s="34"/>
      <c r="H95" s="5"/>
      <c r="I95" s="5"/>
    </row>
    <row r="96" spans="1:9" s="40" customFormat="1" ht="10.5" customHeight="1" x14ac:dyDescent="0.25">
      <c r="A96" s="38"/>
      <c r="B96" s="16" t="s">
        <v>96</v>
      </c>
      <c r="C96" s="289"/>
      <c r="D96" s="290"/>
      <c r="E96" s="290"/>
      <c r="F96" s="179"/>
      <c r="G96" s="34"/>
      <c r="H96" s="5"/>
    </row>
    <row r="97" spans="1:9" x14ac:dyDescent="0.2">
      <c r="B97" s="16" t="s">
        <v>95</v>
      </c>
      <c r="C97" s="289">
        <v>3712.2000000000003</v>
      </c>
      <c r="D97" s="290">
        <v>3712.2000000000003</v>
      </c>
      <c r="E97" s="290"/>
      <c r="F97" s="179">
        <v>-0.20465355444144484</v>
      </c>
      <c r="G97" s="34"/>
      <c r="H97" s="5"/>
      <c r="I97" s="5"/>
    </row>
    <row r="98" spans="1:9" ht="10.5" customHeight="1" x14ac:dyDescent="0.2">
      <c r="B98" s="16" t="s">
        <v>381</v>
      </c>
      <c r="C98" s="289">
        <v>66247.679999999993</v>
      </c>
      <c r="D98" s="290"/>
      <c r="E98" s="290">
        <v>123</v>
      </c>
      <c r="F98" s="179">
        <v>-0.10747892835519524</v>
      </c>
      <c r="G98" s="34"/>
      <c r="H98" s="5"/>
      <c r="I98" s="5"/>
    </row>
    <row r="99" spans="1:9" s="486" customFormat="1" ht="10.5" customHeight="1" x14ac:dyDescent="0.2">
      <c r="A99" s="452"/>
      <c r="B99" s="563" t="s">
        <v>310</v>
      </c>
      <c r="C99" s="568"/>
      <c r="D99" s="569"/>
      <c r="E99" s="569"/>
      <c r="F99" s="570"/>
      <c r="G99" s="571"/>
    </row>
    <row r="100" spans="1:9" s="486" customFormat="1" ht="10.5" customHeight="1" x14ac:dyDescent="0.2">
      <c r="A100" s="452"/>
      <c r="B100" s="563" t="s">
        <v>311</v>
      </c>
      <c r="C100" s="568"/>
      <c r="D100" s="569"/>
      <c r="E100" s="569"/>
      <c r="F100" s="570"/>
      <c r="G100" s="571"/>
    </row>
    <row r="101" spans="1:9" s="486" customFormat="1" ht="10.5" customHeight="1" x14ac:dyDescent="0.2">
      <c r="A101" s="452"/>
      <c r="B101" s="563" t="s">
        <v>312</v>
      </c>
      <c r="C101" s="568"/>
      <c r="D101" s="569"/>
      <c r="E101" s="569"/>
      <c r="F101" s="570"/>
      <c r="G101" s="571"/>
    </row>
    <row r="102" spans="1:9" s="486" customFormat="1" ht="10.5" customHeight="1" x14ac:dyDescent="0.2">
      <c r="A102" s="452"/>
      <c r="B102" s="563" t="s">
        <v>313</v>
      </c>
      <c r="C102" s="568"/>
      <c r="D102" s="569"/>
      <c r="E102" s="569"/>
      <c r="F102" s="570"/>
      <c r="G102" s="561"/>
    </row>
    <row r="103" spans="1:9" s="28" customFormat="1" ht="10.5" customHeight="1" x14ac:dyDescent="0.2">
      <c r="A103" s="24"/>
      <c r="B103" s="16" t="s">
        <v>91</v>
      </c>
      <c r="C103" s="289">
        <v>44644.479999999996</v>
      </c>
      <c r="D103" s="290">
        <v>4177.6000000000004</v>
      </c>
      <c r="E103" s="290"/>
      <c r="F103" s="179">
        <v>-5.8057024028950854E-2</v>
      </c>
      <c r="G103" s="34"/>
      <c r="H103" s="5"/>
    </row>
    <row r="104" spans="1:9" ht="10.5" customHeight="1" x14ac:dyDescent="0.2">
      <c r="B104" s="16" t="s">
        <v>94</v>
      </c>
      <c r="C104" s="289"/>
      <c r="D104" s="290"/>
      <c r="E104" s="290"/>
      <c r="F104" s="179"/>
      <c r="G104" s="34"/>
      <c r="H104" s="5"/>
      <c r="I104" s="5"/>
    </row>
    <row r="105" spans="1:9" ht="10.5" customHeight="1" x14ac:dyDescent="0.2">
      <c r="B105" s="16" t="s">
        <v>92</v>
      </c>
      <c r="C105" s="289"/>
      <c r="D105" s="290"/>
      <c r="E105" s="290"/>
      <c r="F105" s="179"/>
      <c r="G105" s="34"/>
      <c r="H105" s="5"/>
      <c r="I105" s="5"/>
    </row>
    <row r="106" spans="1:9" ht="10.5" customHeight="1" x14ac:dyDescent="0.2">
      <c r="B106" s="16" t="s">
        <v>93</v>
      </c>
      <c r="C106" s="289"/>
      <c r="D106" s="290"/>
      <c r="E106" s="290"/>
      <c r="F106" s="179"/>
      <c r="G106" s="34"/>
      <c r="H106" s="5"/>
      <c r="I106" s="5"/>
    </row>
    <row r="107" spans="1:9" ht="10.5" customHeight="1" x14ac:dyDescent="0.2">
      <c r="B107" s="16" t="s">
        <v>252</v>
      </c>
      <c r="C107" s="289"/>
      <c r="D107" s="290"/>
      <c r="E107" s="290"/>
      <c r="F107" s="179"/>
      <c r="G107" s="34"/>
      <c r="H107" s="5"/>
      <c r="I107" s="5"/>
    </row>
    <row r="108" spans="1:9" ht="10.5" customHeight="1" x14ac:dyDescent="0.2">
      <c r="B108" s="16" t="s">
        <v>303</v>
      </c>
      <c r="C108" s="289"/>
      <c r="D108" s="290"/>
      <c r="E108" s="290"/>
      <c r="F108" s="179"/>
      <c r="G108" s="34"/>
      <c r="H108" s="5"/>
      <c r="I108" s="5"/>
    </row>
    <row r="109" spans="1:9" ht="10.5" customHeight="1" x14ac:dyDescent="0.2">
      <c r="B109" s="268" t="s">
        <v>255</v>
      </c>
      <c r="C109" s="289"/>
      <c r="D109" s="290"/>
      <c r="E109" s="290"/>
      <c r="F109" s="179"/>
      <c r="G109" s="34"/>
      <c r="H109" s="5"/>
      <c r="I109" s="5"/>
    </row>
    <row r="110" spans="1:9" ht="10.5" customHeight="1" x14ac:dyDescent="0.2">
      <c r="B110" s="574" t="s">
        <v>449</v>
      </c>
      <c r="C110" s="289"/>
      <c r="D110" s="290"/>
      <c r="E110" s="290"/>
      <c r="F110" s="179"/>
      <c r="G110" s="34"/>
      <c r="H110" s="5"/>
      <c r="I110" s="5"/>
    </row>
    <row r="111" spans="1:9" ht="10.5" customHeight="1" x14ac:dyDescent="0.2">
      <c r="B111" s="16" t="s">
        <v>489</v>
      </c>
      <c r="C111" s="289"/>
      <c r="D111" s="290"/>
      <c r="E111" s="290"/>
      <c r="F111" s="179"/>
      <c r="G111" s="34"/>
      <c r="H111" s="5"/>
      <c r="I111" s="5"/>
    </row>
    <row r="112" spans="1:9" ht="10.5" customHeight="1" x14ac:dyDescent="0.2">
      <c r="B112" s="574" t="s">
        <v>487</v>
      </c>
      <c r="C112" s="289"/>
      <c r="D112" s="290"/>
      <c r="E112" s="290"/>
      <c r="F112" s="179"/>
      <c r="G112" s="34"/>
      <c r="H112" s="5"/>
      <c r="I112" s="5"/>
    </row>
    <row r="113" spans="1:9" ht="10.5" customHeight="1" x14ac:dyDescent="0.2">
      <c r="B113" s="16" t="s">
        <v>99</v>
      </c>
      <c r="C113" s="289">
        <v>760</v>
      </c>
      <c r="D113" s="290">
        <v>320</v>
      </c>
      <c r="E113" s="290"/>
      <c r="F113" s="179">
        <v>0.14630467571644035</v>
      </c>
      <c r="G113" s="34"/>
      <c r="H113" s="5"/>
      <c r="I113" s="5"/>
    </row>
    <row r="114" spans="1:9" ht="10.5" customHeight="1" x14ac:dyDescent="0.2">
      <c r="B114" s="16" t="s">
        <v>98</v>
      </c>
      <c r="C114" s="289"/>
      <c r="D114" s="290"/>
      <c r="E114" s="290"/>
      <c r="F114" s="179"/>
      <c r="G114" s="36"/>
      <c r="H114" s="5"/>
      <c r="I114" s="5"/>
    </row>
    <row r="115" spans="1:9" s="28" customFormat="1" ht="10.5" customHeight="1" x14ac:dyDescent="0.2">
      <c r="A115" s="24"/>
      <c r="B115" s="16" t="s">
        <v>279</v>
      </c>
      <c r="C115" s="289">
        <v>-412647</v>
      </c>
      <c r="D115" s="290">
        <v>-2082</v>
      </c>
      <c r="E115" s="290">
        <v>-490</v>
      </c>
      <c r="F115" s="179">
        <v>0.71374285156590678</v>
      </c>
      <c r="G115" s="36"/>
      <c r="H115" s="5"/>
    </row>
    <row r="116" spans="1:9" s="28" customFormat="1" ht="10.5" customHeight="1" x14ac:dyDescent="0.2">
      <c r="A116" s="24"/>
      <c r="B116" s="29" t="s">
        <v>113</v>
      </c>
      <c r="C116" s="291">
        <v>11470384.219999997</v>
      </c>
      <c r="D116" s="292">
        <v>4091748.2099999995</v>
      </c>
      <c r="E116" s="292">
        <v>13436.95</v>
      </c>
      <c r="F116" s="178">
        <v>-4.1499784757895175E-2</v>
      </c>
      <c r="G116" s="34"/>
    </row>
    <row r="117" spans="1:9" ht="18" customHeight="1" x14ac:dyDescent="0.2">
      <c r="B117" s="31" t="s">
        <v>122</v>
      </c>
      <c r="C117" s="30"/>
      <c r="D117" s="222"/>
      <c r="E117" s="222"/>
      <c r="F117" s="179"/>
      <c r="G117" s="34"/>
      <c r="H117" s="5"/>
      <c r="I117" s="5"/>
    </row>
    <row r="118" spans="1:9" ht="10.5" customHeight="1" x14ac:dyDescent="0.2">
      <c r="B118" s="16" t="s">
        <v>123</v>
      </c>
      <c r="C118" s="30">
        <v>173.91</v>
      </c>
      <c r="D118" s="222"/>
      <c r="E118" s="222"/>
      <c r="F118" s="179">
        <v>-0.64268984220907299</v>
      </c>
      <c r="G118" s="34"/>
      <c r="H118" s="5"/>
      <c r="I118" s="5"/>
    </row>
    <row r="119" spans="1:9" ht="10.5" customHeight="1" x14ac:dyDescent="0.2">
      <c r="B119" s="16" t="s">
        <v>100</v>
      </c>
      <c r="C119" s="30">
        <v>40.5</v>
      </c>
      <c r="D119" s="222"/>
      <c r="E119" s="222"/>
      <c r="F119" s="179">
        <v>0.61354581673306763</v>
      </c>
      <c r="G119" s="34"/>
      <c r="H119" s="5"/>
      <c r="I119" s="5"/>
    </row>
    <row r="120" spans="1:9" ht="10.5" customHeight="1" x14ac:dyDescent="0.2">
      <c r="B120" s="16" t="s">
        <v>177</v>
      </c>
      <c r="C120" s="30"/>
      <c r="D120" s="222"/>
      <c r="E120" s="222"/>
      <c r="F120" s="179"/>
      <c r="G120" s="34"/>
      <c r="H120" s="5"/>
      <c r="I120" s="5"/>
    </row>
    <row r="121" spans="1:9" ht="10.5" customHeight="1" x14ac:dyDescent="0.2">
      <c r="B121" s="16" t="s">
        <v>22</v>
      </c>
      <c r="C121" s="30"/>
      <c r="D121" s="222"/>
      <c r="E121" s="222"/>
      <c r="F121" s="179"/>
      <c r="G121" s="34"/>
      <c r="H121" s="5"/>
      <c r="I121" s="5"/>
    </row>
    <row r="122" spans="1:9" ht="10.5" customHeight="1" x14ac:dyDescent="0.2">
      <c r="B122" s="574" t="s">
        <v>450</v>
      </c>
      <c r="C122" s="30"/>
      <c r="D122" s="222"/>
      <c r="E122" s="222"/>
      <c r="F122" s="179"/>
      <c r="G122" s="34"/>
      <c r="H122" s="5"/>
      <c r="I122" s="5"/>
    </row>
    <row r="123" spans="1:9" ht="10.5" customHeight="1" x14ac:dyDescent="0.2">
      <c r="B123" s="16" t="s">
        <v>99</v>
      </c>
      <c r="C123" s="30"/>
      <c r="D123" s="222"/>
      <c r="E123" s="222"/>
      <c r="F123" s="179"/>
      <c r="G123" s="34"/>
      <c r="H123" s="5"/>
      <c r="I123" s="5"/>
    </row>
    <row r="124" spans="1:9" ht="10.5" customHeight="1" x14ac:dyDescent="0.2">
      <c r="B124" s="41" t="s">
        <v>120</v>
      </c>
      <c r="C124" s="42">
        <v>336.15999999999997</v>
      </c>
      <c r="D124" s="224"/>
      <c r="E124" s="224"/>
      <c r="F124" s="187">
        <v>-0.47810966900577545</v>
      </c>
      <c r="G124" s="208"/>
      <c r="H124" s="5"/>
      <c r="I124" s="5"/>
    </row>
    <row r="125" spans="1:9" ht="10.5" customHeight="1" x14ac:dyDescent="0.2">
      <c r="B125" s="265" t="s">
        <v>238</v>
      </c>
      <c r="C125" s="208"/>
      <c r="D125" s="208"/>
      <c r="E125" s="208"/>
      <c r="F125" s="208"/>
      <c r="G125" s="208"/>
      <c r="H125" s="205"/>
      <c r="I125" s="34"/>
    </row>
    <row r="126" spans="1:9" ht="10.5" customHeight="1" x14ac:dyDescent="0.2">
      <c r="B126" s="265" t="s">
        <v>249</v>
      </c>
      <c r="C126" s="208"/>
      <c r="D126" s="208"/>
      <c r="E126" s="208"/>
      <c r="F126" s="208"/>
      <c r="G126" s="208"/>
      <c r="H126" s="205"/>
      <c r="I126" s="34"/>
    </row>
    <row r="127" spans="1:9" ht="10.5" customHeight="1" x14ac:dyDescent="0.2">
      <c r="B127" s="265" t="s">
        <v>251</v>
      </c>
      <c r="C127" s="208"/>
      <c r="D127" s="208"/>
      <c r="E127" s="208"/>
      <c r="F127" s="208"/>
      <c r="G127" s="208"/>
      <c r="H127" s="205"/>
      <c r="I127" s="34"/>
    </row>
    <row r="128" spans="1:9" ht="10.5" customHeight="1" x14ac:dyDescent="0.2">
      <c r="B128" s="265" t="s">
        <v>376</v>
      </c>
      <c r="C128" s="208"/>
      <c r="D128" s="208"/>
      <c r="E128" s="208"/>
      <c r="F128" s="208"/>
      <c r="G128" s="208"/>
      <c r="H128" s="205"/>
      <c r="I128" s="34"/>
    </row>
    <row r="129" spans="1:9" ht="10.5" customHeight="1" x14ac:dyDescent="0.2">
      <c r="B129" s="265" t="s">
        <v>282</v>
      </c>
      <c r="C129" s="208"/>
      <c r="D129" s="208"/>
      <c r="E129" s="208"/>
      <c r="F129" s="208"/>
      <c r="G129" s="208"/>
      <c r="H129" s="205"/>
      <c r="I129" s="34"/>
    </row>
    <row r="130" spans="1:9" s="28" customFormat="1" ht="10.5" customHeight="1" x14ac:dyDescent="0.2">
      <c r="A130" s="24"/>
      <c r="B130" s="50"/>
      <c r="C130" s="208"/>
      <c r="D130" s="208"/>
      <c r="E130" s="208"/>
      <c r="F130" s="208"/>
      <c r="G130" s="4"/>
      <c r="H130" s="209"/>
      <c r="I130" s="36"/>
    </row>
    <row r="131" spans="1:9" ht="9" customHeight="1" x14ac:dyDescent="0.2">
      <c r="A131" s="1"/>
      <c r="F131" s="4"/>
      <c r="G131" s="8"/>
      <c r="H131" s="4"/>
      <c r="I131" s="4"/>
    </row>
    <row r="132" spans="1:9" ht="15" customHeight="1" x14ac:dyDescent="0.25">
      <c r="B132" s="7" t="s">
        <v>288</v>
      </c>
      <c r="C132" s="8"/>
      <c r="D132" s="8"/>
      <c r="E132" s="8"/>
      <c r="F132" s="8"/>
      <c r="H132" s="8"/>
      <c r="I132" s="8"/>
    </row>
    <row r="133" spans="1:9" x14ac:dyDescent="0.2">
      <c r="B133" s="9"/>
      <c r="C133" s="10" t="str">
        <f>C3</f>
        <v>MOIS D'AOUT 2024</v>
      </c>
      <c r="D133" s="11"/>
      <c r="G133" s="15"/>
    </row>
    <row r="134" spans="1:9" ht="14.25" customHeight="1" x14ac:dyDescent="0.2">
      <c r="B134" s="12" t="str">
        <f>B4</f>
        <v xml:space="preserve">             V - ASSURANCE ACCIDENTS DU TRAVAIL : DEPENSES en milliers d'euros</v>
      </c>
      <c r="C134" s="13"/>
      <c r="D134" s="13"/>
      <c r="E134" s="13"/>
      <c r="F134" s="14"/>
      <c r="G134" s="20"/>
      <c r="H134" s="5"/>
      <c r="I134" s="5"/>
    </row>
    <row r="135" spans="1:9" ht="12" customHeight="1" x14ac:dyDescent="0.2">
      <c r="B135" s="16" t="s">
        <v>4</v>
      </c>
      <c r="C135" s="18" t="s">
        <v>6</v>
      </c>
      <c r="D135" s="219" t="s">
        <v>3</v>
      </c>
      <c r="E135" s="219" t="s">
        <v>237</v>
      </c>
      <c r="F135" s="19" t="str">
        <f>Maladie_mnt!$H$5</f>
        <v>GAM</v>
      </c>
      <c r="G135" s="23"/>
      <c r="H135" s="5"/>
      <c r="I135" s="5"/>
    </row>
    <row r="136" spans="1:9" ht="9.75" customHeight="1" x14ac:dyDescent="0.2">
      <c r="B136" s="21"/>
      <c r="C136" s="44"/>
      <c r="D136" s="220" t="s">
        <v>241</v>
      </c>
      <c r="E136" s="220" t="s">
        <v>239</v>
      </c>
      <c r="F136" s="22" t="str">
        <f>Maladie_mnt!$H$6</f>
        <v>en %</v>
      </c>
      <c r="G136" s="36"/>
      <c r="H136" s="5"/>
      <c r="I136" s="5"/>
    </row>
    <row r="137" spans="1:9" s="28" customFormat="1" ht="6" customHeight="1" x14ac:dyDescent="0.2">
      <c r="A137" s="24"/>
      <c r="B137" s="35"/>
      <c r="C137" s="291"/>
      <c r="D137" s="292"/>
      <c r="E137" s="292"/>
      <c r="F137" s="178"/>
      <c r="G137" s="36"/>
    </row>
    <row r="138" spans="1:9" s="28" customFormat="1" ht="13.5" customHeight="1" x14ac:dyDescent="0.2">
      <c r="A138" s="24"/>
      <c r="B138" s="31" t="s">
        <v>121</v>
      </c>
      <c r="C138" s="289"/>
      <c r="D138" s="290"/>
      <c r="E138" s="290"/>
      <c r="F138" s="178"/>
      <c r="G138" s="36"/>
    </row>
    <row r="139" spans="1:9" s="28" customFormat="1" ht="10.5" customHeight="1" x14ac:dyDescent="0.2">
      <c r="A139" s="24"/>
      <c r="B139" s="16" t="s">
        <v>116</v>
      </c>
      <c r="C139" s="289">
        <v>4749.2100000000009</v>
      </c>
      <c r="D139" s="290"/>
      <c r="E139" s="290">
        <v>108.88</v>
      </c>
      <c r="F139" s="179">
        <v>0.18846719785389698</v>
      </c>
      <c r="G139" s="36"/>
      <c r="H139" s="5"/>
    </row>
    <row r="140" spans="1:9" s="28" customFormat="1" ht="10.5" customHeight="1" x14ac:dyDescent="0.2">
      <c r="A140" s="24"/>
      <c r="B140" s="16" t="s">
        <v>117</v>
      </c>
      <c r="C140" s="289">
        <v>5448.4900000000007</v>
      </c>
      <c r="D140" s="290"/>
      <c r="E140" s="290">
        <v>338.63</v>
      </c>
      <c r="F140" s="179">
        <v>0.52095592750985431</v>
      </c>
      <c r="G140" s="36"/>
      <c r="H140" s="5"/>
    </row>
    <row r="141" spans="1:9" s="28" customFormat="1" ht="10.5" customHeight="1" x14ac:dyDescent="0.2">
      <c r="A141" s="24"/>
      <c r="B141" s="16" t="s">
        <v>118</v>
      </c>
      <c r="C141" s="289"/>
      <c r="D141" s="290"/>
      <c r="E141" s="290"/>
      <c r="F141" s="179"/>
      <c r="G141" s="36"/>
      <c r="H141" s="5"/>
    </row>
    <row r="142" spans="1:9" s="28" customFormat="1" ht="10.5" customHeight="1" x14ac:dyDescent="0.2">
      <c r="A142" s="24"/>
      <c r="B142" s="16" t="s">
        <v>166</v>
      </c>
      <c r="C142" s="289">
        <v>711.9300000000004</v>
      </c>
      <c r="D142" s="290"/>
      <c r="E142" s="290">
        <v>23.94</v>
      </c>
      <c r="F142" s="179">
        <v>-0.16455829891100227</v>
      </c>
      <c r="G142" s="36"/>
      <c r="H142" s="5"/>
    </row>
    <row r="143" spans="1:9" s="28" customFormat="1" ht="10.5" customHeight="1" x14ac:dyDescent="0.2">
      <c r="A143" s="24"/>
      <c r="B143" s="16" t="s">
        <v>22</v>
      </c>
      <c r="C143" s="289">
        <v>599.52</v>
      </c>
      <c r="D143" s="290"/>
      <c r="E143" s="290"/>
      <c r="F143" s="179">
        <v>-3.5210814290312142E-2</v>
      </c>
      <c r="G143" s="36"/>
      <c r="H143" s="5"/>
    </row>
    <row r="144" spans="1:9" s="28" customFormat="1" ht="10.5" customHeight="1" x14ac:dyDescent="0.2">
      <c r="A144" s="24"/>
      <c r="B144" s="16" t="s">
        <v>115</v>
      </c>
      <c r="C144" s="289">
        <v>511</v>
      </c>
      <c r="D144" s="290"/>
      <c r="E144" s="290"/>
      <c r="F144" s="179">
        <v>-0.17831127691392368</v>
      </c>
      <c r="G144" s="36"/>
      <c r="H144" s="5"/>
    </row>
    <row r="145" spans="1:8" s="28" customFormat="1" ht="10.5" customHeight="1" x14ac:dyDescent="0.2">
      <c r="A145" s="24"/>
      <c r="B145" s="16" t="s">
        <v>114</v>
      </c>
      <c r="C145" s="289">
        <v>249.6</v>
      </c>
      <c r="D145" s="290"/>
      <c r="E145" s="290"/>
      <c r="F145" s="179"/>
      <c r="G145" s="36"/>
      <c r="H145" s="5"/>
    </row>
    <row r="146" spans="1:8" s="28" customFormat="1" ht="10.5" customHeight="1" x14ac:dyDescent="0.2">
      <c r="A146" s="24"/>
      <c r="B146" s="16" t="s">
        <v>100</v>
      </c>
      <c r="C146" s="289"/>
      <c r="D146" s="290"/>
      <c r="E146" s="290"/>
      <c r="F146" s="179"/>
      <c r="G146" s="36"/>
      <c r="H146" s="5"/>
    </row>
    <row r="147" spans="1:8" s="28" customFormat="1" ht="10.5" hidden="1" customHeight="1" x14ac:dyDescent="0.2">
      <c r="A147" s="24"/>
      <c r="B147" s="16" t="s">
        <v>98</v>
      </c>
      <c r="C147" s="289"/>
      <c r="D147" s="290"/>
      <c r="E147" s="290"/>
      <c r="F147" s="179"/>
      <c r="G147" s="36"/>
      <c r="H147" s="5"/>
    </row>
    <row r="148" spans="1:8" s="28" customFormat="1" ht="12.75" customHeight="1" x14ac:dyDescent="0.2">
      <c r="A148" s="24"/>
      <c r="B148" s="16" t="s">
        <v>412</v>
      </c>
      <c r="C148" s="289"/>
      <c r="D148" s="290"/>
      <c r="E148" s="290"/>
      <c r="F148" s="179"/>
      <c r="G148" s="36"/>
      <c r="H148" s="5"/>
    </row>
    <row r="149" spans="1:8" s="28" customFormat="1" ht="12.75" customHeight="1" x14ac:dyDescent="0.2">
      <c r="A149" s="24"/>
      <c r="B149" s="16" t="s">
        <v>374</v>
      </c>
      <c r="C149" s="289">
        <v>30</v>
      </c>
      <c r="D149" s="290"/>
      <c r="E149" s="290"/>
      <c r="F149" s="179">
        <v>0</v>
      </c>
      <c r="G149" s="36"/>
      <c r="H149" s="5"/>
    </row>
    <row r="150" spans="1:8" s="28" customFormat="1" ht="12.75" customHeight="1" x14ac:dyDescent="0.2">
      <c r="A150" s="24"/>
      <c r="B150" s="574" t="s">
        <v>451</v>
      </c>
      <c r="C150" s="289"/>
      <c r="D150" s="290"/>
      <c r="E150" s="290"/>
      <c r="F150" s="179"/>
      <c r="G150" s="36"/>
      <c r="H150" s="5"/>
    </row>
    <row r="151" spans="1:8" s="28" customFormat="1" ht="12.75" hidden="1" customHeight="1" x14ac:dyDescent="0.2">
      <c r="A151" s="24"/>
      <c r="B151" s="579"/>
      <c r="C151" s="289"/>
      <c r="D151" s="290"/>
      <c r="E151" s="290"/>
      <c r="F151" s="179"/>
      <c r="G151" s="36"/>
      <c r="H151" s="5"/>
    </row>
    <row r="152" spans="1:8" s="28" customFormat="1" ht="12.75" customHeight="1" x14ac:dyDescent="0.2">
      <c r="A152" s="24"/>
      <c r="B152" s="269" t="s">
        <v>99</v>
      </c>
      <c r="C152" s="289"/>
      <c r="D152" s="290"/>
      <c r="E152" s="290"/>
      <c r="F152" s="179"/>
      <c r="G152" s="36"/>
      <c r="H152" s="5"/>
    </row>
    <row r="153" spans="1:8" s="28" customFormat="1" ht="11.25" customHeight="1" x14ac:dyDescent="0.2">
      <c r="A153" s="24"/>
      <c r="B153" s="35" t="s">
        <v>119</v>
      </c>
      <c r="C153" s="291">
        <v>12299.750000000002</v>
      </c>
      <c r="D153" s="292"/>
      <c r="E153" s="292">
        <v>471.45</v>
      </c>
      <c r="F153" s="178">
        <v>0.26751760391021673</v>
      </c>
      <c r="G153" s="36"/>
    </row>
    <row r="154" spans="1:8" s="28" customFormat="1" ht="14.25" customHeight="1" x14ac:dyDescent="0.2">
      <c r="A154" s="24"/>
      <c r="B154" s="31" t="s">
        <v>243</v>
      </c>
      <c r="C154" s="291"/>
      <c r="D154" s="292"/>
      <c r="E154" s="292"/>
      <c r="F154" s="178"/>
      <c r="G154" s="36"/>
    </row>
    <row r="155" spans="1:8" s="28" customFormat="1" ht="10.5" customHeight="1" x14ac:dyDescent="0.2">
      <c r="A155" s="24"/>
      <c r="B155" s="16" t="s">
        <v>22</v>
      </c>
      <c r="C155" s="289">
        <v>211394.01</v>
      </c>
      <c r="D155" s="290"/>
      <c r="E155" s="290">
        <v>26.5</v>
      </c>
      <c r="F155" s="179">
        <v>0.20087450454712052</v>
      </c>
      <c r="G155" s="36"/>
      <c r="H155" s="5"/>
    </row>
    <row r="156" spans="1:8" s="28" customFormat="1" ht="10.5" customHeight="1" x14ac:dyDescent="0.2">
      <c r="A156" s="24"/>
      <c r="B156" s="16" t="s">
        <v>104</v>
      </c>
      <c r="C156" s="289">
        <v>57458.210000000006</v>
      </c>
      <c r="D156" s="290"/>
      <c r="E156" s="290"/>
      <c r="F156" s="179">
        <v>-8.8612873482487364E-2</v>
      </c>
      <c r="G156" s="36"/>
      <c r="H156" s="5"/>
    </row>
    <row r="157" spans="1:8" s="28" customFormat="1" ht="10.5" customHeight="1" x14ac:dyDescent="0.2">
      <c r="A157" s="24"/>
      <c r="B157" s="33" t="s">
        <v>106</v>
      </c>
      <c r="C157" s="289">
        <v>56828.03</v>
      </c>
      <c r="D157" s="290"/>
      <c r="E157" s="290"/>
      <c r="F157" s="179">
        <v>-8.5429303873790885E-2</v>
      </c>
      <c r="G157" s="36"/>
      <c r="H157" s="5"/>
    </row>
    <row r="158" spans="1:8" s="28" customFormat="1" ht="10.5" customHeight="1" x14ac:dyDescent="0.2">
      <c r="A158" s="24"/>
      <c r="B158" s="33" t="s">
        <v>304</v>
      </c>
      <c r="C158" s="289">
        <v>18656.930000000004</v>
      </c>
      <c r="D158" s="290"/>
      <c r="E158" s="290"/>
      <c r="F158" s="179">
        <v>0.16484377536418315</v>
      </c>
      <c r="G158" s="36"/>
      <c r="H158" s="5"/>
    </row>
    <row r="159" spans="1:8" s="28" customFormat="1" ht="10.5" customHeight="1" x14ac:dyDescent="0.2">
      <c r="A159" s="24"/>
      <c r="B159" s="33" t="s">
        <v>305</v>
      </c>
      <c r="C159" s="289"/>
      <c r="D159" s="290"/>
      <c r="E159" s="290"/>
      <c r="F159" s="179"/>
      <c r="G159" s="36"/>
      <c r="H159" s="5"/>
    </row>
    <row r="160" spans="1:8" s="28" customFormat="1" ht="10.5" customHeight="1" x14ac:dyDescent="0.2">
      <c r="A160" s="24"/>
      <c r="B160" s="33" t="s">
        <v>306</v>
      </c>
      <c r="C160" s="289">
        <v>1608.25</v>
      </c>
      <c r="D160" s="290"/>
      <c r="E160" s="290"/>
      <c r="F160" s="179">
        <v>9.1041687866761922E-2</v>
      </c>
      <c r="G160" s="36"/>
      <c r="H160" s="5"/>
    </row>
    <row r="161" spans="1:9" s="28" customFormat="1" ht="10.5" customHeight="1" x14ac:dyDescent="0.2">
      <c r="A161" s="24"/>
      <c r="B161" s="33" t="s">
        <v>307</v>
      </c>
      <c r="C161" s="289">
        <v>4533.97</v>
      </c>
      <c r="D161" s="290"/>
      <c r="E161" s="290"/>
      <c r="F161" s="179">
        <v>-0.29363220958728475</v>
      </c>
      <c r="G161" s="36"/>
      <c r="H161" s="5"/>
    </row>
    <row r="162" spans="1:9" s="28" customFormat="1" ht="10.5" customHeight="1" x14ac:dyDescent="0.2">
      <c r="A162" s="24"/>
      <c r="B162" s="33" t="s">
        <v>308</v>
      </c>
      <c r="C162" s="289">
        <v>16492.59</v>
      </c>
      <c r="D162" s="290"/>
      <c r="E162" s="290"/>
      <c r="F162" s="179">
        <v>-0.16251212998776698</v>
      </c>
      <c r="G162" s="36"/>
      <c r="H162" s="5"/>
    </row>
    <row r="163" spans="1:9" s="28" customFormat="1" ht="10.5" customHeight="1" x14ac:dyDescent="0.2">
      <c r="A163" s="24"/>
      <c r="B163" s="33" t="s">
        <v>309</v>
      </c>
      <c r="C163" s="289">
        <v>15536.289999999997</v>
      </c>
      <c r="D163" s="290"/>
      <c r="E163" s="290"/>
      <c r="F163" s="179">
        <v>-0.16173750615088456</v>
      </c>
      <c r="G163" s="34"/>
      <c r="H163" s="5"/>
    </row>
    <row r="164" spans="1:9" ht="10.5" customHeight="1" x14ac:dyDescent="0.2">
      <c r="B164" s="33" t="s">
        <v>105</v>
      </c>
      <c r="C164" s="289">
        <v>630.18000000000006</v>
      </c>
      <c r="D164" s="290"/>
      <c r="E164" s="290"/>
      <c r="F164" s="179">
        <v>-0.30635112823335164</v>
      </c>
      <c r="G164" s="34"/>
      <c r="H164" s="5"/>
      <c r="I164" s="5"/>
    </row>
    <row r="165" spans="1:9" ht="10.5" customHeight="1" x14ac:dyDescent="0.2">
      <c r="B165" s="16" t="s">
        <v>116</v>
      </c>
      <c r="C165" s="289">
        <v>1249.4000000000001</v>
      </c>
      <c r="D165" s="290"/>
      <c r="E165" s="290"/>
      <c r="F165" s="179">
        <v>-0.62278164570338213</v>
      </c>
      <c r="G165" s="34"/>
      <c r="H165" s="5"/>
      <c r="I165" s="5"/>
    </row>
    <row r="166" spans="1:9" ht="10.5" customHeight="1" x14ac:dyDescent="0.2">
      <c r="B166" s="16" t="s">
        <v>117</v>
      </c>
      <c r="C166" s="289">
        <v>1170.25</v>
      </c>
      <c r="D166" s="290"/>
      <c r="E166" s="290"/>
      <c r="F166" s="179">
        <v>-0.48908535254311281</v>
      </c>
      <c r="G166" s="34"/>
      <c r="H166" s="5"/>
      <c r="I166" s="5"/>
    </row>
    <row r="167" spans="1:9" ht="10.5" customHeight="1" x14ac:dyDescent="0.2">
      <c r="B167" s="16" t="s">
        <v>118</v>
      </c>
      <c r="C167" s="289"/>
      <c r="D167" s="290"/>
      <c r="E167" s="290"/>
      <c r="F167" s="179"/>
      <c r="G167" s="36"/>
      <c r="H167" s="5"/>
      <c r="I167" s="5"/>
    </row>
    <row r="168" spans="1:9" s="28" customFormat="1" ht="10.5" customHeight="1" x14ac:dyDescent="0.2">
      <c r="A168" s="24"/>
      <c r="B168" s="16" t="s">
        <v>115</v>
      </c>
      <c r="C168" s="289">
        <v>882.01</v>
      </c>
      <c r="D168" s="290"/>
      <c r="E168" s="290"/>
      <c r="F168" s="179">
        <v>0.38750629247420076</v>
      </c>
      <c r="G168" s="36"/>
      <c r="H168" s="5"/>
    </row>
    <row r="169" spans="1:9" s="28" customFormat="1" ht="10.5" customHeight="1" x14ac:dyDescent="0.2">
      <c r="A169" s="24"/>
      <c r="B169" s="16" t="s">
        <v>114</v>
      </c>
      <c r="C169" s="289"/>
      <c r="D169" s="290"/>
      <c r="E169" s="290"/>
      <c r="F169" s="179"/>
      <c r="G169" s="20"/>
      <c r="H169" s="5"/>
    </row>
    <row r="170" spans="1:9" ht="10.5" customHeight="1" x14ac:dyDescent="0.2">
      <c r="B170" s="16" t="s">
        <v>95</v>
      </c>
      <c r="C170" s="289">
        <v>731.40000000000009</v>
      </c>
      <c r="D170" s="290"/>
      <c r="E170" s="290"/>
      <c r="F170" s="179">
        <v>0.52884615384615419</v>
      </c>
      <c r="G170" s="20"/>
      <c r="H170" s="5"/>
      <c r="I170" s="5"/>
    </row>
    <row r="171" spans="1:9" ht="10.5" customHeight="1" x14ac:dyDescent="0.2">
      <c r="B171" s="16" t="s">
        <v>381</v>
      </c>
      <c r="C171" s="289">
        <v>1515.86</v>
      </c>
      <c r="D171" s="290"/>
      <c r="E171" s="290"/>
      <c r="F171" s="179">
        <v>0.52953403426634105</v>
      </c>
      <c r="G171" s="20"/>
      <c r="H171" s="5"/>
      <c r="I171" s="5"/>
    </row>
    <row r="172" spans="1:9" s="486" customFormat="1" ht="10.5" customHeight="1" x14ac:dyDescent="0.2">
      <c r="A172" s="452"/>
      <c r="B172" s="563" t="s">
        <v>310</v>
      </c>
      <c r="C172" s="568"/>
      <c r="D172" s="569"/>
      <c r="E172" s="569"/>
      <c r="F172" s="570"/>
      <c r="G172" s="494"/>
    </row>
    <row r="173" spans="1:9" s="486" customFormat="1" ht="10.5" customHeight="1" x14ac:dyDescent="0.2">
      <c r="A173" s="452"/>
      <c r="B173" s="563" t="s">
        <v>311</v>
      </c>
      <c r="C173" s="568"/>
      <c r="D173" s="569"/>
      <c r="E173" s="569"/>
      <c r="F173" s="570"/>
      <c r="G173" s="494"/>
    </row>
    <row r="174" spans="1:9" s="486" customFormat="1" ht="10.5" customHeight="1" x14ac:dyDescent="0.2">
      <c r="A174" s="452"/>
      <c r="B174" s="563" t="s">
        <v>312</v>
      </c>
      <c r="C174" s="568"/>
      <c r="D174" s="569"/>
      <c r="E174" s="569"/>
      <c r="F174" s="570"/>
      <c r="G174" s="494"/>
    </row>
    <row r="175" spans="1:9" s="486" customFormat="1" ht="10.5" customHeight="1" x14ac:dyDescent="0.2">
      <c r="A175" s="452"/>
      <c r="B175" s="563" t="s">
        <v>313</v>
      </c>
      <c r="C175" s="568"/>
      <c r="D175" s="569"/>
      <c r="E175" s="569"/>
      <c r="F175" s="570"/>
      <c r="G175" s="571"/>
    </row>
    <row r="176" spans="1:9" ht="10.5" customHeight="1" x14ac:dyDescent="0.2">
      <c r="B176" s="269" t="s">
        <v>412</v>
      </c>
      <c r="C176" s="289"/>
      <c r="D176" s="290"/>
      <c r="E176" s="290"/>
      <c r="F176" s="179"/>
      <c r="G176" s="34"/>
      <c r="H176" s="5"/>
      <c r="I176" s="5"/>
    </row>
    <row r="177" spans="1:9" ht="10.5" customHeight="1" x14ac:dyDescent="0.2">
      <c r="B177" s="16" t="s">
        <v>100</v>
      </c>
      <c r="C177" s="289">
        <v>206.32</v>
      </c>
      <c r="D177" s="290"/>
      <c r="E177" s="290"/>
      <c r="F177" s="179">
        <v>-2.1113061631162E-2</v>
      </c>
      <c r="G177" s="34"/>
      <c r="H177" s="5"/>
      <c r="I177" s="5"/>
    </row>
    <row r="178" spans="1:9" ht="10.5" customHeight="1" x14ac:dyDescent="0.2">
      <c r="B178" s="16" t="s">
        <v>94</v>
      </c>
      <c r="C178" s="289"/>
      <c r="D178" s="290"/>
      <c r="E178" s="290"/>
      <c r="F178" s="179"/>
      <c r="G178" s="34"/>
      <c r="H178" s="5"/>
      <c r="I178" s="5"/>
    </row>
    <row r="179" spans="1:9" ht="10.5" customHeight="1" x14ac:dyDescent="0.2">
      <c r="B179" s="16" t="s">
        <v>92</v>
      </c>
      <c r="C179" s="289">
        <v>29.3</v>
      </c>
      <c r="D179" s="290"/>
      <c r="E179" s="290"/>
      <c r="F179" s="179"/>
      <c r="G179" s="34"/>
      <c r="H179" s="5"/>
      <c r="I179" s="5"/>
    </row>
    <row r="180" spans="1:9" ht="10.5" customHeight="1" x14ac:dyDescent="0.2">
      <c r="B180" s="16" t="s">
        <v>93</v>
      </c>
      <c r="C180" s="289"/>
      <c r="D180" s="290"/>
      <c r="E180" s="290"/>
      <c r="F180" s="179"/>
      <c r="G180" s="27"/>
      <c r="H180" s="5"/>
      <c r="I180" s="5"/>
    </row>
    <row r="181" spans="1:9" s="28" customFormat="1" ht="10.5" customHeight="1" x14ac:dyDescent="0.2">
      <c r="A181" s="24"/>
      <c r="B181" s="16" t="s">
        <v>303</v>
      </c>
      <c r="C181" s="289"/>
      <c r="D181" s="290"/>
      <c r="E181" s="290"/>
      <c r="F181" s="179"/>
      <c r="G181" s="34"/>
      <c r="H181" s="5"/>
    </row>
    <row r="182" spans="1:9" ht="10.5" customHeight="1" x14ac:dyDescent="0.2">
      <c r="B182" s="16" t="s">
        <v>123</v>
      </c>
      <c r="C182" s="289"/>
      <c r="D182" s="290"/>
      <c r="E182" s="290"/>
      <c r="F182" s="179"/>
      <c r="G182" s="34"/>
      <c r="H182" s="5"/>
      <c r="I182" s="5"/>
    </row>
    <row r="183" spans="1:9" ht="10.5" customHeight="1" x14ac:dyDescent="0.2">
      <c r="B183" s="16" t="s">
        <v>107</v>
      </c>
      <c r="C183" s="289"/>
      <c r="D183" s="290"/>
      <c r="E183" s="290"/>
      <c r="F183" s="179"/>
      <c r="G183" s="20"/>
      <c r="H183" s="5"/>
      <c r="I183" s="5"/>
    </row>
    <row r="184" spans="1:9" ht="10.5" customHeight="1" x14ac:dyDescent="0.2">
      <c r="B184" s="33" t="s">
        <v>110</v>
      </c>
      <c r="C184" s="289"/>
      <c r="D184" s="290"/>
      <c r="E184" s="290"/>
      <c r="F184" s="179"/>
      <c r="G184" s="34"/>
      <c r="H184" s="5"/>
      <c r="I184" s="5"/>
    </row>
    <row r="185" spans="1:9" ht="10.5" customHeight="1" x14ac:dyDescent="0.2">
      <c r="B185" s="33" t="s">
        <v>109</v>
      </c>
      <c r="C185" s="289"/>
      <c r="D185" s="290"/>
      <c r="E185" s="290"/>
      <c r="F185" s="179"/>
      <c r="G185" s="34"/>
      <c r="H185" s="5"/>
      <c r="I185" s="5"/>
    </row>
    <row r="186" spans="1:9" ht="10.5" customHeight="1" x14ac:dyDescent="0.2">
      <c r="B186" s="33" t="s">
        <v>111</v>
      </c>
      <c r="C186" s="289"/>
      <c r="D186" s="290"/>
      <c r="E186" s="290"/>
      <c r="F186" s="179"/>
      <c r="G186" s="34"/>
      <c r="H186" s="5"/>
      <c r="I186" s="5"/>
    </row>
    <row r="187" spans="1:9" ht="10.5" customHeight="1" x14ac:dyDescent="0.2">
      <c r="B187" s="33" t="s">
        <v>112</v>
      </c>
      <c r="C187" s="289"/>
      <c r="D187" s="290"/>
      <c r="E187" s="290"/>
      <c r="F187" s="179"/>
      <c r="G187" s="34"/>
      <c r="H187" s="5"/>
      <c r="I187" s="5"/>
    </row>
    <row r="188" spans="1:9" ht="10.5" customHeight="1" x14ac:dyDescent="0.2">
      <c r="B188" s="16" t="s">
        <v>256</v>
      </c>
      <c r="C188" s="289"/>
      <c r="D188" s="290"/>
      <c r="E188" s="290"/>
      <c r="F188" s="179"/>
      <c r="G188" s="47"/>
      <c r="H188" s="5"/>
      <c r="I188" s="5"/>
    </row>
    <row r="189" spans="1:9" s="28" customFormat="1" ht="10.5" customHeight="1" x14ac:dyDescent="0.2">
      <c r="A189" s="24"/>
      <c r="B189" s="16" t="s">
        <v>96</v>
      </c>
      <c r="C189" s="289"/>
      <c r="D189" s="290"/>
      <c r="E189" s="290"/>
      <c r="F189" s="179"/>
      <c r="G189" s="47"/>
      <c r="H189" s="5"/>
    </row>
    <row r="190" spans="1:9" s="28" customFormat="1" ht="10.5" customHeight="1" x14ac:dyDescent="0.2">
      <c r="A190" s="24"/>
      <c r="B190" s="16" t="s">
        <v>103</v>
      </c>
      <c r="C190" s="295"/>
      <c r="D190" s="296"/>
      <c r="E190" s="296"/>
      <c r="F190" s="190"/>
      <c r="G190" s="47"/>
      <c r="H190" s="5"/>
    </row>
    <row r="191" spans="1:9" s="28" customFormat="1" ht="10.5" customHeight="1" x14ac:dyDescent="0.2">
      <c r="A191" s="24"/>
      <c r="B191" s="16" t="s">
        <v>91</v>
      </c>
      <c r="C191" s="295">
        <v>5240</v>
      </c>
      <c r="D191" s="296"/>
      <c r="E191" s="296"/>
      <c r="F191" s="190">
        <v>0.30132342605676654</v>
      </c>
      <c r="G191" s="47"/>
      <c r="H191" s="5"/>
    </row>
    <row r="192" spans="1:9" s="28" customFormat="1" ht="10.5" customHeight="1" x14ac:dyDescent="0.2">
      <c r="A192" s="24"/>
      <c r="B192" s="268" t="s">
        <v>255</v>
      </c>
      <c r="C192" s="295"/>
      <c r="D192" s="296"/>
      <c r="E192" s="296"/>
      <c r="F192" s="190"/>
      <c r="G192" s="47"/>
      <c r="H192" s="5"/>
    </row>
    <row r="193" spans="1:9" s="28" customFormat="1" ht="10.5" customHeight="1" x14ac:dyDescent="0.2">
      <c r="A193" s="24"/>
      <c r="B193" s="16" t="s">
        <v>411</v>
      </c>
      <c r="C193" s="295"/>
      <c r="D193" s="296"/>
      <c r="E193" s="296"/>
      <c r="F193" s="190"/>
      <c r="G193" s="47"/>
      <c r="H193" s="5"/>
    </row>
    <row r="194" spans="1:9" s="28" customFormat="1" ht="10.5" customHeight="1" x14ac:dyDescent="0.2">
      <c r="A194" s="24"/>
      <c r="B194" s="16" t="s">
        <v>97</v>
      </c>
      <c r="C194" s="295"/>
      <c r="D194" s="296"/>
      <c r="E194" s="296"/>
      <c r="F194" s="190"/>
      <c r="G194" s="47"/>
      <c r="H194" s="5"/>
    </row>
    <row r="195" spans="1:9" s="28" customFormat="1" ht="10.5" customHeight="1" x14ac:dyDescent="0.2">
      <c r="A195" s="24"/>
      <c r="B195" s="16" t="s">
        <v>374</v>
      </c>
      <c r="C195" s="295"/>
      <c r="D195" s="296"/>
      <c r="E195" s="296"/>
      <c r="F195" s="190"/>
      <c r="G195" s="47"/>
      <c r="H195" s="5"/>
    </row>
    <row r="196" spans="1:9" s="28" customFormat="1" ht="10.5" customHeight="1" x14ac:dyDescent="0.2">
      <c r="A196" s="24"/>
      <c r="B196" s="574" t="s">
        <v>460</v>
      </c>
      <c r="C196" s="295"/>
      <c r="D196" s="296"/>
      <c r="E196" s="296"/>
      <c r="F196" s="190"/>
      <c r="G196" s="47"/>
      <c r="H196" s="5"/>
    </row>
    <row r="197" spans="1:9" s="28" customFormat="1" ht="10.5" customHeight="1" x14ac:dyDescent="0.2">
      <c r="A197" s="24"/>
      <c r="B197" s="16" t="s">
        <v>489</v>
      </c>
      <c r="C197" s="295"/>
      <c r="D197" s="296"/>
      <c r="E197" s="296"/>
      <c r="F197" s="190"/>
      <c r="G197" s="47"/>
      <c r="H197" s="5"/>
    </row>
    <row r="198" spans="1:9" s="28" customFormat="1" ht="10.5" customHeight="1" x14ac:dyDescent="0.2">
      <c r="A198" s="24"/>
      <c r="B198" s="574" t="s">
        <v>487</v>
      </c>
      <c r="C198" s="295"/>
      <c r="D198" s="296"/>
      <c r="E198" s="296"/>
      <c r="F198" s="190"/>
      <c r="G198" s="47"/>
      <c r="H198" s="5"/>
    </row>
    <row r="199" spans="1:9" s="28" customFormat="1" ht="10.5" customHeight="1" x14ac:dyDescent="0.2">
      <c r="A199" s="24"/>
      <c r="B199" s="16" t="s">
        <v>99</v>
      </c>
      <c r="C199" s="295">
        <v>40</v>
      </c>
      <c r="D199" s="296"/>
      <c r="E199" s="296"/>
      <c r="F199" s="190"/>
      <c r="G199" s="47"/>
      <c r="H199" s="5"/>
    </row>
    <row r="200" spans="1:9" s="28" customFormat="1" ht="10.5" customHeight="1" x14ac:dyDescent="0.2">
      <c r="A200" s="24"/>
      <c r="B200" s="16" t="s">
        <v>98</v>
      </c>
      <c r="C200" s="295"/>
      <c r="D200" s="296"/>
      <c r="E200" s="296"/>
      <c r="F200" s="190"/>
      <c r="G200" s="47"/>
      <c r="H200" s="5"/>
    </row>
    <row r="201" spans="1:9" s="28" customFormat="1" ht="10.5" customHeight="1" x14ac:dyDescent="0.2">
      <c r="A201" s="24"/>
      <c r="B201" s="16" t="s">
        <v>279</v>
      </c>
      <c r="C201" s="295">
        <v>-12546</v>
      </c>
      <c r="D201" s="296"/>
      <c r="E201" s="296">
        <v>-2</v>
      </c>
      <c r="F201" s="190">
        <v>0.88548241659152382</v>
      </c>
      <c r="G201" s="47"/>
      <c r="H201" s="5"/>
    </row>
    <row r="202" spans="1:9" s="28" customFormat="1" ht="11.25" customHeight="1" x14ac:dyDescent="0.2">
      <c r="A202" s="24"/>
      <c r="B202" s="35" t="s">
        <v>245</v>
      </c>
      <c r="C202" s="297">
        <v>267380.76</v>
      </c>
      <c r="D202" s="298"/>
      <c r="E202" s="298">
        <v>24.5</v>
      </c>
      <c r="F202" s="180">
        <v>9.1522367694622409E-2</v>
      </c>
      <c r="G202" s="47"/>
    </row>
    <row r="203" spans="1:9" ht="10.5" customHeight="1" x14ac:dyDescent="0.2">
      <c r="B203" s="31" t="s">
        <v>278</v>
      </c>
      <c r="C203" s="297"/>
      <c r="D203" s="298"/>
      <c r="E203" s="298"/>
      <c r="F203" s="180"/>
      <c r="G203" s="47"/>
      <c r="H203" s="5"/>
      <c r="I203" s="5"/>
    </row>
    <row r="204" spans="1:9" ht="10.5" customHeight="1" x14ac:dyDescent="0.2">
      <c r="B204" s="16" t="s">
        <v>22</v>
      </c>
      <c r="C204" s="295">
        <v>5711857.3499999987</v>
      </c>
      <c r="D204" s="296">
        <v>439325.82999999996</v>
      </c>
      <c r="E204" s="296">
        <v>6468.99</v>
      </c>
      <c r="F204" s="190">
        <v>-5.0063377589068092E-2</v>
      </c>
      <c r="G204" s="47"/>
      <c r="H204" s="5"/>
      <c r="I204" s="5"/>
    </row>
    <row r="205" spans="1:9" ht="10.5" customHeight="1" x14ac:dyDescent="0.2">
      <c r="B205" s="16" t="s">
        <v>104</v>
      </c>
      <c r="C205" s="295">
        <v>5033572.4499999993</v>
      </c>
      <c r="D205" s="296">
        <v>2386797.8099999996</v>
      </c>
      <c r="E205" s="296">
        <v>5275.48</v>
      </c>
      <c r="F205" s="190">
        <v>-7.1374007813951312E-3</v>
      </c>
      <c r="G205" s="47"/>
      <c r="H205" s="5"/>
      <c r="I205" s="5"/>
    </row>
    <row r="206" spans="1:9" ht="10.5" customHeight="1" x14ac:dyDescent="0.2">
      <c r="B206" s="33" t="s">
        <v>106</v>
      </c>
      <c r="C206" s="295">
        <v>5024342.0799999991</v>
      </c>
      <c r="D206" s="296">
        <v>2385919.59</v>
      </c>
      <c r="E206" s="296">
        <v>5251.5399999999991</v>
      </c>
      <c r="F206" s="190">
        <v>-6.3963527198581671E-3</v>
      </c>
      <c r="G206" s="47"/>
      <c r="H206" s="5"/>
      <c r="I206" s="5"/>
    </row>
    <row r="207" spans="1:9" ht="10.5" customHeight="1" x14ac:dyDescent="0.2">
      <c r="B207" s="33" t="s">
        <v>304</v>
      </c>
      <c r="C207" s="295">
        <v>1537290.1199999999</v>
      </c>
      <c r="D207" s="296">
        <v>1409854.0299999998</v>
      </c>
      <c r="E207" s="296">
        <v>1470.48</v>
      </c>
      <c r="F207" s="190">
        <v>5.9891520128347864E-3</v>
      </c>
      <c r="G207" s="47"/>
      <c r="H207" s="5"/>
      <c r="I207" s="5"/>
    </row>
    <row r="208" spans="1:9" ht="10.5" customHeight="1" x14ac:dyDescent="0.2">
      <c r="B208" s="33" t="s">
        <v>305</v>
      </c>
      <c r="C208" s="295">
        <v>313.5</v>
      </c>
      <c r="D208" s="296">
        <v>313.5</v>
      </c>
      <c r="E208" s="296"/>
      <c r="F208" s="190">
        <v>-5.7312966081308647E-2</v>
      </c>
      <c r="G208" s="47"/>
      <c r="H208" s="5"/>
      <c r="I208" s="5"/>
    </row>
    <row r="209" spans="2:9" ht="10.5" customHeight="1" x14ac:dyDescent="0.2">
      <c r="B209" s="33" t="s">
        <v>306</v>
      </c>
      <c r="C209" s="295">
        <v>654961.85</v>
      </c>
      <c r="D209" s="296">
        <v>651464.52</v>
      </c>
      <c r="E209" s="296">
        <v>522.54</v>
      </c>
      <c r="F209" s="190">
        <v>2.2712935458276462E-2</v>
      </c>
      <c r="G209" s="47"/>
      <c r="H209" s="5"/>
      <c r="I209" s="5"/>
    </row>
    <row r="210" spans="2:9" ht="10.5" customHeight="1" x14ac:dyDescent="0.2">
      <c r="B210" s="33" t="s">
        <v>307</v>
      </c>
      <c r="C210" s="295">
        <v>345143.19000000012</v>
      </c>
      <c r="D210" s="296">
        <v>9620.3900000000012</v>
      </c>
      <c r="E210" s="296">
        <v>455.75</v>
      </c>
      <c r="F210" s="190">
        <v>-4.3801064253929267E-2</v>
      </c>
      <c r="G210" s="47"/>
      <c r="H210" s="5"/>
      <c r="I210" s="5"/>
    </row>
    <row r="211" spans="2:9" ht="10.5" customHeight="1" x14ac:dyDescent="0.2">
      <c r="B211" s="33" t="s">
        <v>308</v>
      </c>
      <c r="C211" s="295">
        <v>1990923.9999999995</v>
      </c>
      <c r="D211" s="296">
        <v>226110.83999999997</v>
      </c>
      <c r="E211" s="296">
        <v>2296.06</v>
      </c>
      <c r="F211" s="190">
        <v>-1.4680426443189565E-2</v>
      </c>
      <c r="G211" s="47"/>
      <c r="H211" s="5"/>
      <c r="I211" s="5"/>
    </row>
    <row r="212" spans="2:9" ht="10.5" customHeight="1" x14ac:dyDescent="0.2">
      <c r="B212" s="33" t="s">
        <v>309</v>
      </c>
      <c r="C212" s="295">
        <v>495709.41999999993</v>
      </c>
      <c r="D212" s="296">
        <v>88556.310000000012</v>
      </c>
      <c r="E212" s="296">
        <v>506.71</v>
      </c>
      <c r="F212" s="190">
        <v>-2.0839215116311927E-2</v>
      </c>
      <c r="G212" s="47"/>
      <c r="H212" s="5"/>
      <c r="I212" s="5"/>
    </row>
    <row r="213" spans="2:9" ht="10.5" customHeight="1" x14ac:dyDescent="0.2">
      <c r="B213" s="33" t="s">
        <v>105</v>
      </c>
      <c r="C213" s="295">
        <v>9230.3700000000008</v>
      </c>
      <c r="D213" s="296">
        <v>878.22</v>
      </c>
      <c r="E213" s="296">
        <v>23.94</v>
      </c>
      <c r="F213" s="190">
        <v>-0.29382345988152325</v>
      </c>
      <c r="G213" s="47"/>
      <c r="H213" s="5"/>
      <c r="I213" s="5"/>
    </row>
    <row r="214" spans="2:9" ht="10.5" customHeight="1" x14ac:dyDescent="0.2">
      <c r="B214" s="16" t="s">
        <v>116</v>
      </c>
      <c r="C214" s="295">
        <v>5998.6100000000015</v>
      </c>
      <c r="D214" s="296"/>
      <c r="E214" s="296">
        <v>108.88</v>
      </c>
      <c r="F214" s="190">
        <v>-0.17919684957486226</v>
      </c>
      <c r="G214" s="47"/>
      <c r="H214" s="5"/>
      <c r="I214" s="5"/>
    </row>
    <row r="215" spans="2:9" ht="10.5" customHeight="1" x14ac:dyDescent="0.2">
      <c r="B215" s="16" t="s">
        <v>117</v>
      </c>
      <c r="C215" s="295">
        <v>6618.7400000000007</v>
      </c>
      <c r="D215" s="296"/>
      <c r="E215" s="296">
        <v>338.63</v>
      </c>
      <c r="F215" s="190">
        <v>0.12701991220512276</v>
      </c>
      <c r="G215" s="47"/>
      <c r="H215" s="5"/>
      <c r="I215" s="5"/>
    </row>
    <row r="216" spans="2:9" ht="10.5" customHeight="1" x14ac:dyDescent="0.2">
      <c r="B216" s="16" t="s">
        <v>118</v>
      </c>
      <c r="C216" s="295"/>
      <c r="D216" s="296"/>
      <c r="E216" s="296"/>
      <c r="F216" s="190"/>
      <c r="G216" s="47"/>
      <c r="H216" s="5"/>
      <c r="I216" s="5"/>
    </row>
    <row r="217" spans="2:9" ht="10.5" customHeight="1" x14ac:dyDescent="0.2">
      <c r="B217" s="16" t="s">
        <v>100</v>
      </c>
      <c r="C217" s="295">
        <v>33267.53</v>
      </c>
      <c r="D217" s="296"/>
      <c r="E217" s="296">
        <v>45.6</v>
      </c>
      <c r="F217" s="190">
        <v>-0.2649723024005175</v>
      </c>
      <c r="G217" s="20"/>
      <c r="H217" s="5"/>
      <c r="I217" s="5"/>
    </row>
    <row r="218" spans="2:9" ht="10.5" customHeight="1" x14ac:dyDescent="0.2">
      <c r="B218" s="16" t="s">
        <v>107</v>
      </c>
      <c r="C218" s="295">
        <v>1259496.7700000003</v>
      </c>
      <c r="D218" s="296">
        <v>1259496.7700000003</v>
      </c>
      <c r="E218" s="296">
        <v>2064.3200000000002</v>
      </c>
      <c r="F218" s="190">
        <v>5.4971952751140529E-2</v>
      </c>
      <c r="G218" s="47"/>
      <c r="H218" s="5"/>
      <c r="I218" s="5"/>
    </row>
    <row r="219" spans="2:9" ht="10.5" customHeight="1" x14ac:dyDescent="0.2">
      <c r="B219" s="33" t="s">
        <v>110</v>
      </c>
      <c r="C219" s="289">
        <v>319460.57</v>
      </c>
      <c r="D219" s="290">
        <v>319460.57</v>
      </c>
      <c r="E219" s="290">
        <v>491.46</v>
      </c>
      <c r="F219" s="179">
        <v>0.10641462005205882</v>
      </c>
      <c r="G219" s="47"/>
      <c r="H219" s="5"/>
      <c r="I219" s="5"/>
    </row>
    <row r="220" spans="2:9" ht="10.5" customHeight="1" x14ac:dyDescent="0.2">
      <c r="B220" s="33" t="s">
        <v>109</v>
      </c>
      <c r="C220" s="295">
        <v>937286.20000000007</v>
      </c>
      <c r="D220" s="296">
        <v>937286.20000000007</v>
      </c>
      <c r="E220" s="296">
        <v>1572.8600000000001</v>
      </c>
      <c r="F220" s="190">
        <v>3.8679392074707719E-2</v>
      </c>
      <c r="G220" s="47"/>
      <c r="H220" s="5"/>
      <c r="I220" s="5"/>
    </row>
    <row r="221" spans="2:9" ht="10.5" customHeight="1" x14ac:dyDescent="0.2">
      <c r="B221" s="33" t="s">
        <v>112</v>
      </c>
      <c r="C221" s="295">
        <v>2750</v>
      </c>
      <c r="D221" s="296">
        <v>2750</v>
      </c>
      <c r="E221" s="296"/>
      <c r="F221" s="190">
        <v>0</v>
      </c>
      <c r="G221" s="47"/>
      <c r="H221" s="5"/>
      <c r="I221" s="5"/>
    </row>
    <row r="222" spans="2:9" ht="10.5" customHeight="1" x14ac:dyDescent="0.2">
      <c r="B222" s="33" t="s">
        <v>111</v>
      </c>
      <c r="C222" s="295"/>
      <c r="D222" s="296"/>
      <c r="E222" s="296"/>
      <c r="F222" s="190"/>
      <c r="G222" s="47"/>
      <c r="H222" s="5"/>
      <c r="I222" s="5"/>
    </row>
    <row r="223" spans="2:9" ht="10.5" customHeight="1" x14ac:dyDescent="0.2">
      <c r="B223" s="269" t="s">
        <v>411</v>
      </c>
      <c r="C223" s="295"/>
      <c r="D223" s="296"/>
      <c r="E223" s="296"/>
      <c r="F223" s="190"/>
      <c r="G223" s="47"/>
      <c r="H223" s="5"/>
      <c r="I223" s="5"/>
    </row>
    <row r="224" spans="2:9" ht="10.5" customHeight="1" x14ac:dyDescent="0.2">
      <c r="B224" s="16" t="s">
        <v>97</v>
      </c>
      <c r="C224" s="295"/>
      <c r="D224" s="296"/>
      <c r="E224" s="296"/>
      <c r="F224" s="190"/>
      <c r="G224" s="47"/>
      <c r="H224" s="5"/>
      <c r="I224" s="5"/>
    </row>
    <row r="225" spans="1:9" ht="10.5" customHeight="1" x14ac:dyDescent="0.2">
      <c r="B225" s="16" t="s">
        <v>103</v>
      </c>
      <c r="C225" s="295"/>
      <c r="D225" s="296"/>
      <c r="E225" s="296"/>
      <c r="F225" s="190"/>
      <c r="G225" s="47"/>
      <c r="H225" s="5"/>
      <c r="I225" s="5"/>
    </row>
    <row r="226" spans="1:9" ht="10.5" customHeight="1" x14ac:dyDescent="0.2">
      <c r="B226" s="16" t="s">
        <v>96</v>
      </c>
      <c r="C226" s="295"/>
      <c r="D226" s="296"/>
      <c r="E226" s="296"/>
      <c r="F226" s="190"/>
      <c r="G226" s="47"/>
      <c r="H226" s="5"/>
      <c r="I226" s="5"/>
    </row>
    <row r="227" spans="1:9" ht="10.5" customHeight="1" x14ac:dyDescent="0.2">
      <c r="B227" s="16" t="s">
        <v>115</v>
      </c>
      <c r="C227" s="295">
        <v>1393.01</v>
      </c>
      <c r="D227" s="296"/>
      <c r="E227" s="296"/>
      <c r="F227" s="190">
        <v>0.10769977019171884</v>
      </c>
      <c r="G227" s="47"/>
      <c r="H227" s="5"/>
      <c r="I227" s="5"/>
    </row>
    <row r="228" spans="1:9" ht="10.5" customHeight="1" x14ac:dyDescent="0.2">
      <c r="B228" s="16" t="s">
        <v>114</v>
      </c>
      <c r="C228" s="295">
        <v>249.6</v>
      </c>
      <c r="D228" s="296"/>
      <c r="E228" s="296"/>
      <c r="F228" s="190">
        <v>0.44444444444444442</v>
      </c>
      <c r="G228" s="47"/>
      <c r="H228" s="5"/>
      <c r="I228" s="5"/>
    </row>
    <row r="229" spans="1:9" ht="10.5" customHeight="1" x14ac:dyDescent="0.2">
      <c r="B229" s="16" t="s">
        <v>123</v>
      </c>
      <c r="C229" s="295">
        <v>173.91</v>
      </c>
      <c r="D229" s="296"/>
      <c r="E229" s="296"/>
      <c r="F229" s="190"/>
      <c r="G229" s="47"/>
      <c r="H229" s="5"/>
      <c r="I229" s="5"/>
    </row>
    <row r="230" spans="1:9" ht="10.5" customHeight="1" x14ac:dyDescent="0.2">
      <c r="B230" s="16" t="s">
        <v>95</v>
      </c>
      <c r="C230" s="295">
        <v>4443.6000000000004</v>
      </c>
      <c r="D230" s="296">
        <v>3712.2000000000003</v>
      </c>
      <c r="E230" s="296"/>
      <c r="F230" s="190">
        <v>-0.13646080298495844</v>
      </c>
      <c r="G230" s="47"/>
      <c r="H230" s="5"/>
      <c r="I230" s="5"/>
    </row>
    <row r="231" spans="1:9" ht="10.5" customHeight="1" x14ac:dyDescent="0.2">
      <c r="B231" s="16" t="s">
        <v>381</v>
      </c>
      <c r="C231" s="295">
        <v>67763.539999999994</v>
      </c>
      <c r="D231" s="296"/>
      <c r="E231" s="296">
        <v>123</v>
      </c>
      <c r="F231" s="190">
        <v>-9.9085571763604774E-2</v>
      </c>
      <c r="G231" s="47"/>
      <c r="H231" s="5"/>
      <c r="I231" s="5"/>
    </row>
    <row r="232" spans="1:9" s="486" customFormat="1" ht="10.5" customHeight="1" x14ac:dyDescent="0.2">
      <c r="A232" s="452"/>
      <c r="B232" s="563" t="s">
        <v>310</v>
      </c>
      <c r="C232" s="564"/>
      <c r="D232" s="565"/>
      <c r="E232" s="565"/>
      <c r="F232" s="566"/>
      <c r="G232" s="567"/>
    </row>
    <row r="233" spans="1:9" s="486" customFormat="1" ht="10.5" customHeight="1" x14ac:dyDescent="0.2">
      <c r="A233" s="452"/>
      <c r="B233" s="563" t="s">
        <v>311</v>
      </c>
      <c r="C233" s="564"/>
      <c r="D233" s="565"/>
      <c r="E233" s="565"/>
      <c r="F233" s="566"/>
      <c r="G233" s="567"/>
    </row>
    <row r="234" spans="1:9" s="486" customFormat="1" ht="10.5" customHeight="1" x14ac:dyDescent="0.2">
      <c r="A234" s="452"/>
      <c r="B234" s="563" t="s">
        <v>312</v>
      </c>
      <c r="C234" s="564"/>
      <c r="D234" s="565"/>
      <c r="E234" s="565"/>
      <c r="F234" s="566"/>
      <c r="G234" s="567"/>
    </row>
    <row r="235" spans="1:9" s="486" customFormat="1" ht="13.5" customHeight="1" x14ac:dyDescent="0.2">
      <c r="A235" s="452"/>
      <c r="B235" s="563" t="s">
        <v>313</v>
      </c>
      <c r="C235" s="564"/>
      <c r="D235" s="565"/>
      <c r="E235" s="565"/>
      <c r="F235" s="566"/>
      <c r="G235" s="567"/>
    </row>
    <row r="236" spans="1:9" ht="10.5" customHeight="1" x14ac:dyDescent="0.2">
      <c r="B236" s="269" t="s">
        <v>412</v>
      </c>
      <c r="C236" s="295"/>
      <c r="D236" s="296"/>
      <c r="E236" s="296"/>
      <c r="F236" s="190"/>
      <c r="G236" s="47"/>
      <c r="H236" s="5"/>
      <c r="I236" s="5"/>
    </row>
    <row r="237" spans="1:9" ht="10.5" customHeight="1" x14ac:dyDescent="0.2">
      <c r="B237" s="16" t="s">
        <v>94</v>
      </c>
      <c r="C237" s="295"/>
      <c r="D237" s="296"/>
      <c r="E237" s="296"/>
      <c r="F237" s="190"/>
      <c r="G237" s="47"/>
      <c r="H237" s="5"/>
      <c r="I237" s="5"/>
    </row>
    <row r="238" spans="1:9" ht="10.5" customHeight="1" x14ac:dyDescent="0.2">
      <c r="B238" s="16" t="s">
        <v>92</v>
      </c>
      <c r="C238" s="295">
        <v>29.3</v>
      </c>
      <c r="D238" s="296"/>
      <c r="E238" s="296"/>
      <c r="F238" s="190"/>
      <c r="G238" s="47"/>
      <c r="H238" s="5"/>
      <c r="I238" s="5"/>
    </row>
    <row r="239" spans="1:9" ht="10.5" customHeight="1" x14ac:dyDescent="0.2">
      <c r="B239" s="16" t="s">
        <v>93</v>
      </c>
      <c r="C239" s="295"/>
      <c r="D239" s="296"/>
      <c r="E239" s="296"/>
      <c r="F239" s="190"/>
      <c r="G239" s="47"/>
      <c r="H239" s="5"/>
      <c r="I239" s="5"/>
    </row>
    <row r="240" spans="1:9" ht="10.5" customHeight="1" x14ac:dyDescent="0.2">
      <c r="B240" s="16" t="s">
        <v>91</v>
      </c>
      <c r="C240" s="295">
        <v>49884.479999999996</v>
      </c>
      <c r="D240" s="296">
        <v>4177.6000000000004</v>
      </c>
      <c r="E240" s="296"/>
      <c r="F240" s="190">
        <v>-2.9915700866716133E-2</v>
      </c>
      <c r="G240" s="47"/>
      <c r="H240" s="5"/>
      <c r="I240" s="5"/>
    </row>
    <row r="241" spans="1:9" ht="10.5" customHeight="1" x14ac:dyDescent="0.2">
      <c r="B241" s="16" t="s">
        <v>252</v>
      </c>
      <c r="C241" s="295"/>
      <c r="D241" s="296"/>
      <c r="E241" s="296"/>
      <c r="F241" s="190"/>
      <c r="G241" s="47"/>
      <c r="H241" s="5"/>
      <c r="I241" s="5"/>
    </row>
    <row r="242" spans="1:9" ht="10.5" customHeight="1" x14ac:dyDescent="0.2">
      <c r="B242" s="16" t="s">
        <v>177</v>
      </c>
      <c r="C242" s="295"/>
      <c r="D242" s="296"/>
      <c r="E242" s="296"/>
      <c r="F242" s="190"/>
      <c r="G242" s="47"/>
      <c r="H242" s="5"/>
      <c r="I242" s="5"/>
    </row>
    <row r="243" spans="1:9" ht="10.5" customHeight="1" x14ac:dyDescent="0.2">
      <c r="B243" s="16" t="s">
        <v>303</v>
      </c>
      <c r="C243" s="295"/>
      <c r="D243" s="296"/>
      <c r="E243" s="296"/>
      <c r="F243" s="190"/>
      <c r="G243" s="47"/>
      <c r="H243" s="5"/>
      <c r="I243" s="5"/>
    </row>
    <row r="244" spans="1:9" ht="10.5" customHeight="1" x14ac:dyDescent="0.2">
      <c r="B244" s="268" t="s">
        <v>255</v>
      </c>
      <c r="C244" s="295"/>
      <c r="D244" s="296"/>
      <c r="E244" s="296"/>
      <c r="F244" s="190"/>
      <c r="G244" s="47"/>
      <c r="H244" s="5"/>
      <c r="I244" s="5"/>
    </row>
    <row r="245" spans="1:9" ht="10.5" customHeight="1" x14ac:dyDescent="0.2">
      <c r="B245" s="16" t="s">
        <v>374</v>
      </c>
      <c r="C245" s="295">
        <v>30</v>
      </c>
      <c r="D245" s="296"/>
      <c r="E245" s="296"/>
      <c r="F245" s="190">
        <v>0</v>
      </c>
      <c r="G245" s="117"/>
      <c r="H245" s="5"/>
      <c r="I245" s="5"/>
    </row>
    <row r="246" spans="1:9" ht="10.5" customHeight="1" x14ac:dyDescent="0.2">
      <c r="B246" s="574" t="s">
        <v>460</v>
      </c>
      <c r="C246" s="295"/>
      <c r="D246" s="296"/>
      <c r="E246" s="296"/>
      <c r="F246" s="190"/>
      <c r="G246" s="117"/>
      <c r="H246" s="5"/>
      <c r="I246" s="5"/>
    </row>
    <row r="247" spans="1:9" ht="10.5" hidden="1" customHeight="1" x14ac:dyDescent="0.2">
      <c r="B247" s="579"/>
      <c r="C247" s="295"/>
      <c r="D247" s="296"/>
      <c r="E247" s="296"/>
      <c r="F247" s="190"/>
      <c r="G247" s="117"/>
      <c r="H247" s="5"/>
      <c r="I247" s="5"/>
    </row>
    <row r="248" spans="1:9" ht="10.5" customHeight="1" x14ac:dyDescent="0.2">
      <c r="B248" s="16" t="s">
        <v>99</v>
      </c>
      <c r="C248" s="295">
        <v>800</v>
      </c>
      <c r="D248" s="296">
        <v>320</v>
      </c>
      <c r="E248" s="296"/>
      <c r="F248" s="190">
        <v>0.20663650075414774</v>
      </c>
      <c r="G248" s="47"/>
      <c r="H248" s="5"/>
      <c r="I248" s="5"/>
    </row>
    <row r="249" spans="1:9" ht="13.5" customHeight="1" x14ac:dyDescent="0.2">
      <c r="A249" s="24"/>
      <c r="B249" s="16" t="s">
        <v>98</v>
      </c>
      <c r="C249" s="295"/>
      <c r="D249" s="296"/>
      <c r="E249" s="296"/>
      <c r="F249" s="190"/>
      <c r="G249" s="266"/>
      <c r="H249" s="5"/>
      <c r="I249" s="28"/>
    </row>
    <row r="250" spans="1:9" s="28" customFormat="1" ht="12.75" customHeight="1" x14ac:dyDescent="0.2">
      <c r="A250" s="24"/>
      <c r="B250" s="16" t="s">
        <v>279</v>
      </c>
      <c r="C250" s="295">
        <v>-425193</v>
      </c>
      <c r="D250" s="296">
        <v>-2082</v>
      </c>
      <c r="E250" s="296">
        <v>-492</v>
      </c>
      <c r="F250" s="190">
        <v>0.71836114467691292</v>
      </c>
      <c r="G250" s="266"/>
      <c r="H250" s="267"/>
      <c r="I250" s="47"/>
    </row>
    <row r="251" spans="1:9" s="28" customFormat="1" ht="15" customHeight="1" x14ac:dyDescent="0.2">
      <c r="A251" s="24"/>
      <c r="B251" s="263" t="s">
        <v>253</v>
      </c>
      <c r="C251" s="299">
        <v>11750400.889999999</v>
      </c>
      <c r="D251" s="300">
        <v>4091748.2099999995</v>
      </c>
      <c r="E251" s="300">
        <v>13932.9</v>
      </c>
      <c r="F251" s="234">
        <v>-3.8611405679617627E-2</v>
      </c>
      <c r="G251" s="266"/>
      <c r="H251" s="267"/>
      <c r="I251" s="47"/>
    </row>
    <row r="252" spans="1:9" s="28" customFormat="1" ht="11.25" customHeight="1" x14ac:dyDescent="0.2">
      <c r="A252" s="24"/>
      <c r="B252" s="265" t="s">
        <v>238</v>
      </c>
      <c r="C252" s="266"/>
      <c r="D252" s="266"/>
      <c r="E252" s="266"/>
      <c r="F252" s="266"/>
      <c r="G252" s="266"/>
      <c r="H252" s="267"/>
      <c r="I252" s="47"/>
    </row>
    <row r="253" spans="1:9" s="28" customFormat="1" ht="11.25" customHeight="1" x14ac:dyDescent="0.2">
      <c r="A253" s="24"/>
      <c r="B253" s="265" t="s">
        <v>249</v>
      </c>
      <c r="C253" s="266"/>
      <c r="D253" s="266"/>
      <c r="E253" s="266"/>
      <c r="F253" s="266"/>
      <c r="G253" s="266"/>
      <c r="H253" s="267"/>
      <c r="I253" s="47"/>
    </row>
    <row r="254" spans="1:9" s="28" customFormat="1" ht="11.25" customHeight="1" x14ac:dyDescent="0.2">
      <c r="A254" s="24"/>
      <c r="B254" s="265" t="s">
        <v>251</v>
      </c>
      <c r="C254" s="266"/>
      <c r="D254" s="266"/>
      <c r="E254" s="266"/>
      <c r="F254" s="266"/>
      <c r="G254" s="266"/>
      <c r="H254" s="267"/>
      <c r="I254" s="47"/>
    </row>
    <row r="255" spans="1:9" s="28" customFormat="1" ht="11.25" customHeight="1" x14ac:dyDescent="0.2">
      <c r="A255" s="24"/>
      <c r="B255" s="265" t="s">
        <v>376</v>
      </c>
      <c r="C255" s="266"/>
      <c r="D255" s="266"/>
      <c r="E255" s="266"/>
      <c r="F255" s="266"/>
      <c r="G255" s="266"/>
      <c r="H255" s="267"/>
      <c r="I255" s="47"/>
    </row>
    <row r="256" spans="1:9" s="28" customFormat="1" ht="11.25" customHeight="1" x14ac:dyDescent="0.2">
      <c r="A256" s="24"/>
      <c r="B256" s="265" t="s">
        <v>282</v>
      </c>
      <c r="C256" s="266"/>
      <c r="D256" s="266"/>
      <c r="E256" s="266"/>
      <c r="F256" s="266"/>
      <c r="G256" s="8"/>
      <c r="H256" s="267"/>
      <c r="I256" s="47"/>
    </row>
    <row r="257" spans="1:9" x14ac:dyDescent="0.2">
      <c r="B257" s="265"/>
      <c r="C257" s="266"/>
      <c r="D257" s="266"/>
      <c r="E257" s="266"/>
      <c r="F257" s="266"/>
      <c r="H257" s="8"/>
      <c r="I257" s="8"/>
    </row>
    <row r="258" spans="1:9" ht="15" customHeight="1" x14ac:dyDescent="0.2">
      <c r="B258" s="265"/>
      <c r="C258" s="266"/>
      <c r="D258" s="266"/>
      <c r="E258" s="266"/>
      <c r="F258" s="266"/>
      <c r="G258" s="15"/>
    </row>
    <row r="259" spans="1:9" ht="15.75" x14ac:dyDescent="0.25">
      <c r="B259" s="7" t="s">
        <v>288</v>
      </c>
      <c r="C259" s="8"/>
      <c r="D259" s="8"/>
      <c r="E259" s="8"/>
      <c r="F259" s="8"/>
      <c r="G259" s="20"/>
      <c r="H259" s="5"/>
      <c r="I259" s="5"/>
    </row>
    <row r="260" spans="1:9" ht="14.25" customHeight="1" x14ac:dyDescent="0.2">
      <c r="B260" s="9"/>
      <c r="C260" s="10" t="str">
        <f>$C$3</f>
        <v>MOIS D'AOUT 2024</v>
      </c>
      <c r="D260" s="11"/>
      <c r="G260" s="23"/>
      <c r="H260" s="5"/>
      <c r="I260" s="5"/>
    </row>
    <row r="261" spans="1:9" ht="12" customHeight="1" x14ac:dyDescent="0.2">
      <c r="B261" s="12" t="str">
        <f>B4</f>
        <v xml:space="preserve">             V - ASSURANCE ACCIDENTS DU TRAVAIL : DEPENSES en milliers d'euros</v>
      </c>
      <c r="C261" s="13"/>
      <c r="D261" s="13"/>
      <c r="E261" s="13"/>
      <c r="F261" s="14"/>
      <c r="G261" s="27"/>
      <c r="H261" s="5"/>
      <c r="I261" s="5"/>
    </row>
    <row r="262" spans="1:9" x14ac:dyDescent="0.2">
      <c r="A262" s="24"/>
      <c r="B262" s="16" t="s">
        <v>4</v>
      </c>
      <c r="C262" s="18" t="s">
        <v>6</v>
      </c>
      <c r="D262" s="219" t="s">
        <v>3</v>
      </c>
      <c r="E262" s="219" t="s">
        <v>237</v>
      </c>
      <c r="F262" s="19" t="str">
        <f>Maladie_mnt!$H$5</f>
        <v>GAM</v>
      </c>
      <c r="G262" s="20"/>
      <c r="H262" s="28"/>
      <c r="I262" s="28"/>
    </row>
    <row r="263" spans="1:9" s="28" customFormat="1" ht="18" customHeight="1" x14ac:dyDescent="0.2">
      <c r="A263" s="6"/>
      <c r="B263" s="21"/>
      <c r="C263" s="44"/>
      <c r="D263" s="220" t="s">
        <v>241</v>
      </c>
      <c r="E263" s="220" t="s">
        <v>239</v>
      </c>
      <c r="F263" s="22" t="str">
        <f>Maladie_mnt!$H$6</f>
        <v>en %</v>
      </c>
      <c r="G263" s="20"/>
      <c r="H263" s="5"/>
      <c r="I263" s="5"/>
    </row>
    <row r="264" spans="1:9" ht="12.75" x14ac:dyDescent="0.2">
      <c r="B264" s="52" t="s">
        <v>163</v>
      </c>
      <c r="C264" s="303"/>
      <c r="D264" s="304"/>
      <c r="E264" s="304"/>
      <c r="F264" s="237"/>
      <c r="G264" s="27"/>
      <c r="H264" s="5"/>
      <c r="I264" s="5"/>
    </row>
    <row r="265" spans="1:9" ht="12" x14ac:dyDescent="0.2">
      <c r="A265" s="54"/>
      <c r="B265" s="31" t="s">
        <v>124</v>
      </c>
      <c r="C265" s="303"/>
      <c r="D265" s="304"/>
      <c r="E265" s="304"/>
      <c r="F265" s="237"/>
      <c r="G265" s="27"/>
      <c r="H265" s="28"/>
      <c r="I265" s="28"/>
    </row>
    <row r="266" spans="1:9" s="28" customFormat="1" ht="10.5" customHeight="1" x14ac:dyDescent="0.2">
      <c r="A266" s="54"/>
      <c r="B266" s="31"/>
      <c r="C266" s="303"/>
      <c r="D266" s="304"/>
      <c r="E266" s="304"/>
      <c r="F266" s="237"/>
      <c r="G266" s="20"/>
    </row>
    <row r="267" spans="1:9" s="28" customFormat="1" ht="9.75" customHeight="1" x14ac:dyDescent="0.2">
      <c r="A267" s="2"/>
      <c r="B267" s="37" t="s">
        <v>125</v>
      </c>
      <c r="C267" s="301">
        <v>947957.41000000015</v>
      </c>
      <c r="D267" s="302">
        <v>1290.6500000000003</v>
      </c>
      <c r="E267" s="302">
        <v>1425.99</v>
      </c>
      <c r="F267" s="239">
        <v>-0.11333994436070394</v>
      </c>
      <c r="G267" s="20"/>
      <c r="H267" s="5"/>
      <c r="I267" s="5"/>
    </row>
    <row r="268" spans="1:9" ht="10.5" customHeight="1" x14ac:dyDescent="0.2">
      <c r="A268" s="2"/>
      <c r="B268" s="37" t="s">
        <v>126</v>
      </c>
      <c r="C268" s="301">
        <v>1256.3999999999999</v>
      </c>
      <c r="D268" s="302"/>
      <c r="E268" s="302"/>
      <c r="F268" s="239"/>
      <c r="G268" s="20"/>
      <c r="H268" s="5"/>
      <c r="I268" s="5"/>
    </row>
    <row r="269" spans="1:9" ht="10.5" customHeight="1" x14ac:dyDescent="0.2">
      <c r="A269" s="2"/>
      <c r="B269" s="37" t="s">
        <v>127</v>
      </c>
      <c r="C269" s="301">
        <v>68700</v>
      </c>
      <c r="D269" s="302"/>
      <c r="E269" s="302"/>
      <c r="F269" s="239"/>
      <c r="G269" s="20"/>
      <c r="H269" s="5"/>
      <c r="I269" s="5"/>
    </row>
    <row r="270" spans="1:9" ht="10.5" customHeight="1" x14ac:dyDescent="0.2">
      <c r="A270" s="2"/>
      <c r="B270" s="37" t="s">
        <v>219</v>
      </c>
      <c r="C270" s="301">
        <v>306503.16000000003</v>
      </c>
      <c r="D270" s="302"/>
      <c r="E270" s="302">
        <v>470.95</v>
      </c>
      <c r="F270" s="239">
        <v>-4.5495958300966866E-2</v>
      </c>
      <c r="G270" s="20"/>
      <c r="H270" s="5"/>
      <c r="I270" s="5"/>
    </row>
    <row r="271" spans="1:9" ht="10.5" hidden="1" customHeight="1" x14ac:dyDescent="0.2">
      <c r="A271" s="2"/>
      <c r="B271" s="37" t="s">
        <v>130</v>
      </c>
      <c r="C271" s="301"/>
      <c r="D271" s="302"/>
      <c r="E271" s="302"/>
      <c r="F271" s="239"/>
      <c r="G271" s="20"/>
      <c r="H271" s="5"/>
      <c r="I271" s="5"/>
    </row>
    <row r="272" spans="1:9" ht="10.5" hidden="1" customHeight="1" x14ac:dyDescent="0.2">
      <c r="A272" s="2"/>
      <c r="B272" s="16" t="s">
        <v>128</v>
      </c>
      <c r="C272" s="301"/>
      <c r="D272" s="302"/>
      <c r="E272" s="302"/>
      <c r="F272" s="239"/>
      <c r="G272" s="20"/>
      <c r="H272" s="5"/>
      <c r="I272" s="5"/>
    </row>
    <row r="273" spans="1:9" ht="10.5" hidden="1" customHeight="1" x14ac:dyDescent="0.2">
      <c r="A273" s="2"/>
      <c r="B273" s="16" t="s">
        <v>192</v>
      </c>
      <c r="C273" s="301"/>
      <c r="D273" s="302"/>
      <c r="E273" s="302"/>
      <c r="F273" s="239"/>
      <c r="G273" s="20"/>
      <c r="H273" s="5"/>
      <c r="I273" s="5"/>
    </row>
    <row r="274" spans="1:9" ht="10.5" customHeight="1" x14ac:dyDescent="0.2">
      <c r="A274" s="2"/>
      <c r="B274" s="16" t="s">
        <v>414</v>
      </c>
      <c r="C274" s="301"/>
      <c r="D274" s="302"/>
      <c r="E274" s="302"/>
      <c r="F274" s="239"/>
      <c r="G274" s="20"/>
      <c r="H274" s="5"/>
      <c r="I274" s="5"/>
    </row>
    <row r="275" spans="1:9" ht="10.5" customHeight="1" x14ac:dyDescent="0.2">
      <c r="A275" s="2"/>
      <c r="B275" s="574" t="s">
        <v>452</v>
      </c>
      <c r="C275" s="301"/>
      <c r="D275" s="302"/>
      <c r="E275" s="302"/>
      <c r="F275" s="239"/>
      <c r="G275" s="20"/>
      <c r="H275" s="5"/>
      <c r="I275" s="5"/>
    </row>
    <row r="276" spans="1:9" ht="10.5" customHeight="1" x14ac:dyDescent="0.2">
      <c r="A276" s="2"/>
      <c r="B276" s="574" t="s">
        <v>488</v>
      </c>
      <c r="C276" s="301"/>
      <c r="D276" s="302"/>
      <c r="E276" s="302"/>
      <c r="F276" s="239"/>
      <c r="G276" s="20"/>
      <c r="H276" s="5"/>
      <c r="I276" s="5"/>
    </row>
    <row r="277" spans="1:9" ht="10.5" customHeight="1" x14ac:dyDescent="0.2">
      <c r="A277" s="2"/>
      <c r="B277" s="16" t="s">
        <v>280</v>
      </c>
      <c r="C277" s="301">
        <v>-52835.729999999974</v>
      </c>
      <c r="D277" s="302"/>
      <c r="E277" s="302">
        <v>-128.94999999999999</v>
      </c>
      <c r="F277" s="239">
        <v>0.23329824233794616</v>
      </c>
      <c r="G277" s="27"/>
      <c r="H277" s="5"/>
      <c r="I277" s="5"/>
    </row>
    <row r="278" spans="1:9" s="28" customFormat="1" ht="10.5" customHeight="1" x14ac:dyDescent="0.2">
      <c r="A278" s="54"/>
      <c r="B278" s="35" t="s">
        <v>131</v>
      </c>
      <c r="C278" s="303">
        <v>1271729.24</v>
      </c>
      <c r="D278" s="304">
        <v>1290.6500000000003</v>
      </c>
      <c r="E278" s="304">
        <v>1767.99</v>
      </c>
      <c r="F278" s="237">
        <v>-0.11129204299296491</v>
      </c>
      <c r="G278" s="27"/>
      <c r="H278" s="5"/>
    </row>
    <row r="279" spans="1:9" ht="12" x14ac:dyDescent="0.2">
      <c r="A279" s="54"/>
      <c r="B279" s="31" t="s">
        <v>132</v>
      </c>
      <c r="C279" s="303"/>
      <c r="D279" s="304"/>
      <c r="E279" s="304"/>
      <c r="F279" s="237"/>
      <c r="G279" s="27"/>
      <c r="H279" s="5"/>
      <c r="I279" s="28"/>
    </row>
    <row r="280" spans="1:9" s="28" customFormat="1" ht="12.75" customHeight="1" x14ac:dyDescent="0.2">
      <c r="A280" s="54"/>
      <c r="B280" s="31"/>
      <c r="C280" s="303"/>
      <c r="D280" s="304"/>
      <c r="E280" s="304"/>
      <c r="F280" s="237"/>
      <c r="G280" s="20"/>
      <c r="H280" s="5"/>
    </row>
    <row r="281" spans="1:9" s="28" customFormat="1" ht="12.75" customHeight="1" x14ac:dyDescent="0.2">
      <c r="A281" s="2"/>
      <c r="B281" s="37" t="s">
        <v>24</v>
      </c>
      <c r="C281" s="301">
        <v>10064080.890000002</v>
      </c>
      <c r="D281" s="302">
        <v>29842.420000000002</v>
      </c>
      <c r="E281" s="302">
        <v>27955.82</v>
      </c>
      <c r="F281" s="239">
        <v>-1.627916939988161E-2</v>
      </c>
      <c r="G281" s="20"/>
      <c r="H281" s="5"/>
      <c r="I281" s="5"/>
    </row>
    <row r="282" spans="1:9" ht="10.5" customHeight="1" x14ac:dyDescent="0.2">
      <c r="A282" s="2"/>
      <c r="B282" s="37" t="s">
        <v>133</v>
      </c>
      <c r="C282" s="301">
        <v>833118.49000000278</v>
      </c>
      <c r="D282" s="302">
        <v>8918.42</v>
      </c>
      <c r="E282" s="302">
        <v>2371.33</v>
      </c>
      <c r="F282" s="239">
        <v>0.44160262440260811</v>
      </c>
      <c r="G282" s="20"/>
      <c r="H282" s="5"/>
      <c r="I282" s="5"/>
    </row>
    <row r="283" spans="1:9" ht="10.5" customHeight="1" x14ac:dyDescent="0.2">
      <c r="A283" s="2"/>
      <c r="B283" s="37" t="s">
        <v>134</v>
      </c>
      <c r="C283" s="301">
        <v>16880.399999999976</v>
      </c>
      <c r="D283" s="302">
        <v>3797.3200000000006</v>
      </c>
      <c r="E283" s="302">
        <v>23.650000000000002</v>
      </c>
      <c r="F283" s="239">
        <v>-0.62741934415881151</v>
      </c>
      <c r="G283" s="20"/>
      <c r="H283" s="5"/>
      <c r="I283" s="5"/>
    </row>
    <row r="284" spans="1:9" ht="10.5" customHeight="1" x14ac:dyDescent="0.2">
      <c r="A284" s="2"/>
      <c r="B284" s="37" t="s">
        <v>220</v>
      </c>
      <c r="C284" s="301">
        <v>55659.220000000008</v>
      </c>
      <c r="D284" s="302"/>
      <c r="E284" s="302">
        <v>814.48</v>
      </c>
      <c r="F284" s="239">
        <v>-0.17058018922540863</v>
      </c>
      <c r="G284" s="20"/>
      <c r="H284" s="5"/>
      <c r="I284" s="5"/>
    </row>
    <row r="285" spans="1:9" ht="10.5" customHeight="1" x14ac:dyDescent="0.2">
      <c r="A285" s="2"/>
      <c r="B285" s="37" t="s">
        <v>312</v>
      </c>
      <c r="C285" s="301"/>
      <c r="D285" s="302"/>
      <c r="E285" s="302"/>
      <c r="F285" s="239"/>
      <c r="G285" s="20"/>
      <c r="H285" s="5"/>
      <c r="I285" s="5"/>
    </row>
    <row r="286" spans="1:9" ht="10.5" customHeight="1" x14ac:dyDescent="0.2">
      <c r="A286" s="2"/>
      <c r="B286" s="16" t="s">
        <v>414</v>
      </c>
      <c r="C286" s="301"/>
      <c r="D286" s="302"/>
      <c r="E286" s="302"/>
      <c r="F286" s="239"/>
      <c r="G286" s="20"/>
      <c r="H286" s="5"/>
      <c r="I286" s="5"/>
    </row>
    <row r="287" spans="1:9" ht="10.5" customHeight="1" x14ac:dyDescent="0.2">
      <c r="A287" s="2"/>
      <c r="B287" s="574" t="s">
        <v>453</v>
      </c>
      <c r="C287" s="301"/>
      <c r="D287" s="302"/>
      <c r="E287" s="302"/>
      <c r="F287" s="239"/>
      <c r="G287" s="20"/>
      <c r="H287" s="5"/>
      <c r="I287" s="5"/>
    </row>
    <row r="288" spans="1:9" ht="10.5" hidden="1" customHeight="1" x14ac:dyDescent="0.2">
      <c r="A288" s="2"/>
      <c r="B288" s="574"/>
      <c r="C288" s="301"/>
      <c r="D288" s="302"/>
      <c r="E288" s="302"/>
      <c r="F288" s="239"/>
      <c r="G288" s="20"/>
      <c r="H288" s="5"/>
      <c r="I288" s="5"/>
    </row>
    <row r="289" spans="1:9" ht="10.5" customHeight="1" x14ac:dyDescent="0.2">
      <c r="A289" s="2"/>
      <c r="B289" s="16" t="s">
        <v>280</v>
      </c>
      <c r="C289" s="301">
        <v>-256533.74000000019</v>
      </c>
      <c r="D289" s="302"/>
      <c r="E289" s="302">
        <v>-1065.44</v>
      </c>
      <c r="F289" s="239">
        <v>0.25875079845335014</v>
      </c>
      <c r="G289" s="20"/>
      <c r="H289" s="5"/>
      <c r="I289" s="5"/>
    </row>
    <row r="290" spans="1:9" ht="10.5" customHeight="1" x14ac:dyDescent="0.2">
      <c r="A290" s="2"/>
      <c r="B290" s="35" t="s">
        <v>135</v>
      </c>
      <c r="C290" s="303">
        <v>10713835.250000004</v>
      </c>
      <c r="D290" s="304">
        <v>42558.16</v>
      </c>
      <c r="E290" s="304">
        <v>30099.84</v>
      </c>
      <c r="F290" s="237">
        <v>-3.690807189079548E-4</v>
      </c>
      <c r="G290" s="27"/>
      <c r="H290" s="5"/>
      <c r="I290" s="5"/>
    </row>
    <row r="291" spans="1:9" x14ac:dyDescent="0.2">
      <c r="A291" s="54"/>
      <c r="B291" s="16"/>
      <c r="C291" s="303"/>
      <c r="D291" s="304"/>
      <c r="E291" s="304"/>
      <c r="F291" s="237"/>
      <c r="G291" s="27"/>
      <c r="H291" s="5"/>
      <c r="I291" s="28"/>
    </row>
    <row r="292" spans="1:9" s="28" customFormat="1" ht="16.5" customHeight="1" x14ac:dyDescent="0.2">
      <c r="A292" s="54"/>
      <c r="B292" s="31" t="s">
        <v>136</v>
      </c>
      <c r="C292" s="303"/>
      <c r="D292" s="304"/>
      <c r="E292" s="304"/>
      <c r="F292" s="237"/>
      <c r="G292" s="20"/>
      <c r="H292" s="5"/>
    </row>
    <row r="293" spans="1:9" s="28" customFormat="1" ht="16.5" customHeight="1" x14ac:dyDescent="0.2">
      <c r="A293" s="2"/>
      <c r="B293" s="37" t="s">
        <v>138</v>
      </c>
      <c r="C293" s="301">
        <v>33620.739999999976</v>
      </c>
      <c r="D293" s="302">
        <v>430.56</v>
      </c>
      <c r="E293" s="302">
        <v>80.08</v>
      </c>
      <c r="F293" s="239">
        <v>0.19988365453247603</v>
      </c>
      <c r="G293" s="20"/>
      <c r="H293" s="5"/>
      <c r="I293" s="5"/>
    </row>
    <row r="294" spans="1:9" ht="10.5" customHeight="1" x14ac:dyDescent="0.2">
      <c r="A294" s="2"/>
      <c r="B294" s="37" t="s">
        <v>221</v>
      </c>
      <c r="C294" s="301">
        <v>332.5</v>
      </c>
      <c r="D294" s="302"/>
      <c r="E294" s="302"/>
      <c r="F294" s="239">
        <v>0.41429179072735001</v>
      </c>
      <c r="G294" s="20"/>
      <c r="H294" s="5"/>
      <c r="I294" s="5"/>
    </row>
    <row r="295" spans="1:9" ht="10.5" hidden="1" customHeight="1" x14ac:dyDescent="0.2">
      <c r="A295" s="2"/>
      <c r="B295" s="16" t="s">
        <v>128</v>
      </c>
      <c r="C295" s="301"/>
      <c r="D295" s="302"/>
      <c r="E295" s="302"/>
      <c r="F295" s="239"/>
      <c r="G295" s="27"/>
      <c r="H295" s="5"/>
      <c r="I295" s="5"/>
    </row>
    <row r="296" spans="1:9" ht="10.5" customHeight="1" x14ac:dyDescent="0.2">
      <c r="A296" s="2"/>
      <c r="B296" s="574" t="s">
        <v>454</v>
      </c>
      <c r="C296" s="301"/>
      <c r="D296" s="302"/>
      <c r="E296" s="302"/>
      <c r="F296" s="239"/>
      <c r="G296" s="27"/>
      <c r="H296" s="5"/>
      <c r="I296" s="5"/>
    </row>
    <row r="297" spans="1:9" ht="10.5" hidden="1" customHeight="1" x14ac:dyDescent="0.2">
      <c r="A297" s="2"/>
      <c r="B297" s="574"/>
      <c r="C297" s="301"/>
      <c r="D297" s="302"/>
      <c r="E297" s="302"/>
      <c r="F297" s="239"/>
      <c r="G297" s="27"/>
      <c r="H297" s="5"/>
      <c r="I297" s="5"/>
    </row>
    <row r="298" spans="1:9" s="28" customFormat="1" ht="10.5" customHeight="1" x14ac:dyDescent="0.2">
      <c r="A298" s="54"/>
      <c r="B298" s="16" t="s">
        <v>280</v>
      </c>
      <c r="C298" s="301">
        <v>-161.38</v>
      </c>
      <c r="D298" s="302"/>
      <c r="E298" s="302">
        <v>-1</v>
      </c>
      <c r="F298" s="239">
        <v>0.28160736975857681</v>
      </c>
      <c r="G298" s="27"/>
      <c r="H298" s="5"/>
    </row>
    <row r="299" spans="1:9" s="28" customFormat="1" ht="10.5" customHeight="1" x14ac:dyDescent="0.2">
      <c r="A299" s="54"/>
      <c r="B299" s="16" t="s">
        <v>356</v>
      </c>
      <c r="C299" s="303"/>
      <c r="D299" s="304"/>
      <c r="E299" s="304"/>
      <c r="F299" s="237"/>
      <c r="G299" s="20"/>
      <c r="H299" s="5"/>
    </row>
    <row r="300" spans="1:9" ht="11.25" customHeight="1" x14ac:dyDescent="0.2">
      <c r="A300" s="2"/>
      <c r="B300" s="35" t="s">
        <v>137</v>
      </c>
      <c r="C300" s="303">
        <v>33891.859999999979</v>
      </c>
      <c r="D300" s="304">
        <v>430.56</v>
      </c>
      <c r="E300" s="304">
        <v>79.08</v>
      </c>
      <c r="F300" s="237">
        <v>0.20486484142090089</v>
      </c>
      <c r="G300" s="27"/>
      <c r="H300" s="5"/>
      <c r="I300" s="5"/>
    </row>
    <row r="301" spans="1:9" ht="11.25" customHeight="1" x14ac:dyDescent="0.2">
      <c r="A301" s="54"/>
      <c r="B301" s="16"/>
      <c r="C301" s="303"/>
      <c r="D301" s="304"/>
      <c r="E301" s="304"/>
      <c r="F301" s="237"/>
      <c r="G301" s="27"/>
      <c r="H301" s="5"/>
      <c r="I301" s="28"/>
    </row>
    <row r="302" spans="1:9" s="28" customFormat="1" ht="16.5" customHeight="1" x14ac:dyDescent="0.2">
      <c r="A302" s="54"/>
      <c r="B302" s="31" t="s">
        <v>141</v>
      </c>
      <c r="C302" s="303"/>
      <c r="D302" s="304"/>
      <c r="E302" s="304"/>
      <c r="F302" s="237"/>
      <c r="G302" s="20"/>
      <c r="H302" s="5"/>
    </row>
    <row r="303" spans="1:9" s="28" customFormat="1" ht="16.5" customHeight="1" x14ac:dyDescent="0.2">
      <c r="A303" s="2"/>
      <c r="B303" s="37" t="s">
        <v>151</v>
      </c>
      <c r="C303" s="301">
        <v>5874.7100000000009</v>
      </c>
      <c r="D303" s="302">
        <v>129.22</v>
      </c>
      <c r="E303" s="302"/>
      <c r="F303" s="239">
        <v>0.10721999615516542</v>
      </c>
      <c r="G303" s="56"/>
      <c r="H303" s="5"/>
      <c r="I303" s="5"/>
    </row>
    <row r="304" spans="1:9" s="57" customFormat="1" ht="10.5" customHeight="1" x14ac:dyDescent="0.2">
      <c r="A304" s="6"/>
      <c r="B304" s="16" t="s">
        <v>222</v>
      </c>
      <c r="C304" s="306">
        <v>2.5</v>
      </c>
      <c r="D304" s="307"/>
      <c r="E304" s="307"/>
      <c r="F304" s="182">
        <v>0</v>
      </c>
      <c r="G304" s="56"/>
      <c r="H304" s="5"/>
    </row>
    <row r="305" spans="1:9" ht="10.5" customHeight="1" x14ac:dyDescent="0.2">
      <c r="B305" s="16" t="s">
        <v>128</v>
      </c>
      <c r="C305" s="306"/>
      <c r="D305" s="307"/>
      <c r="E305" s="307"/>
      <c r="F305" s="182"/>
      <c r="G305" s="56"/>
      <c r="H305" s="5"/>
      <c r="I305" s="57"/>
    </row>
    <row r="306" spans="1:9" s="57" customFormat="1" ht="10.5" customHeight="1" x14ac:dyDescent="0.2">
      <c r="A306" s="6"/>
      <c r="B306" s="16" t="s">
        <v>427</v>
      </c>
      <c r="C306" s="306"/>
      <c r="D306" s="307"/>
      <c r="E306" s="307"/>
      <c r="F306" s="182"/>
      <c r="G306" s="56"/>
      <c r="H306" s="5"/>
    </row>
    <row r="307" spans="1:9" s="57" customFormat="1" ht="10.5" customHeight="1" x14ac:dyDescent="0.2">
      <c r="A307" s="6"/>
      <c r="B307" s="574" t="s">
        <v>455</v>
      </c>
      <c r="C307" s="306"/>
      <c r="D307" s="307"/>
      <c r="E307" s="307"/>
      <c r="F307" s="182"/>
      <c r="G307" s="56"/>
      <c r="H307" s="5"/>
    </row>
    <row r="308" spans="1:9" s="57" customFormat="1" ht="10.5" hidden="1" customHeight="1" x14ac:dyDescent="0.2">
      <c r="A308" s="6"/>
      <c r="B308" s="574"/>
      <c r="C308" s="306"/>
      <c r="D308" s="307"/>
      <c r="E308" s="307"/>
      <c r="F308" s="182"/>
      <c r="G308" s="56"/>
      <c r="H308" s="5"/>
    </row>
    <row r="309" spans="1:9" s="57" customFormat="1" ht="10.5" customHeight="1" x14ac:dyDescent="0.2">
      <c r="A309" s="6"/>
      <c r="B309" s="16" t="s">
        <v>280</v>
      </c>
      <c r="C309" s="306">
        <v>-94.5</v>
      </c>
      <c r="D309" s="307"/>
      <c r="E309" s="307"/>
      <c r="F309" s="182">
        <v>0.30344827586206891</v>
      </c>
      <c r="G309" s="56"/>
      <c r="H309" s="5"/>
    </row>
    <row r="310" spans="1:9" s="57" customFormat="1" ht="10.5" customHeight="1" x14ac:dyDescent="0.2">
      <c r="A310" s="6"/>
      <c r="B310" s="35" t="s">
        <v>142</v>
      </c>
      <c r="C310" s="308">
        <v>5782.7100000000009</v>
      </c>
      <c r="D310" s="309">
        <v>129.22</v>
      </c>
      <c r="E310" s="309"/>
      <c r="F310" s="182">
        <v>0.10445164272262963</v>
      </c>
      <c r="G310" s="59"/>
    </row>
    <row r="311" spans="1:9" s="57" customFormat="1" ht="9" x14ac:dyDescent="0.15">
      <c r="A311" s="24"/>
      <c r="B311" s="33"/>
      <c r="C311" s="308"/>
      <c r="D311" s="309"/>
      <c r="E311" s="309"/>
      <c r="F311" s="183"/>
      <c r="G311" s="59"/>
      <c r="H311" s="60"/>
      <c r="I311" s="60"/>
    </row>
    <row r="312" spans="1:9" s="60" customFormat="1" ht="14.25" customHeight="1" x14ac:dyDescent="0.2">
      <c r="A312" s="24"/>
      <c r="B312" s="31" t="s">
        <v>139</v>
      </c>
      <c r="C312" s="308"/>
      <c r="D312" s="309"/>
      <c r="E312" s="309"/>
      <c r="F312" s="183"/>
      <c r="G312" s="56"/>
    </row>
    <row r="313" spans="1:9" s="60" customFormat="1" ht="14.25" customHeight="1" x14ac:dyDescent="0.2">
      <c r="A313" s="6"/>
      <c r="B313" s="37" t="s">
        <v>140</v>
      </c>
      <c r="C313" s="306">
        <v>100.52</v>
      </c>
      <c r="D313" s="307"/>
      <c r="E313" s="307"/>
      <c r="F313" s="182"/>
      <c r="G313" s="56"/>
      <c r="H313" s="5"/>
      <c r="I313" s="57"/>
    </row>
    <row r="314" spans="1:9" s="57" customFormat="1" ht="10.5" customHeight="1" x14ac:dyDescent="0.2">
      <c r="A314" s="6"/>
      <c r="B314" s="37" t="s">
        <v>179</v>
      </c>
      <c r="C314" s="306">
        <v>119.13</v>
      </c>
      <c r="D314" s="307"/>
      <c r="E314" s="307"/>
      <c r="F314" s="182">
        <v>-0.46126712793379465</v>
      </c>
      <c r="G314" s="56"/>
      <c r="H314" s="5"/>
    </row>
    <row r="315" spans="1:9" s="57" customFormat="1" ht="10.5" customHeight="1" x14ac:dyDescent="0.2">
      <c r="A315" s="6"/>
      <c r="B315" s="37" t="s">
        <v>223</v>
      </c>
      <c r="C315" s="306"/>
      <c r="D315" s="307"/>
      <c r="E315" s="307"/>
      <c r="F315" s="182"/>
      <c r="G315" s="56"/>
      <c r="H315" s="5"/>
    </row>
    <row r="316" spans="1:9" s="57" customFormat="1" ht="10.5" customHeight="1" x14ac:dyDescent="0.2">
      <c r="A316" s="6"/>
      <c r="B316" s="37" t="s">
        <v>498</v>
      </c>
      <c r="C316" s="306"/>
      <c r="D316" s="307"/>
      <c r="E316" s="307"/>
      <c r="F316" s="182"/>
      <c r="G316" s="56"/>
      <c r="H316" s="5"/>
    </row>
    <row r="317" spans="1:9" s="57" customFormat="1" ht="10.5" customHeight="1" x14ac:dyDescent="0.2">
      <c r="A317" s="6"/>
      <c r="B317" s="574" t="s">
        <v>456</v>
      </c>
      <c r="C317" s="306"/>
      <c r="D317" s="307"/>
      <c r="E317" s="307"/>
      <c r="F317" s="182"/>
      <c r="G317" s="56"/>
      <c r="H317" s="5"/>
    </row>
    <row r="318" spans="1:9" s="57" customFormat="1" ht="10.5" customHeight="1" x14ac:dyDescent="0.2">
      <c r="A318" s="6"/>
      <c r="B318" s="37" t="s">
        <v>280</v>
      </c>
      <c r="C318" s="306">
        <v>-14.120000000000001</v>
      </c>
      <c r="D318" s="307"/>
      <c r="E318" s="307"/>
      <c r="F318" s="182"/>
      <c r="G318" s="59"/>
      <c r="H318" s="5"/>
    </row>
    <row r="319" spans="1:9" s="60" customFormat="1" ht="10.5" customHeight="1" x14ac:dyDescent="0.2">
      <c r="A319" s="24"/>
      <c r="B319" s="35" t="s">
        <v>143</v>
      </c>
      <c r="C319" s="308">
        <v>205.52999999999997</v>
      </c>
      <c r="D319" s="309"/>
      <c r="E319" s="309"/>
      <c r="F319" s="183">
        <v>-9.1981444665341416E-2</v>
      </c>
      <c r="G319" s="56"/>
      <c r="H319" s="5"/>
    </row>
    <row r="320" spans="1:9" s="60" customFormat="1" ht="10.5" customHeight="1" x14ac:dyDescent="0.2">
      <c r="A320" s="24"/>
      <c r="B320" s="31" t="s">
        <v>466</v>
      </c>
      <c r="C320" s="308"/>
      <c r="D320" s="309"/>
      <c r="E320" s="309"/>
      <c r="F320" s="183"/>
      <c r="G320" s="56"/>
      <c r="H320" s="5"/>
    </row>
    <row r="321" spans="1:9" s="60" customFormat="1" ht="10.5" customHeight="1" x14ac:dyDescent="0.2">
      <c r="A321" s="24"/>
      <c r="B321" s="37" t="s">
        <v>468</v>
      </c>
      <c r="C321" s="308">
        <v>31250</v>
      </c>
      <c r="D321" s="309"/>
      <c r="E321" s="309"/>
      <c r="F321" s="183"/>
      <c r="G321" s="56"/>
      <c r="H321" s="5"/>
    </row>
    <row r="322" spans="1:9" s="60" customFormat="1" ht="10.5" customHeight="1" x14ac:dyDescent="0.2">
      <c r="A322" s="6"/>
      <c r="B322" s="35" t="s">
        <v>467</v>
      </c>
      <c r="C322" s="306">
        <v>31250</v>
      </c>
      <c r="D322" s="307"/>
      <c r="E322" s="307"/>
      <c r="F322" s="182"/>
      <c r="G322" s="59"/>
      <c r="H322" s="57"/>
      <c r="I322" s="57"/>
    </row>
    <row r="323" spans="1:9" s="60" customFormat="1" ht="13.5" customHeight="1" x14ac:dyDescent="0.2">
      <c r="A323" s="24"/>
      <c r="B323" s="31" t="s">
        <v>122</v>
      </c>
      <c r="C323" s="308"/>
      <c r="D323" s="309"/>
      <c r="E323" s="309"/>
      <c r="F323" s="183"/>
      <c r="G323" s="56"/>
    </row>
    <row r="324" spans="1:9" s="60" customFormat="1" ht="17.25" customHeight="1" x14ac:dyDescent="0.2">
      <c r="A324" s="6"/>
      <c r="B324" s="37" t="s">
        <v>144</v>
      </c>
      <c r="C324" s="306">
        <v>88.26</v>
      </c>
      <c r="D324" s="307"/>
      <c r="E324" s="307"/>
      <c r="F324" s="182"/>
      <c r="G324" s="56"/>
      <c r="H324" s="5"/>
      <c r="I324" s="57"/>
    </row>
    <row r="325" spans="1:9" s="57" customFormat="1" ht="10.5" customHeight="1" x14ac:dyDescent="0.2">
      <c r="A325" s="6"/>
      <c r="B325" s="37" t="s">
        <v>224</v>
      </c>
      <c r="C325" s="306">
        <v>17.850000000000001</v>
      </c>
      <c r="D325" s="307"/>
      <c r="E325" s="307"/>
      <c r="F325" s="182"/>
      <c r="G325" s="56"/>
      <c r="H325" s="5"/>
    </row>
    <row r="326" spans="1:9" s="57" customFormat="1" ht="10.5" customHeight="1" x14ac:dyDescent="0.2">
      <c r="A326" s="6"/>
      <c r="B326" s="37" t="s">
        <v>414</v>
      </c>
      <c r="C326" s="306"/>
      <c r="D326" s="307"/>
      <c r="E326" s="307"/>
      <c r="F326" s="182"/>
      <c r="G326" s="59"/>
      <c r="H326" s="5"/>
    </row>
    <row r="327" spans="1:9" s="60" customFormat="1" ht="10.5" customHeight="1" x14ac:dyDescent="0.2">
      <c r="A327" s="24"/>
      <c r="B327" s="35" t="s">
        <v>120</v>
      </c>
      <c r="C327" s="308">
        <v>106.11000000000001</v>
      </c>
      <c r="D327" s="309"/>
      <c r="E327" s="309"/>
      <c r="F327" s="183"/>
      <c r="G327" s="62"/>
      <c r="H327" s="5"/>
    </row>
    <row r="328" spans="1:9" s="57" customFormat="1" ht="12" x14ac:dyDescent="0.2">
      <c r="A328" s="61"/>
      <c r="B328" s="33"/>
      <c r="C328" s="308"/>
      <c r="D328" s="309"/>
      <c r="E328" s="309"/>
      <c r="F328" s="183"/>
      <c r="G328" s="62"/>
      <c r="H328" s="63"/>
      <c r="I328" s="63"/>
    </row>
    <row r="329" spans="1:9" s="63" customFormat="1" ht="14.25" customHeight="1" x14ac:dyDescent="0.2">
      <c r="A329" s="61"/>
      <c r="B329" s="31" t="s">
        <v>244</v>
      </c>
      <c r="C329" s="308"/>
      <c r="D329" s="309"/>
      <c r="E329" s="309"/>
      <c r="F329" s="183"/>
      <c r="G329" s="59"/>
    </row>
    <row r="330" spans="1:9" s="63" customFormat="1" ht="14.25" customHeight="1" x14ac:dyDescent="0.2">
      <c r="A330" s="24"/>
      <c r="B330" s="37" t="s">
        <v>144</v>
      </c>
      <c r="C330" s="306"/>
      <c r="D330" s="307"/>
      <c r="E330" s="307"/>
      <c r="F330" s="182"/>
      <c r="G330" s="59"/>
      <c r="H330" s="5"/>
      <c r="I330" s="60"/>
    </row>
    <row r="331" spans="1:9" s="60" customFormat="1" ht="11.25" customHeight="1" x14ac:dyDescent="0.2">
      <c r="A331" s="24"/>
      <c r="B331" s="37" t="s">
        <v>125</v>
      </c>
      <c r="C331" s="306">
        <v>16433.37</v>
      </c>
      <c r="D331" s="307"/>
      <c r="E331" s="307"/>
      <c r="F331" s="182">
        <v>-8.6525991983310235E-2</v>
      </c>
      <c r="G331" s="56"/>
      <c r="H331" s="5"/>
    </row>
    <row r="332" spans="1:9" s="60" customFormat="1" ht="11.25" customHeight="1" x14ac:dyDescent="0.2">
      <c r="A332" s="6"/>
      <c r="B332" s="37" t="s">
        <v>126</v>
      </c>
      <c r="C332" s="306"/>
      <c r="D332" s="307"/>
      <c r="E332" s="307"/>
      <c r="F332" s="182"/>
      <c r="G332" s="56"/>
      <c r="H332" s="5"/>
      <c r="I332" s="57"/>
    </row>
    <row r="333" spans="1:9" s="57" customFormat="1" ht="10.5" customHeight="1" x14ac:dyDescent="0.2">
      <c r="A333" s="6"/>
      <c r="B333" s="37" t="s">
        <v>127</v>
      </c>
      <c r="C333" s="306">
        <v>793.6</v>
      </c>
      <c r="D333" s="307"/>
      <c r="E333" s="307"/>
      <c r="F333" s="182"/>
      <c r="G333" s="56"/>
      <c r="H333" s="5"/>
    </row>
    <row r="334" spans="1:9" s="57" customFormat="1" ht="10.5" customHeight="1" x14ac:dyDescent="0.2">
      <c r="A334" s="6"/>
      <c r="B334" s="37" t="s">
        <v>133</v>
      </c>
      <c r="C334" s="306">
        <v>1855.81</v>
      </c>
      <c r="D334" s="307"/>
      <c r="E334" s="307"/>
      <c r="F334" s="182">
        <v>-0.41199264915560341</v>
      </c>
      <c r="G334" s="56"/>
      <c r="H334" s="5"/>
    </row>
    <row r="335" spans="1:9" s="57" customFormat="1" ht="10.5" customHeight="1" x14ac:dyDescent="0.2">
      <c r="A335" s="6"/>
      <c r="B335" s="37" t="s">
        <v>134</v>
      </c>
      <c r="C335" s="306">
        <v>156.07</v>
      </c>
      <c r="D335" s="307"/>
      <c r="E335" s="307"/>
      <c r="F335" s="182"/>
      <c r="G335" s="56"/>
      <c r="H335" s="5"/>
    </row>
    <row r="336" spans="1:9" s="57" customFormat="1" ht="10.5" customHeight="1" x14ac:dyDescent="0.2">
      <c r="A336" s="6"/>
      <c r="B336" s="37" t="s">
        <v>24</v>
      </c>
      <c r="C336" s="306">
        <v>23876.410000000007</v>
      </c>
      <c r="D336" s="307"/>
      <c r="E336" s="307"/>
      <c r="F336" s="182">
        <v>7.2251325359099061E-2</v>
      </c>
      <c r="G336" s="56"/>
      <c r="H336" s="5"/>
    </row>
    <row r="337" spans="1:9" s="57" customFormat="1" ht="10.5" customHeight="1" x14ac:dyDescent="0.2">
      <c r="A337" s="6"/>
      <c r="B337" s="37" t="s">
        <v>138</v>
      </c>
      <c r="C337" s="306">
        <v>244.92000000000002</v>
      </c>
      <c r="D337" s="307"/>
      <c r="E337" s="307"/>
      <c r="F337" s="182"/>
      <c r="G337" s="56"/>
      <c r="H337" s="5"/>
    </row>
    <row r="338" spans="1:9" s="57" customFormat="1" ht="10.5" customHeight="1" x14ac:dyDescent="0.2">
      <c r="A338" s="6"/>
      <c r="B338" s="37" t="s">
        <v>34</v>
      </c>
      <c r="C338" s="306">
        <v>545.22</v>
      </c>
      <c r="D338" s="307"/>
      <c r="E338" s="307"/>
      <c r="F338" s="182"/>
      <c r="G338" s="56"/>
      <c r="H338" s="5"/>
    </row>
    <row r="339" spans="1:9" s="57" customFormat="1" ht="10.5" customHeight="1" x14ac:dyDescent="0.2">
      <c r="A339" s="6"/>
      <c r="B339" s="37" t="s">
        <v>140</v>
      </c>
      <c r="C339" s="306"/>
      <c r="D339" s="307"/>
      <c r="E339" s="307"/>
      <c r="F339" s="182"/>
      <c r="G339" s="56"/>
      <c r="H339" s="5"/>
    </row>
    <row r="340" spans="1:9" s="57" customFormat="1" ht="10.5" customHeight="1" x14ac:dyDescent="0.2">
      <c r="A340" s="6"/>
      <c r="B340" s="37" t="s">
        <v>129</v>
      </c>
      <c r="C340" s="306">
        <v>5550.4</v>
      </c>
      <c r="D340" s="307"/>
      <c r="E340" s="307"/>
      <c r="F340" s="182">
        <v>-0.10961101628572523</v>
      </c>
      <c r="G340" s="56"/>
      <c r="H340" s="5"/>
    </row>
    <row r="341" spans="1:9" s="57" customFormat="1" ht="10.5" customHeight="1" x14ac:dyDescent="0.2">
      <c r="A341" s="6"/>
      <c r="B341" s="16" t="s">
        <v>427</v>
      </c>
      <c r="C341" s="306"/>
      <c r="D341" s="307"/>
      <c r="E341" s="307"/>
      <c r="F341" s="182"/>
      <c r="G341" s="56"/>
      <c r="H341" s="5"/>
    </row>
    <row r="342" spans="1:9" s="57" customFormat="1" ht="10.5" customHeight="1" x14ac:dyDescent="0.2">
      <c r="A342" s="6"/>
      <c r="B342" s="37" t="s">
        <v>179</v>
      </c>
      <c r="C342" s="306"/>
      <c r="D342" s="307"/>
      <c r="E342" s="307"/>
      <c r="F342" s="182"/>
      <c r="G342" s="56"/>
      <c r="H342" s="5"/>
    </row>
    <row r="343" spans="1:9" s="57" customFormat="1" ht="10.5" customHeight="1" x14ac:dyDescent="0.2">
      <c r="A343" s="6"/>
      <c r="B343" s="37" t="s">
        <v>130</v>
      </c>
      <c r="C343" s="306"/>
      <c r="D343" s="307"/>
      <c r="E343" s="307"/>
      <c r="F343" s="182"/>
      <c r="G343" s="56"/>
      <c r="H343" s="5"/>
    </row>
    <row r="344" spans="1:9" s="57" customFormat="1" ht="10.5" customHeight="1" x14ac:dyDescent="0.2">
      <c r="A344" s="6"/>
      <c r="B344" s="37" t="s">
        <v>468</v>
      </c>
      <c r="C344" s="306"/>
      <c r="D344" s="307"/>
      <c r="E344" s="307"/>
      <c r="F344" s="182"/>
      <c r="G344" s="56"/>
      <c r="H344" s="5"/>
    </row>
    <row r="345" spans="1:9" s="57" customFormat="1" ht="10.5" customHeight="1" x14ac:dyDescent="0.2">
      <c r="A345" s="6"/>
      <c r="B345" s="575" t="s">
        <v>460</v>
      </c>
      <c r="C345" s="306"/>
      <c r="D345" s="307"/>
      <c r="E345" s="307"/>
      <c r="F345" s="182"/>
      <c r="G345" s="56"/>
      <c r="H345" s="5"/>
    </row>
    <row r="346" spans="1:9" s="57" customFormat="1" ht="10.5" customHeight="1" x14ac:dyDescent="0.2">
      <c r="A346" s="6"/>
      <c r="B346" s="575" t="s">
        <v>488</v>
      </c>
      <c r="C346" s="306"/>
      <c r="D346" s="307"/>
      <c r="E346" s="307"/>
      <c r="F346" s="182"/>
      <c r="G346" s="56"/>
      <c r="H346" s="5"/>
    </row>
    <row r="347" spans="1:9" s="57" customFormat="1" ht="10.5" customHeight="1" x14ac:dyDescent="0.2">
      <c r="A347" s="6"/>
      <c r="B347" s="37" t="s">
        <v>280</v>
      </c>
      <c r="C347" s="308">
        <v>-1689.1299999999999</v>
      </c>
      <c r="D347" s="309"/>
      <c r="E347" s="309"/>
      <c r="F347" s="183">
        <v>0.24522112216087089</v>
      </c>
      <c r="G347" s="59"/>
    </row>
    <row r="348" spans="1:9" s="60" customFormat="1" ht="10.5" customHeight="1" x14ac:dyDescent="0.2">
      <c r="A348" s="24"/>
      <c r="B348" s="35" t="s">
        <v>246</v>
      </c>
      <c r="C348" s="308">
        <v>47766.670000000013</v>
      </c>
      <c r="D348" s="309"/>
      <c r="E348" s="309"/>
      <c r="F348" s="183">
        <v>-0.13575851659262084</v>
      </c>
      <c r="G348" s="56"/>
      <c r="H348" s="5"/>
    </row>
    <row r="349" spans="1:9" s="60" customFormat="1" ht="10.5" customHeight="1" x14ac:dyDescent="0.2">
      <c r="A349" s="6"/>
      <c r="B349" s="35" t="s">
        <v>8</v>
      </c>
      <c r="C349" s="306">
        <v>12104567.370000007</v>
      </c>
      <c r="D349" s="307">
        <v>44408.590000000004</v>
      </c>
      <c r="E349" s="307">
        <v>31946.91</v>
      </c>
      <c r="F349" s="182">
        <v>-1.189060126681063E-2</v>
      </c>
      <c r="G349" s="59"/>
      <c r="H349" s="57"/>
      <c r="I349" s="57"/>
    </row>
    <row r="350" spans="1:9" s="57" customFormat="1" ht="9" hidden="1" x14ac:dyDescent="0.15">
      <c r="A350" s="24"/>
      <c r="B350" s="33"/>
      <c r="C350" s="308"/>
      <c r="D350" s="309"/>
      <c r="E350" s="309"/>
      <c r="F350" s="183"/>
      <c r="G350" s="59"/>
      <c r="H350" s="60"/>
      <c r="I350" s="60"/>
    </row>
    <row r="351" spans="1:9" s="60" customFormat="1" ht="13.5" customHeight="1" x14ac:dyDescent="0.2">
      <c r="A351" s="24"/>
      <c r="B351" s="31" t="s">
        <v>145</v>
      </c>
      <c r="C351" s="308"/>
      <c r="D351" s="309"/>
      <c r="E351" s="309"/>
      <c r="F351" s="183"/>
      <c r="G351" s="59"/>
    </row>
    <row r="352" spans="1:9" s="60" customFormat="1" ht="13.5" customHeight="1" x14ac:dyDescent="0.2">
      <c r="A352" s="24"/>
      <c r="B352" s="37" t="s">
        <v>146</v>
      </c>
      <c r="C352" s="306">
        <v>157125.41999999998</v>
      </c>
      <c r="D352" s="307">
        <v>68070.069999999992</v>
      </c>
      <c r="E352" s="307">
        <v>228</v>
      </c>
      <c r="F352" s="182">
        <v>-2.7597287664327563E-2</v>
      </c>
      <c r="G352" s="59"/>
      <c r="H352" s="5"/>
    </row>
    <row r="353" spans="1:9" s="60" customFormat="1" ht="10.5" customHeight="1" x14ac:dyDescent="0.2">
      <c r="A353" s="24"/>
      <c r="B353" s="37" t="s">
        <v>442</v>
      </c>
      <c r="C353" s="306">
        <v>123.84</v>
      </c>
      <c r="D353" s="307">
        <v>22.86</v>
      </c>
      <c r="E353" s="307"/>
      <c r="F353" s="182">
        <v>0.35700197238658782</v>
      </c>
      <c r="G353" s="59"/>
      <c r="H353" s="5"/>
    </row>
    <row r="354" spans="1:9" s="60" customFormat="1" ht="10.5" customHeight="1" x14ac:dyDescent="0.2">
      <c r="A354" s="24"/>
      <c r="B354" s="37" t="s">
        <v>147</v>
      </c>
      <c r="C354" s="306">
        <v>315.39</v>
      </c>
      <c r="D354" s="307">
        <v>58.349999999999994</v>
      </c>
      <c r="E354" s="307"/>
      <c r="F354" s="182">
        <v>-0.45456903707802965</v>
      </c>
      <c r="G354" s="59"/>
      <c r="H354" s="5"/>
    </row>
    <row r="355" spans="1:9" s="60" customFormat="1" ht="10.5" customHeight="1" x14ac:dyDescent="0.2">
      <c r="A355" s="24"/>
      <c r="B355" s="37" t="s">
        <v>148</v>
      </c>
      <c r="C355" s="306">
        <v>2480.1099999999951</v>
      </c>
      <c r="D355" s="307">
        <v>692.0999999999998</v>
      </c>
      <c r="E355" s="307">
        <v>7.5600000000000005</v>
      </c>
      <c r="F355" s="182">
        <v>-0.12021950968602402</v>
      </c>
      <c r="G355" s="59"/>
      <c r="H355" s="5"/>
    </row>
    <row r="356" spans="1:9" s="60" customFormat="1" ht="10.5" customHeight="1" x14ac:dyDescent="0.2">
      <c r="A356" s="24"/>
      <c r="B356" s="37" t="s">
        <v>125</v>
      </c>
      <c r="C356" s="306">
        <v>1028.8699999999999</v>
      </c>
      <c r="D356" s="307">
        <v>316.93</v>
      </c>
      <c r="E356" s="307"/>
      <c r="F356" s="182">
        <v>-0.1335904539751247</v>
      </c>
      <c r="G356" s="59"/>
      <c r="H356" s="5"/>
    </row>
    <row r="357" spans="1:9" s="60" customFormat="1" ht="10.5" hidden="1" customHeight="1" x14ac:dyDescent="0.2">
      <c r="A357" s="24"/>
      <c r="B357" s="16"/>
      <c r="C357" s="306"/>
      <c r="D357" s="307"/>
      <c r="E357" s="307"/>
      <c r="F357" s="182"/>
      <c r="G357" s="59"/>
      <c r="H357" s="5"/>
    </row>
    <row r="358" spans="1:9" s="60" customFormat="1" ht="10.5" customHeight="1" x14ac:dyDescent="0.2">
      <c r="A358" s="24"/>
      <c r="B358" s="37" t="s">
        <v>149</v>
      </c>
      <c r="C358" s="306">
        <v>135.31000000000003</v>
      </c>
      <c r="D358" s="307"/>
      <c r="E358" s="307"/>
      <c r="F358" s="182">
        <v>-0.1123138489798593</v>
      </c>
      <c r="G358" s="56"/>
      <c r="H358" s="5"/>
    </row>
    <row r="359" spans="1:9" s="60" customFormat="1" ht="10.5" customHeight="1" x14ac:dyDescent="0.2">
      <c r="A359" s="6"/>
      <c r="B359" s="37" t="s">
        <v>435</v>
      </c>
      <c r="C359" s="306"/>
      <c r="D359" s="307"/>
      <c r="E359" s="307"/>
      <c r="F359" s="182"/>
      <c r="G359" s="56"/>
      <c r="H359" s="5"/>
      <c r="I359" s="57"/>
    </row>
    <row r="360" spans="1:9" s="57" customFormat="1" ht="10.5" customHeight="1" x14ac:dyDescent="0.2">
      <c r="A360" s="6"/>
      <c r="B360" s="37" t="s">
        <v>281</v>
      </c>
      <c r="C360" s="306">
        <v>-12092</v>
      </c>
      <c r="D360" s="307">
        <v>-18</v>
      </c>
      <c r="E360" s="307">
        <v>-34</v>
      </c>
      <c r="F360" s="182">
        <v>0.52811828636421088</v>
      </c>
      <c r="G360" s="59"/>
      <c r="H360" s="5"/>
    </row>
    <row r="361" spans="1:9" s="57" customFormat="1" ht="10.5" customHeight="1" x14ac:dyDescent="0.2">
      <c r="A361" s="6"/>
      <c r="B361" s="575" t="s">
        <v>461</v>
      </c>
      <c r="C361" s="306"/>
      <c r="D361" s="307"/>
      <c r="E361" s="307"/>
      <c r="F361" s="182"/>
      <c r="G361" s="59"/>
      <c r="H361" s="5"/>
    </row>
    <row r="362" spans="1:9" s="57" customFormat="1" ht="10.5" hidden="1" customHeight="1" x14ac:dyDescent="0.2">
      <c r="A362" s="6"/>
      <c r="B362" s="579" t="s">
        <v>464</v>
      </c>
      <c r="C362" s="306"/>
      <c r="D362" s="307"/>
      <c r="E362" s="307"/>
      <c r="F362" s="182"/>
      <c r="G362" s="59"/>
      <c r="H362" s="5"/>
    </row>
    <row r="363" spans="1:9" s="60" customFormat="1" ht="10.5" customHeight="1" x14ac:dyDescent="0.2">
      <c r="A363" s="24"/>
      <c r="B363" s="41" t="s">
        <v>150</v>
      </c>
      <c r="C363" s="311">
        <v>149116.93999999994</v>
      </c>
      <c r="D363" s="312">
        <v>69142.31</v>
      </c>
      <c r="E363" s="312">
        <v>201.56</v>
      </c>
      <c r="F363" s="184">
        <v>-5.9200125779044099E-2</v>
      </c>
      <c r="G363" s="266"/>
      <c r="H363" s="5"/>
    </row>
    <row r="364" spans="1:9" s="60" customFormat="1" ht="10.5" customHeight="1" x14ac:dyDescent="0.15">
      <c r="A364" s="24"/>
      <c r="B364" s="265"/>
      <c r="C364" s="266"/>
      <c r="D364" s="266"/>
      <c r="E364" s="266"/>
      <c r="F364" s="266"/>
      <c r="G364" s="265"/>
      <c r="H364" s="267"/>
      <c r="I364" s="59"/>
    </row>
    <row r="365" spans="1:9" s="60" customFormat="1" ht="10.5" customHeight="1" x14ac:dyDescent="0.15">
      <c r="A365" s="24"/>
      <c r="B365" s="265" t="s">
        <v>238</v>
      </c>
      <c r="C365" s="265"/>
      <c r="D365" s="265"/>
      <c r="E365" s="265"/>
      <c r="F365" s="265"/>
      <c r="G365" s="265"/>
      <c r="H365" s="265"/>
      <c r="I365" s="59"/>
    </row>
    <row r="366" spans="1:9" s="60" customFormat="1" ht="9" x14ac:dyDescent="0.15">
      <c r="A366" s="24"/>
      <c r="B366" s="265" t="s">
        <v>249</v>
      </c>
      <c r="C366" s="265"/>
      <c r="D366" s="265"/>
      <c r="E366" s="265"/>
      <c r="F366" s="265"/>
      <c r="G366" s="265"/>
      <c r="H366" s="265"/>
      <c r="I366" s="59"/>
    </row>
    <row r="367" spans="1:9" s="60" customFormat="1" ht="10.5" customHeight="1" x14ac:dyDescent="0.15">
      <c r="A367" s="24"/>
      <c r="B367" s="265" t="s">
        <v>251</v>
      </c>
      <c r="C367" s="265"/>
      <c r="D367" s="265"/>
      <c r="E367" s="265"/>
      <c r="F367" s="265"/>
      <c r="G367" s="210"/>
      <c r="H367" s="265"/>
      <c r="I367" s="59"/>
    </row>
    <row r="368" spans="1:9" s="60" customFormat="1" ht="10.5" customHeight="1" x14ac:dyDescent="0.15">
      <c r="A368" s="24"/>
      <c r="B368" s="265" t="s">
        <v>376</v>
      </c>
      <c r="C368" s="210"/>
      <c r="D368" s="210"/>
      <c r="E368" s="210"/>
      <c r="F368" s="210"/>
      <c r="G368" s="210"/>
      <c r="H368" s="211"/>
      <c r="I368" s="59"/>
    </row>
    <row r="369" spans="1:9" s="60" customFormat="1" ht="10.5" customHeight="1" x14ac:dyDescent="0.2">
      <c r="A369" s="24"/>
      <c r="B369" s="265" t="s">
        <v>282</v>
      </c>
      <c r="C369" s="210"/>
      <c r="D369" s="210"/>
      <c r="E369" s="210"/>
      <c r="F369" s="210"/>
      <c r="G369" s="4"/>
      <c r="H369" s="211"/>
      <c r="I369" s="59"/>
    </row>
    <row r="370" spans="1:9" s="60" customFormat="1" ht="10.5" customHeight="1" x14ac:dyDescent="0.2">
      <c r="A370" s="6"/>
      <c r="B370" s="5"/>
      <c r="C370" s="3"/>
      <c r="D370" s="3"/>
      <c r="E370" s="3"/>
      <c r="F370" s="4"/>
      <c r="G370" s="8"/>
      <c r="H370" s="4"/>
      <c r="I370" s="51"/>
    </row>
    <row r="371" spans="1:9" ht="13.5" customHeight="1" x14ac:dyDescent="0.25">
      <c r="B371" s="7" t="s">
        <v>288</v>
      </c>
      <c r="C371" s="8"/>
      <c r="D371" s="8"/>
      <c r="E371" s="8"/>
      <c r="F371" s="8"/>
      <c r="H371" s="8"/>
      <c r="I371" s="8"/>
    </row>
    <row r="372" spans="1:9" ht="15" customHeight="1" x14ac:dyDescent="0.2">
      <c r="B372" s="9"/>
      <c r="C372" s="10" t="str">
        <f>$C$3</f>
        <v>MOIS D'AOUT 2024</v>
      </c>
      <c r="D372" s="11"/>
      <c r="G372" s="15"/>
    </row>
    <row r="373" spans="1:9" ht="9.75" customHeight="1" x14ac:dyDescent="0.2">
      <c r="B373" s="12" t="s">
        <v>173</v>
      </c>
      <c r="C373" s="13"/>
      <c r="D373" s="13"/>
      <c r="E373" s="13"/>
      <c r="F373" s="14"/>
      <c r="G373" s="23"/>
      <c r="H373" s="5"/>
      <c r="I373" s="5"/>
    </row>
    <row r="374" spans="1:9" ht="19.5" customHeight="1" x14ac:dyDescent="0.2">
      <c r="B374" s="16" t="s">
        <v>7</v>
      </c>
      <c r="C374" s="17" t="s">
        <v>6</v>
      </c>
      <c r="D374" s="219" t="s">
        <v>242</v>
      </c>
      <c r="E374" s="219" t="s">
        <v>237</v>
      </c>
      <c r="F374" s="19" t="str">
        <f>Maladie_mnt!$H$5</f>
        <v>GAM</v>
      </c>
      <c r="G374" s="23"/>
      <c r="H374" s="5"/>
      <c r="I374" s="5"/>
    </row>
    <row r="375" spans="1:9" ht="13.5" customHeight="1" x14ac:dyDescent="0.2">
      <c r="B375" s="21"/>
      <c r="C375" s="44"/>
      <c r="D375" s="220"/>
      <c r="E375" s="220" t="s">
        <v>239</v>
      </c>
      <c r="F375" s="22" t="str">
        <f>Maladie_mnt!$H$6</f>
        <v>en %</v>
      </c>
      <c r="G375" s="56"/>
      <c r="H375" s="5"/>
      <c r="I375" s="5"/>
    </row>
    <row r="376" spans="1:9" ht="10.5" customHeight="1" x14ac:dyDescent="0.2">
      <c r="B376" s="31" t="s">
        <v>152</v>
      </c>
      <c r="C376" s="55"/>
      <c r="D376" s="225"/>
      <c r="E376" s="225"/>
      <c r="F376" s="182"/>
      <c r="G376" s="59"/>
      <c r="H376" s="57"/>
      <c r="I376" s="57"/>
    </row>
    <row r="377" spans="1:9" s="57" customFormat="1" x14ac:dyDescent="0.2">
      <c r="A377" s="24"/>
      <c r="B377" s="16" t="s">
        <v>12</v>
      </c>
      <c r="C377" s="308">
        <v>1589212.2699999989</v>
      </c>
      <c r="D377" s="309">
        <v>169.5</v>
      </c>
      <c r="E377" s="309">
        <v>6677.3899999999994</v>
      </c>
      <c r="F377" s="183">
        <v>-0.10715961001041951</v>
      </c>
      <c r="G377" s="56"/>
      <c r="H377" s="60"/>
      <c r="I377" s="60"/>
    </row>
    <row r="378" spans="1:9" s="60" customFormat="1" ht="14.25" customHeight="1" x14ac:dyDescent="0.2">
      <c r="A378" s="6"/>
      <c r="B378" s="16" t="s">
        <v>10</v>
      </c>
      <c r="C378" s="306"/>
      <c r="D378" s="307"/>
      <c r="E378" s="307"/>
      <c r="F378" s="182"/>
      <c r="G378" s="56"/>
      <c r="H378" s="5"/>
      <c r="I378" s="57"/>
    </row>
    <row r="379" spans="1:9" s="57" customFormat="1" hidden="1" x14ac:dyDescent="0.2">
      <c r="A379" s="6"/>
      <c r="B379" s="16" t="s">
        <v>9</v>
      </c>
      <c r="C379" s="306"/>
      <c r="D379" s="307"/>
      <c r="E379" s="307"/>
      <c r="F379" s="182"/>
      <c r="G379" s="56"/>
      <c r="H379" s="5"/>
    </row>
    <row r="380" spans="1:9" s="57" customFormat="1" hidden="1" x14ac:dyDescent="0.2">
      <c r="A380" s="6"/>
      <c r="B380" s="16" t="s">
        <v>299</v>
      </c>
      <c r="C380" s="306"/>
      <c r="D380" s="307"/>
      <c r="E380" s="307"/>
      <c r="F380" s="182"/>
      <c r="G380" s="56"/>
      <c r="H380" s="5"/>
    </row>
    <row r="381" spans="1:9" s="57" customFormat="1" hidden="1" x14ac:dyDescent="0.2">
      <c r="A381" s="6"/>
      <c r="B381" s="16" t="s">
        <v>11</v>
      </c>
      <c r="C381" s="306"/>
      <c r="D381" s="307"/>
      <c r="E381" s="307"/>
      <c r="F381" s="182"/>
      <c r="G381" s="56"/>
      <c r="H381" s="5"/>
    </row>
    <row r="382" spans="1:9" s="57" customFormat="1" hidden="1" x14ac:dyDescent="0.2">
      <c r="A382" s="6"/>
      <c r="B382" s="16" t="s">
        <v>75</v>
      </c>
      <c r="C382" s="306"/>
      <c r="D382" s="307"/>
      <c r="E382" s="307"/>
      <c r="F382" s="182"/>
      <c r="G382" s="59"/>
      <c r="H382" s="5"/>
    </row>
    <row r="383" spans="1:9" s="57" customFormat="1" hidden="1" x14ac:dyDescent="0.2">
      <c r="A383" s="24"/>
      <c r="B383" s="16" t="s">
        <v>85</v>
      </c>
      <c r="C383" s="306">
        <v>38042.140000000007</v>
      </c>
      <c r="D383" s="313">
        <v>38042.140000000007</v>
      </c>
      <c r="E383" s="313"/>
      <c r="F383" s="185">
        <v>-0.19299129883968258</v>
      </c>
      <c r="G383" s="59"/>
      <c r="H383" s="5"/>
      <c r="I383" s="60"/>
    </row>
    <row r="384" spans="1:9" s="60" customFormat="1" x14ac:dyDescent="0.2">
      <c r="A384" s="24"/>
      <c r="B384" s="37" t="s">
        <v>25</v>
      </c>
      <c r="C384" s="306"/>
      <c r="D384" s="313"/>
      <c r="E384" s="313"/>
      <c r="F384" s="185"/>
      <c r="G384" s="56"/>
      <c r="H384" s="5"/>
    </row>
    <row r="385" spans="1:11" s="60" customFormat="1" x14ac:dyDescent="0.2">
      <c r="A385" s="6"/>
      <c r="B385" s="37" t="s">
        <v>48</v>
      </c>
      <c r="C385" s="306"/>
      <c r="D385" s="313"/>
      <c r="E385" s="313"/>
      <c r="F385" s="185"/>
      <c r="G385" s="66"/>
      <c r="H385" s="5"/>
      <c r="I385" s="57"/>
    </row>
    <row r="386" spans="1:11" s="57" customFormat="1" x14ac:dyDescent="0.2">
      <c r="A386" s="6"/>
      <c r="B386" s="37" t="s">
        <v>355</v>
      </c>
      <c r="C386" s="306">
        <v>24</v>
      </c>
      <c r="D386" s="307"/>
      <c r="E386" s="307"/>
      <c r="F386" s="182"/>
      <c r="G386" s="66"/>
      <c r="H386" s="5"/>
    </row>
    <row r="387" spans="1:11" s="57" customFormat="1" ht="10.5" customHeight="1" x14ac:dyDescent="0.2">
      <c r="A387" s="6"/>
      <c r="B387" s="37" t="s">
        <v>79</v>
      </c>
      <c r="C387" s="306">
        <v>3058.12</v>
      </c>
      <c r="D387" s="307"/>
      <c r="E387" s="307">
        <v>18</v>
      </c>
      <c r="F387" s="182">
        <v>-0.13270165029792724</v>
      </c>
      <c r="G387" s="56"/>
      <c r="H387" s="5"/>
    </row>
    <row r="388" spans="1:11" s="57" customFormat="1" ht="10.5" customHeight="1" x14ac:dyDescent="0.2">
      <c r="A388" s="6"/>
      <c r="B388" s="16" t="s">
        <v>432</v>
      </c>
      <c r="C388" s="306">
        <v>154066.97000000198</v>
      </c>
      <c r="D388" s="313"/>
      <c r="E388" s="313">
        <v>459.90000000000003</v>
      </c>
      <c r="F388" s="185">
        <v>-9.3501827123693482E-2</v>
      </c>
      <c r="G388" s="59"/>
      <c r="H388" s="5"/>
    </row>
    <row r="389" spans="1:11" s="57" customFormat="1" ht="10.5" customHeight="1" x14ac:dyDescent="0.2">
      <c r="A389" s="6"/>
      <c r="B389" s="563" t="s">
        <v>440</v>
      </c>
      <c r="C389" s="306">
        <v>451.28</v>
      </c>
      <c r="D389" s="313"/>
      <c r="E389" s="313"/>
      <c r="F389" s="185"/>
      <c r="G389" s="59"/>
      <c r="H389" s="5"/>
    </row>
    <row r="390" spans="1:11" s="57" customFormat="1" ht="13.5" customHeight="1" x14ac:dyDescent="0.2">
      <c r="A390" s="6"/>
      <c r="B390" s="574" t="s">
        <v>457</v>
      </c>
      <c r="C390" s="306"/>
      <c r="D390" s="313"/>
      <c r="E390" s="313"/>
      <c r="F390" s="185"/>
      <c r="G390" s="59"/>
      <c r="H390" s="5"/>
    </row>
    <row r="391" spans="1:11" s="57" customFormat="1" ht="10.5" customHeight="1" x14ac:dyDescent="0.2">
      <c r="A391" s="6"/>
      <c r="B391" s="574" t="s">
        <v>476</v>
      </c>
      <c r="C391" s="306">
        <v>5903.1399999999985</v>
      </c>
      <c r="D391" s="313"/>
      <c r="E391" s="313">
        <v>29.09</v>
      </c>
      <c r="F391" s="185">
        <v>-0.35333779548519328</v>
      </c>
      <c r="G391" s="59"/>
      <c r="H391" s="5"/>
    </row>
    <row r="392" spans="1:11" s="57" customFormat="1" ht="10.5" customHeight="1" x14ac:dyDescent="0.2">
      <c r="A392" s="6"/>
      <c r="B392" s="574" t="s">
        <v>493</v>
      </c>
      <c r="C392" s="306"/>
      <c r="D392" s="313"/>
      <c r="E392" s="313"/>
      <c r="F392" s="185"/>
      <c r="G392" s="59"/>
      <c r="H392" s="5"/>
    </row>
    <row r="393" spans="1:11" s="57" customFormat="1" ht="10.5" customHeight="1" x14ac:dyDescent="0.2">
      <c r="A393" s="24"/>
      <c r="B393" s="563" t="s">
        <v>445</v>
      </c>
      <c r="C393" s="306">
        <v>41.410000000000089</v>
      </c>
      <c r="D393" s="313"/>
      <c r="E393" s="313"/>
      <c r="F393" s="185">
        <v>-0.18644400785854576</v>
      </c>
      <c r="G393" s="59"/>
      <c r="H393" s="5"/>
    </row>
    <row r="394" spans="1:11" s="60" customFormat="1" ht="10.5" customHeight="1" x14ac:dyDescent="0.2">
      <c r="A394" s="6"/>
      <c r="B394" s="16" t="s">
        <v>280</v>
      </c>
      <c r="C394" s="306">
        <v>-168079.97000000003</v>
      </c>
      <c r="D394" s="313"/>
      <c r="E394" s="313">
        <v>-424.78999999999996</v>
      </c>
      <c r="F394" s="185">
        <v>0.31577420033119918</v>
      </c>
      <c r="G394" s="56"/>
      <c r="H394" s="5"/>
      <c r="J394" s="57"/>
      <c r="K394" s="57"/>
    </row>
    <row r="395" spans="1:11" s="57" customFormat="1" x14ac:dyDescent="0.2">
      <c r="A395" s="6"/>
      <c r="B395" s="29" t="s">
        <v>156</v>
      </c>
      <c r="C395" s="308">
        <v>1622719.360000001</v>
      </c>
      <c r="D395" s="315">
        <v>38211.640000000007</v>
      </c>
      <c r="E395" s="315">
        <v>6759.5899999999992</v>
      </c>
      <c r="F395" s="186">
        <v>-0.13785783141884889</v>
      </c>
      <c r="G395" s="59"/>
      <c r="J395" s="60"/>
      <c r="K395" s="60"/>
    </row>
    <row r="396" spans="1:11" s="57" customFormat="1" x14ac:dyDescent="0.2">
      <c r="A396" s="24"/>
      <c r="B396" s="29" t="s">
        <v>153</v>
      </c>
      <c r="C396" s="308"/>
      <c r="D396" s="315"/>
      <c r="E396" s="315"/>
      <c r="F396" s="186"/>
      <c r="G396" s="59"/>
      <c r="H396" s="28"/>
    </row>
    <row r="397" spans="1:11" s="60" customFormat="1" ht="15" customHeight="1" x14ac:dyDescent="0.2">
      <c r="A397" s="2"/>
      <c r="B397" s="31" t="s">
        <v>154</v>
      </c>
      <c r="C397" s="308"/>
      <c r="D397" s="315"/>
      <c r="E397" s="315"/>
      <c r="F397" s="186"/>
      <c r="G397" s="282"/>
      <c r="J397" s="57"/>
      <c r="K397" s="57"/>
    </row>
    <row r="398" spans="1:11" ht="17.25" customHeight="1" x14ac:dyDescent="0.2">
      <c r="A398" s="2"/>
      <c r="B398" s="272" t="s">
        <v>268</v>
      </c>
      <c r="C398" s="317"/>
      <c r="D398" s="318"/>
      <c r="E398" s="318"/>
      <c r="F398" s="281"/>
      <c r="G398" s="282"/>
      <c r="H398" s="283"/>
      <c r="I398" s="5"/>
      <c r="J398" s="60"/>
      <c r="K398" s="60"/>
    </row>
    <row r="399" spans="1:11" ht="10.5" customHeight="1" x14ac:dyDescent="0.2">
      <c r="A399" s="2"/>
      <c r="B399" s="67" t="s">
        <v>267</v>
      </c>
      <c r="C399" s="317">
        <v>912480.02000000025</v>
      </c>
      <c r="D399" s="318"/>
      <c r="E399" s="318">
        <v>3193.62</v>
      </c>
      <c r="F399" s="281">
        <v>-7.50160094159249E-2</v>
      </c>
      <c r="G399" s="282"/>
      <c r="H399" s="283"/>
      <c r="I399" s="5"/>
    </row>
    <row r="400" spans="1:11" ht="21" customHeight="1" x14ac:dyDescent="0.2">
      <c r="A400" s="2"/>
      <c r="B400" s="272" t="s">
        <v>266</v>
      </c>
      <c r="C400" s="317"/>
      <c r="D400" s="318"/>
      <c r="E400" s="318"/>
      <c r="F400" s="281"/>
      <c r="G400" s="282"/>
      <c r="H400" s="283"/>
      <c r="I400" s="5"/>
    </row>
    <row r="401" spans="1:11" ht="11.25" customHeight="1" x14ac:dyDescent="0.2">
      <c r="A401" s="54"/>
      <c r="B401" s="67" t="s">
        <v>257</v>
      </c>
      <c r="C401" s="317">
        <v>836051.44000000053</v>
      </c>
      <c r="D401" s="318"/>
      <c r="E401" s="318">
        <v>647.24</v>
      </c>
      <c r="F401" s="281">
        <v>0.26481551327253761</v>
      </c>
      <c r="G401" s="282"/>
      <c r="H401" s="283"/>
      <c r="I401" s="5"/>
    </row>
    <row r="402" spans="1:11" s="28" customFormat="1" ht="10.5" customHeight="1" x14ac:dyDescent="0.2">
      <c r="A402" s="2"/>
      <c r="B402" s="16" t="s">
        <v>258</v>
      </c>
      <c r="C402" s="317">
        <v>8.870000000000001</v>
      </c>
      <c r="D402" s="318"/>
      <c r="E402" s="318"/>
      <c r="F402" s="281"/>
      <c r="G402" s="282"/>
      <c r="H402" s="283"/>
      <c r="J402" s="5"/>
      <c r="K402" s="5"/>
    </row>
    <row r="403" spans="1:11" ht="10.5" customHeight="1" x14ac:dyDescent="0.2">
      <c r="A403" s="2"/>
      <c r="B403" s="67" t="s">
        <v>259</v>
      </c>
      <c r="C403" s="317">
        <v>4839.01</v>
      </c>
      <c r="D403" s="318"/>
      <c r="E403" s="318"/>
      <c r="F403" s="281">
        <v>-8.5512614570537604E-2</v>
      </c>
      <c r="G403" s="282"/>
      <c r="H403" s="283"/>
      <c r="I403" s="5"/>
      <c r="J403" s="28"/>
      <c r="K403" s="28"/>
    </row>
    <row r="404" spans="1:11" ht="10.5" customHeight="1" x14ac:dyDescent="0.2">
      <c r="A404" s="2"/>
      <c r="B404" s="67" t="s">
        <v>260</v>
      </c>
      <c r="C404" s="317"/>
      <c r="D404" s="318"/>
      <c r="E404" s="318"/>
      <c r="F404" s="281"/>
      <c r="G404" s="282"/>
      <c r="H404" s="283"/>
      <c r="I404" s="5"/>
    </row>
    <row r="405" spans="1:11" ht="10.5" customHeight="1" x14ac:dyDescent="0.2">
      <c r="A405" s="2"/>
      <c r="B405" s="67" t="s">
        <v>261</v>
      </c>
      <c r="C405" s="317">
        <v>1858.3000000000002</v>
      </c>
      <c r="D405" s="318"/>
      <c r="E405" s="318"/>
      <c r="F405" s="281"/>
      <c r="G405" s="282"/>
      <c r="H405" s="283"/>
      <c r="I405" s="5"/>
    </row>
    <row r="406" spans="1:11" ht="10.5" customHeight="1" x14ac:dyDescent="0.2">
      <c r="A406" s="2"/>
      <c r="B406" s="67" t="s">
        <v>262</v>
      </c>
      <c r="C406" s="317">
        <v>82388.67</v>
      </c>
      <c r="D406" s="318"/>
      <c r="E406" s="318">
        <v>885.66000000000008</v>
      </c>
      <c r="F406" s="281">
        <v>-5.8716088125887578E-2</v>
      </c>
      <c r="G406" s="284"/>
      <c r="H406" s="283"/>
      <c r="I406" s="5"/>
    </row>
    <row r="407" spans="1:11" ht="10.5" customHeight="1" x14ac:dyDescent="0.2">
      <c r="A407" s="2"/>
      <c r="B407" s="67" t="s">
        <v>264</v>
      </c>
      <c r="C407" s="317">
        <v>290957.5500000001</v>
      </c>
      <c r="D407" s="318"/>
      <c r="E407" s="318">
        <v>4213.03</v>
      </c>
      <c r="F407" s="281">
        <v>9.0626273871473373E-2</v>
      </c>
      <c r="G407" s="282"/>
      <c r="H407" s="283"/>
      <c r="I407" s="5"/>
    </row>
    <row r="408" spans="1:11" ht="10.5" customHeight="1" x14ac:dyDescent="0.2">
      <c r="A408" s="2"/>
      <c r="B408" s="67" t="s">
        <v>263</v>
      </c>
      <c r="C408" s="317"/>
      <c r="D408" s="318"/>
      <c r="E408" s="318"/>
      <c r="F408" s="281"/>
      <c r="G408" s="282"/>
      <c r="H408" s="283"/>
      <c r="I408" s="5"/>
    </row>
    <row r="409" spans="1:11" ht="18.75" customHeight="1" x14ac:dyDescent="0.2">
      <c r="A409" s="2"/>
      <c r="B409" s="29" t="s">
        <v>265</v>
      </c>
      <c r="C409" s="317"/>
      <c r="D409" s="318"/>
      <c r="E409" s="318"/>
      <c r="F409" s="281"/>
      <c r="G409" s="282"/>
      <c r="H409" s="283"/>
      <c r="I409" s="5"/>
    </row>
    <row r="410" spans="1:11" ht="10.5" customHeight="1" x14ac:dyDescent="0.2">
      <c r="A410" s="2"/>
      <c r="B410" s="16" t="s">
        <v>269</v>
      </c>
      <c r="C410" s="317"/>
      <c r="D410" s="318"/>
      <c r="E410" s="318"/>
      <c r="F410" s="281"/>
      <c r="G410" s="282"/>
      <c r="H410" s="283"/>
      <c r="I410" s="5"/>
    </row>
    <row r="411" spans="1:11" ht="10.5" customHeight="1" x14ac:dyDescent="0.2">
      <c r="A411" s="2"/>
      <c r="B411" s="16" t="s">
        <v>270</v>
      </c>
      <c r="C411" s="317"/>
      <c r="D411" s="318"/>
      <c r="E411" s="318"/>
      <c r="F411" s="281"/>
      <c r="G411" s="282"/>
      <c r="H411" s="283"/>
      <c r="I411" s="5"/>
    </row>
    <row r="412" spans="1:11" ht="10.5" customHeight="1" x14ac:dyDescent="0.2">
      <c r="A412" s="2"/>
      <c r="B412" s="29" t="s">
        <v>271</v>
      </c>
      <c r="C412" s="317"/>
      <c r="D412" s="318"/>
      <c r="E412" s="318"/>
      <c r="F412" s="281"/>
      <c r="G412" s="282"/>
      <c r="H412" s="283"/>
      <c r="I412" s="5"/>
    </row>
    <row r="413" spans="1:11" ht="10.5" customHeight="1" x14ac:dyDescent="0.2">
      <c r="A413" s="2"/>
      <c r="B413" s="16" t="s">
        <v>272</v>
      </c>
      <c r="C413" s="317">
        <v>36576.150000000016</v>
      </c>
      <c r="D413" s="318"/>
      <c r="E413" s="318"/>
      <c r="F413" s="281">
        <v>-0.34666919833695664</v>
      </c>
      <c r="G413" s="282"/>
      <c r="H413" s="283"/>
      <c r="I413" s="5"/>
    </row>
    <row r="414" spans="1:11" ht="10.5" customHeight="1" x14ac:dyDescent="0.2">
      <c r="A414" s="2"/>
      <c r="B414" s="574" t="s">
        <v>458</v>
      </c>
      <c r="C414" s="317"/>
      <c r="D414" s="318"/>
      <c r="E414" s="318"/>
      <c r="F414" s="281"/>
      <c r="G414" s="282"/>
      <c r="H414" s="283"/>
      <c r="I414" s="5"/>
    </row>
    <row r="415" spans="1:11" ht="10.5" customHeight="1" x14ac:dyDescent="0.2">
      <c r="A415" s="2"/>
      <c r="B415" s="16" t="s">
        <v>86</v>
      </c>
      <c r="C415" s="317">
        <v>146192.69999999992</v>
      </c>
      <c r="D415" s="318"/>
      <c r="E415" s="318">
        <v>365.9</v>
      </c>
      <c r="F415" s="281">
        <v>1.1513914096316302E-2</v>
      </c>
      <c r="G415" s="70"/>
      <c r="H415" s="283"/>
      <c r="I415" s="5"/>
    </row>
    <row r="416" spans="1:11" ht="13.5" customHeight="1" x14ac:dyDescent="0.2">
      <c r="A416" s="54"/>
      <c r="B416" s="29" t="s">
        <v>155</v>
      </c>
      <c r="C416" s="308">
        <v>2311352.7100000009</v>
      </c>
      <c r="D416" s="315"/>
      <c r="E416" s="315">
        <v>9305.4499999999989</v>
      </c>
      <c r="F416" s="186">
        <v>3.9340429181015546E-2</v>
      </c>
      <c r="G416" s="69"/>
      <c r="H416" s="5"/>
      <c r="I416" s="28"/>
    </row>
    <row r="417" spans="1:9" s="28" customFormat="1" ht="10.5" hidden="1" customHeight="1" x14ac:dyDescent="0.2">
      <c r="A417" s="2"/>
      <c r="B417" s="29"/>
      <c r="C417" s="306"/>
      <c r="D417" s="313"/>
      <c r="E417" s="313"/>
      <c r="F417" s="185"/>
      <c r="G417" s="69"/>
      <c r="H417" s="5"/>
      <c r="I417" s="5"/>
    </row>
    <row r="418" spans="1:9" ht="9" hidden="1" customHeight="1" x14ac:dyDescent="0.2">
      <c r="A418" s="2"/>
      <c r="B418" s="29"/>
      <c r="C418" s="306"/>
      <c r="D418" s="313"/>
      <c r="E418" s="313"/>
      <c r="F418" s="185"/>
      <c r="G418" s="70"/>
      <c r="H418" s="5"/>
      <c r="I418" s="5"/>
    </row>
    <row r="419" spans="1:9" ht="8.25" hidden="1" customHeight="1" x14ac:dyDescent="0.2">
      <c r="A419" s="54"/>
      <c r="B419" s="52"/>
      <c r="C419" s="308"/>
      <c r="D419" s="315"/>
      <c r="E419" s="315"/>
      <c r="F419" s="186"/>
      <c r="G419" s="69"/>
      <c r="H419" s="28"/>
      <c r="I419" s="28"/>
    </row>
    <row r="420" spans="1:9" s="28" customFormat="1" ht="15" hidden="1" customHeight="1" x14ac:dyDescent="0.2">
      <c r="A420" s="2"/>
      <c r="B420" s="52"/>
      <c r="C420" s="306"/>
      <c r="D420" s="313"/>
      <c r="E420" s="313"/>
      <c r="F420" s="185"/>
      <c r="G420" s="69"/>
      <c r="H420" s="5"/>
      <c r="I420" s="5"/>
    </row>
    <row r="421" spans="1:9" ht="7.5" hidden="1" customHeight="1" x14ac:dyDescent="0.2">
      <c r="A421" s="2"/>
      <c r="B421" s="52"/>
      <c r="C421" s="306"/>
      <c r="D421" s="313"/>
      <c r="E421" s="313"/>
      <c r="F421" s="185"/>
      <c r="G421" s="69"/>
      <c r="H421" s="5"/>
      <c r="I421" s="5"/>
    </row>
    <row r="422" spans="1:9" ht="9.75" hidden="1" customHeight="1" x14ac:dyDescent="0.2">
      <c r="A422" s="2"/>
      <c r="B422" s="29"/>
      <c r="C422" s="306"/>
      <c r="D422" s="313"/>
      <c r="E422" s="313"/>
      <c r="F422" s="185"/>
      <c r="G422" s="70"/>
      <c r="H422" s="5"/>
      <c r="I422" s="5"/>
    </row>
    <row r="423" spans="1:9" ht="18" customHeight="1" x14ac:dyDescent="0.2">
      <c r="A423" s="2"/>
      <c r="B423" s="273" t="s">
        <v>43</v>
      </c>
      <c r="C423" s="308">
        <v>508913.87000000005</v>
      </c>
      <c r="D423" s="315"/>
      <c r="E423" s="315">
        <v>1385.08</v>
      </c>
      <c r="F423" s="186">
        <v>-7.7640908622731208E-2</v>
      </c>
      <c r="G423" s="69"/>
      <c r="H423" s="5"/>
      <c r="I423" s="5"/>
    </row>
    <row r="424" spans="1:9" ht="13.5" customHeight="1" x14ac:dyDescent="0.2">
      <c r="A424" s="54"/>
      <c r="B424" s="74" t="s">
        <v>162</v>
      </c>
      <c r="C424" s="308"/>
      <c r="D424" s="315"/>
      <c r="E424" s="315"/>
      <c r="F424" s="186"/>
      <c r="G424" s="69"/>
      <c r="H424" s="28"/>
      <c r="I424" s="28"/>
    </row>
    <row r="425" spans="1:9" s="28" customFormat="1" ht="10.5" customHeight="1" x14ac:dyDescent="0.2">
      <c r="A425" s="2"/>
      <c r="B425" s="37" t="s">
        <v>20</v>
      </c>
      <c r="C425" s="306">
        <v>42346.590000000004</v>
      </c>
      <c r="D425" s="313"/>
      <c r="E425" s="313">
        <v>45.540000000000006</v>
      </c>
      <c r="F425" s="185">
        <v>-1.9076999065259503E-4</v>
      </c>
      <c r="G425" s="69"/>
      <c r="H425" s="5"/>
      <c r="I425" s="5"/>
    </row>
    <row r="426" spans="1:9" ht="10.5" customHeight="1" x14ac:dyDescent="0.2">
      <c r="A426" s="2"/>
      <c r="B426" s="75" t="s">
        <v>159</v>
      </c>
      <c r="C426" s="306">
        <v>794949.64</v>
      </c>
      <c r="D426" s="313"/>
      <c r="E426" s="313">
        <v>244.37</v>
      </c>
      <c r="F426" s="185">
        <v>-2.7727031222494425E-2</v>
      </c>
      <c r="G426" s="69"/>
      <c r="H426" s="5"/>
      <c r="I426" s="5"/>
    </row>
    <row r="427" spans="1:9" ht="10.5" customHeight="1" x14ac:dyDescent="0.2">
      <c r="A427" s="2"/>
      <c r="B427" s="75" t="s">
        <v>26</v>
      </c>
      <c r="C427" s="306">
        <v>812317.98</v>
      </c>
      <c r="D427" s="313"/>
      <c r="E427" s="313">
        <v>1161.8499999999999</v>
      </c>
      <c r="F427" s="185">
        <v>-3.0169883899111238E-2</v>
      </c>
      <c r="G427" s="69"/>
      <c r="H427" s="5"/>
      <c r="I427" s="5"/>
    </row>
    <row r="428" spans="1:9" ht="10.5" customHeight="1" x14ac:dyDescent="0.2">
      <c r="A428" s="2"/>
      <c r="B428" s="75" t="s">
        <v>27</v>
      </c>
      <c r="C428" s="306">
        <v>2154550.1100000003</v>
      </c>
      <c r="D428" s="313"/>
      <c r="E428" s="313">
        <v>10409.279999999995</v>
      </c>
      <c r="F428" s="185">
        <v>-2.9578004210014996E-2</v>
      </c>
      <c r="G428" s="69"/>
      <c r="H428" s="5"/>
      <c r="I428" s="5"/>
    </row>
    <row r="429" spans="1:9" ht="10.5" customHeight="1" x14ac:dyDescent="0.2">
      <c r="A429" s="2"/>
      <c r="B429" s="75" t="s">
        <v>274</v>
      </c>
      <c r="C429" s="306">
        <v>123796.31000000001</v>
      </c>
      <c r="D429" s="313"/>
      <c r="E429" s="313">
        <v>1217.8</v>
      </c>
      <c r="F429" s="185">
        <v>-1.3239720628519747E-2</v>
      </c>
      <c r="G429" s="69"/>
      <c r="H429" s="5"/>
      <c r="I429" s="5"/>
    </row>
    <row r="430" spans="1:9" ht="10.5" customHeight="1" x14ac:dyDescent="0.2">
      <c r="A430" s="2"/>
      <c r="B430" s="75" t="s">
        <v>273</v>
      </c>
      <c r="C430" s="306">
        <v>900</v>
      </c>
      <c r="D430" s="313"/>
      <c r="E430" s="313"/>
      <c r="F430" s="185"/>
      <c r="G430" s="69"/>
      <c r="H430" s="5"/>
      <c r="I430" s="5"/>
    </row>
    <row r="431" spans="1:9" ht="10.5" hidden="1" customHeight="1" x14ac:dyDescent="0.2">
      <c r="A431" s="2"/>
      <c r="B431" s="75" t="s">
        <v>49</v>
      </c>
      <c r="C431" s="306">
        <v>15598.599999999999</v>
      </c>
      <c r="D431" s="313"/>
      <c r="E431" s="313"/>
      <c r="F431" s="185">
        <v>-0.20009804806406373</v>
      </c>
      <c r="G431" s="69"/>
      <c r="H431" s="5"/>
      <c r="I431" s="5"/>
    </row>
    <row r="432" spans="1:9" hidden="1" x14ac:dyDescent="0.2">
      <c r="A432" s="2"/>
      <c r="B432" s="37" t="s">
        <v>50</v>
      </c>
      <c r="C432" s="306"/>
      <c r="D432" s="313"/>
      <c r="E432" s="313"/>
      <c r="F432" s="185"/>
      <c r="G432" s="69"/>
      <c r="H432" s="5"/>
      <c r="I432" s="5"/>
    </row>
    <row r="433" spans="1:10" x14ac:dyDescent="0.2">
      <c r="A433" s="2"/>
      <c r="B433" s="574" t="s">
        <v>459</v>
      </c>
      <c r="C433" s="306"/>
      <c r="D433" s="313"/>
      <c r="E433" s="313"/>
      <c r="F433" s="185"/>
      <c r="G433" s="69"/>
      <c r="H433" s="5"/>
      <c r="I433" s="5"/>
    </row>
    <row r="434" spans="1:10" ht="10.5" customHeight="1" x14ac:dyDescent="0.2">
      <c r="A434" s="2"/>
      <c r="B434" s="75" t="s">
        <v>28</v>
      </c>
      <c r="C434" s="306">
        <v>17803.519999999997</v>
      </c>
      <c r="D434" s="313"/>
      <c r="E434" s="313"/>
      <c r="F434" s="185">
        <v>1.6612619835215447E-2</v>
      </c>
      <c r="G434" s="69"/>
      <c r="H434" s="5"/>
      <c r="I434" s="5"/>
    </row>
    <row r="435" spans="1:10" ht="10.5" customHeight="1" x14ac:dyDescent="0.2">
      <c r="A435" s="2"/>
      <c r="B435" s="37" t="s">
        <v>280</v>
      </c>
      <c r="C435" s="306">
        <v>-17547.929999999989</v>
      </c>
      <c r="D435" s="313"/>
      <c r="E435" s="313">
        <v>-50</v>
      </c>
      <c r="F435" s="185">
        <v>-6.2695695369545223E-2</v>
      </c>
      <c r="G435" s="70"/>
      <c r="H435" s="5"/>
      <c r="I435" s="5"/>
    </row>
    <row r="436" spans="1:10" ht="10.5" customHeight="1" x14ac:dyDescent="0.2">
      <c r="A436" s="54"/>
      <c r="B436" s="35" t="s">
        <v>160</v>
      </c>
      <c r="C436" s="308">
        <v>3944714.8200000003</v>
      </c>
      <c r="D436" s="315"/>
      <c r="E436" s="315">
        <v>13028.839999999995</v>
      </c>
      <c r="F436" s="186">
        <v>-2.8761619482197354E-2</v>
      </c>
      <c r="G436" s="69"/>
      <c r="H436" s="5"/>
      <c r="I436" s="28"/>
    </row>
    <row r="437" spans="1:10" ht="17.25" customHeight="1" x14ac:dyDescent="0.2">
      <c r="A437" s="2"/>
      <c r="B437" s="76" t="s">
        <v>33</v>
      </c>
      <c r="C437" s="306"/>
      <c r="D437" s="313"/>
      <c r="E437" s="313"/>
      <c r="F437" s="185"/>
      <c r="G437" s="69"/>
      <c r="H437" s="5"/>
      <c r="I437" s="5"/>
    </row>
    <row r="438" spans="1:10" ht="10.5" customHeight="1" x14ac:dyDescent="0.2">
      <c r="A438" s="2"/>
      <c r="B438" s="76" t="s">
        <v>490</v>
      </c>
      <c r="C438" s="306">
        <v>-25</v>
      </c>
      <c r="D438" s="313"/>
      <c r="E438" s="313"/>
      <c r="F438" s="185"/>
      <c r="G438" s="69"/>
      <c r="H438" s="5"/>
      <c r="I438" s="5"/>
    </row>
    <row r="439" spans="1:10" ht="10.5" customHeight="1" x14ac:dyDescent="0.2">
      <c r="A439" s="2"/>
      <c r="B439" s="76" t="s">
        <v>477</v>
      </c>
      <c r="C439" s="306"/>
      <c r="D439" s="313"/>
      <c r="E439" s="313"/>
      <c r="F439" s="185"/>
      <c r="G439" s="69"/>
      <c r="H439" s="5"/>
      <c r="I439" s="5"/>
    </row>
    <row r="440" spans="1:10" ht="10.5" customHeight="1" x14ac:dyDescent="0.2">
      <c r="A440" s="2"/>
      <c r="B440" s="76" t="s">
        <v>492</v>
      </c>
      <c r="C440" s="306"/>
      <c r="D440" s="313"/>
      <c r="E440" s="313"/>
      <c r="F440" s="185"/>
      <c r="G440" s="69"/>
      <c r="H440" s="5"/>
      <c r="I440" s="5"/>
    </row>
    <row r="441" spans="1:10" ht="10.5" customHeight="1" x14ac:dyDescent="0.2">
      <c r="A441" s="2"/>
      <c r="B441" s="76" t="s">
        <v>480</v>
      </c>
      <c r="C441" s="306"/>
      <c r="D441" s="313"/>
      <c r="E441" s="313"/>
      <c r="F441" s="185"/>
      <c r="G441" s="79"/>
      <c r="H441" s="5"/>
      <c r="I441" s="5"/>
    </row>
    <row r="442" spans="1:10" ht="10.5" customHeight="1" x14ac:dyDescent="0.2">
      <c r="A442" s="2"/>
      <c r="B442" s="76" t="s">
        <v>494</v>
      </c>
      <c r="C442" s="306">
        <v>95.779529999999994</v>
      </c>
      <c r="D442" s="313"/>
      <c r="E442" s="313"/>
      <c r="F442" s="185"/>
      <c r="G442" s="79"/>
      <c r="H442" s="5"/>
      <c r="I442" s="5"/>
    </row>
    <row r="443" spans="1:10" ht="10.5" customHeight="1" x14ac:dyDescent="0.2">
      <c r="A443" s="2"/>
      <c r="B443" s="76" t="s">
        <v>499</v>
      </c>
      <c r="C443" s="306"/>
      <c r="D443" s="313"/>
      <c r="E443" s="313"/>
      <c r="F443" s="185"/>
      <c r="G443" s="79"/>
      <c r="H443" s="5"/>
      <c r="I443" s="5"/>
    </row>
    <row r="444" spans="1:10" ht="13.5" customHeight="1" x14ac:dyDescent="0.2">
      <c r="A444" s="77"/>
      <c r="B444" s="73" t="s">
        <v>158</v>
      </c>
      <c r="C444" s="308">
        <v>136119.36000000002</v>
      </c>
      <c r="D444" s="315"/>
      <c r="E444" s="315"/>
      <c r="F444" s="186">
        <v>0.27466106657195066</v>
      </c>
      <c r="G444" s="69"/>
      <c r="H444" s="5"/>
      <c r="I444" s="80"/>
    </row>
    <row r="445" spans="1:10" s="80" customFormat="1" ht="12.75" x14ac:dyDescent="0.2">
      <c r="A445" s="2"/>
      <c r="B445" s="78" t="s">
        <v>161</v>
      </c>
      <c r="C445" s="306">
        <v>4589818.8295299998</v>
      </c>
      <c r="D445" s="313"/>
      <c r="E445" s="313">
        <v>14413.919999999995</v>
      </c>
      <c r="F445" s="185">
        <v>-2.7595616525037836E-2</v>
      </c>
      <c r="G445" s="69"/>
      <c r="H445" s="5"/>
      <c r="I445" s="5"/>
    </row>
    <row r="446" spans="1:10" ht="10.5" hidden="1" customHeight="1" x14ac:dyDescent="0.2">
      <c r="A446" s="2"/>
      <c r="B446" s="76" t="s">
        <v>80</v>
      </c>
      <c r="C446" s="306"/>
      <c r="D446" s="313"/>
      <c r="E446" s="313"/>
      <c r="F446" s="185"/>
      <c r="G446" s="69"/>
      <c r="H446" s="5"/>
      <c r="I446" s="5"/>
      <c r="J446" s="83"/>
    </row>
    <row r="447" spans="1:10" hidden="1" x14ac:dyDescent="0.2">
      <c r="A447" s="2"/>
      <c r="B447" s="76" t="s">
        <v>81</v>
      </c>
      <c r="C447" s="306"/>
      <c r="D447" s="313"/>
      <c r="E447" s="313"/>
      <c r="F447" s="185"/>
      <c r="G447" s="69"/>
      <c r="H447" s="5"/>
      <c r="I447" s="5"/>
    </row>
    <row r="448" spans="1:10" x14ac:dyDescent="0.2">
      <c r="A448" s="2"/>
      <c r="B448" s="76" t="s">
        <v>78</v>
      </c>
      <c r="C448" s="306">
        <v>65016847.729999997</v>
      </c>
      <c r="D448" s="313"/>
      <c r="E448" s="313"/>
      <c r="F448" s="185">
        <v>-1.0199570638014244E-3</v>
      </c>
      <c r="G448" s="69"/>
      <c r="H448" s="5"/>
      <c r="I448" s="5"/>
    </row>
    <row r="449" spans="1:10" x14ac:dyDescent="0.2">
      <c r="A449" s="2"/>
      <c r="B449" s="76" t="s">
        <v>76</v>
      </c>
      <c r="C449" s="306">
        <v>328058451.92999989</v>
      </c>
      <c r="D449" s="313"/>
      <c r="E449" s="313"/>
      <c r="F449" s="185">
        <v>4.2767569092601487E-2</v>
      </c>
      <c r="G449" s="69"/>
      <c r="H449" s="5"/>
      <c r="I449" s="5"/>
    </row>
    <row r="450" spans="1:10" x14ac:dyDescent="0.2">
      <c r="A450" s="2"/>
      <c r="B450" s="76" t="s">
        <v>77</v>
      </c>
      <c r="C450" s="306"/>
      <c r="D450" s="313"/>
      <c r="E450" s="313"/>
      <c r="F450" s="185"/>
      <c r="G450" s="69"/>
      <c r="H450" s="5"/>
      <c r="I450" s="5"/>
    </row>
    <row r="451" spans="1:10" ht="12" x14ac:dyDescent="0.2">
      <c r="A451" s="2"/>
      <c r="B451" s="83" t="s">
        <v>276</v>
      </c>
      <c r="C451" s="308">
        <v>393075299.65999991</v>
      </c>
      <c r="D451" s="315"/>
      <c r="E451" s="315"/>
      <c r="F451" s="186">
        <v>3.5257611911744924E-2</v>
      </c>
      <c r="G451" s="70"/>
      <c r="H451" s="5"/>
      <c r="I451" s="5"/>
    </row>
    <row r="452" spans="1:10" ht="12.75" x14ac:dyDescent="0.2">
      <c r="A452" s="54"/>
      <c r="B452" s="52" t="s">
        <v>157</v>
      </c>
      <c r="C452" s="308">
        <v>413852874.86952996</v>
      </c>
      <c r="D452" s="315">
        <v>38211.640000000007</v>
      </c>
      <c r="E452" s="315">
        <v>62627.429999999993</v>
      </c>
      <c r="F452" s="186">
        <v>3.2249611999534578E-2</v>
      </c>
      <c r="G452" s="69"/>
      <c r="H452" s="5"/>
      <c r="I452" s="28"/>
    </row>
    <row r="453" spans="1:10" ht="10.5" customHeight="1" x14ac:dyDescent="0.2">
      <c r="A453" s="2"/>
      <c r="B453" s="167" t="s">
        <v>181</v>
      </c>
      <c r="C453" s="319"/>
      <c r="D453" s="320"/>
      <c r="E453" s="320"/>
      <c r="F453" s="240"/>
      <c r="G453" s="69"/>
      <c r="H453" s="5"/>
      <c r="I453" s="5"/>
    </row>
    <row r="454" spans="1:10" ht="10.5" customHeight="1" x14ac:dyDescent="0.2">
      <c r="A454" s="2"/>
      <c r="B454" s="168" t="s">
        <v>182</v>
      </c>
      <c r="C454" s="321"/>
      <c r="D454" s="322"/>
      <c r="E454" s="322"/>
      <c r="F454" s="194"/>
      <c r="G454" s="70"/>
      <c r="H454" s="5"/>
      <c r="I454" s="5"/>
    </row>
    <row r="455" spans="1:10" s="28" customFormat="1" ht="21.75" customHeight="1" x14ac:dyDescent="0.2">
      <c r="A455" s="54"/>
      <c r="B455" s="212" t="s">
        <v>31</v>
      </c>
      <c r="C455" s="431">
        <v>425603275.75952989</v>
      </c>
      <c r="D455" s="432"/>
      <c r="E455" s="432">
        <v>76560.33</v>
      </c>
      <c r="F455" s="433">
        <v>3.0153289983484655E-2</v>
      </c>
      <c r="G455" s="424"/>
      <c r="H455" s="5"/>
    </row>
    <row r="456" spans="1:10" s="28" customFormat="1" ht="21.75" hidden="1" customHeight="1" x14ac:dyDescent="0.2">
      <c r="A456" s="54"/>
      <c r="B456" s="76" t="s">
        <v>13</v>
      </c>
      <c r="C456" s="274"/>
      <c r="D456" s="276"/>
      <c r="E456" s="241"/>
      <c r="F456" s="425"/>
      <c r="G456" s="424"/>
      <c r="H456" s="211"/>
      <c r="I456" s="70"/>
    </row>
    <row r="457" spans="1:10" s="28" customFormat="1" hidden="1" x14ac:dyDescent="0.2">
      <c r="A457" s="54"/>
      <c r="B457" s="76" t="s">
        <v>14</v>
      </c>
      <c r="C457" s="275"/>
      <c r="D457" s="65"/>
      <c r="E457" s="241"/>
      <c r="F457" s="425"/>
      <c r="G457" s="210"/>
      <c r="H457" s="211"/>
      <c r="I457" s="70"/>
      <c r="J457" s="5"/>
    </row>
    <row r="458" spans="1:10" s="28" customFormat="1" ht="12.75" customHeight="1" x14ac:dyDescent="0.2">
      <c r="A458" s="54"/>
      <c r="B458" s="229" t="s">
        <v>248</v>
      </c>
      <c r="C458" s="241"/>
      <c r="D458" s="241"/>
      <c r="E458" s="241"/>
      <c r="F458" s="241"/>
      <c r="G458" s="213"/>
      <c r="H458" s="211"/>
      <c r="I458" s="70"/>
      <c r="J458" s="5"/>
    </row>
    <row r="459" spans="1:10" s="28" customFormat="1" ht="21.75" customHeight="1" x14ac:dyDescent="0.2">
      <c r="A459" s="54"/>
      <c r="B459" s="265" t="s">
        <v>238</v>
      </c>
      <c r="C459" s="213"/>
      <c r="D459" s="213"/>
      <c r="E459" s="213"/>
      <c r="F459" s="213"/>
      <c r="G459" s="213"/>
      <c r="H459" s="214"/>
      <c r="I459" s="70"/>
      <c r="J459" s="5"/>
    </row>
    <row r="460" spans="1:10" s="28" customFormat="1" x14ac:dyDescent="0.2">
      <c r="A460" s="54"/>
      <c r="B460" s="265" t="s">
        <v>251</v>
      </c>
      <c r="C460" s="213"/>
      <c r="D460" s="213"/>
      <c r="E460" s="213"/>
      <c r="F460" s="213"/>
      <c r="G460" s="213"/>
      <c r="H460" s="214"/>
      <c r="I460" s="70"/>
    </row>
    <row r="461" spans="1:10" s="28" customFormat="1" x14ac:dyDescent="0.2">
      <c r="A461" s="54"/>
      <c r="B461" s="265" t="s">
        <v>376</v>
      </c>
      <c r="C461" s="213"/>
      <c r="D461" s="213"/>
      <c r="E461" s="213"/>
      <c r="F461" s="213"/>
      <c r="G461" s="213"/>
      <c r="H461" s="214"/>
      <c r="I461" s="70"/>
    </row>
    <row r="462" spans="1:10" s="28" customFormat="1" x14ac:dyDescent="0.2">
      <c r="A462" s="54"/>
      <c r="B462" s="265" t="s">
        <v>282</v>
      </c>
      <c r="C462" s="213"/>
      <c r="D462" s="213"/>
      <c r="E462" s="213"/>
      <c r="F462" s="213"/>
      <c r="G462" s="213"/>
      <c r="H462" s="214"/>
      <c r="I462" s="70"/>
    </row>
    <row r="463" spans="1:10" s="28" customFormat="1" x14ac:dyDescent="0.2">
      <c r="A463" s="6"/>
      <c r="B463" s="43"/>
      <c r="C463" s="85"/>
      <c r="D463" s="85"/>
      <c r="E463" s="86"/>
      <c r="F463" s="5"/>
      <c r="G463" s="8"/>
      <c r="H463" s="5"/>
      <c r="I463" s="85"/>
    </row>
    <row r="464" spans="1:10" ht="16.5" customHeight="1" x14ac:dyDescent="0.25">
      <c r="B464" s="7" t="s">
        <v>288</v>
      </c>
      <c r="C464" s="8"/>
      <c r="D464" s="8"/>
      <c r="E464" s="8"/>
      <c r="F464" s="8"/>
      <c r="H464" s="8"/>
      <c r="I464" s="8"/>
    </row>
    <row r="465" spans="1:10" x14ac:dyDescent="0.2">
      <c r="B465" s="9"/>
      <c r="C465" s="10" t="str">
        <f>$C$3</f>
        <v>MOIS D'AOUT 2024</v>
      </c>
      <c r="D465" s="11"/>
      <c r="G465" s="15"/>
    </row>
    <row r="466" spans="1:10" ht="12.75" x14ac:dyDescent="0.2">
      <c r="B466" s="12" t="str">
        <f>B373</f>
        <v xml:space="preserve">             V - ASSURANCE ACCIDENTS DU TRAVAIL : DEPENSES en milliers d'euros</v>
      </c>
      <c r="C466" s="13"/>
      <c r="D466" s="13"/>
      <c r="E466" s="13"/>
      <c r="F466" s="14"/>
      <c r="G466" s="749"/>
      <c r="H466" s="15"/>
      <c r="I466" s="15"/>
    </row>
    <row r="467" spans="1:10" ht="19.5" customHeight="1" x14ac:dyDescent="0.2">
      <c r="B467" s="597"/>
      <c r="C467" s="678"/>
      <c r="D467" s="87"/>
      <c r="E467" s="750" t="s">
        <v>6</v>
      </c>
      <c r="F467" s="339" t="str">
        <f>Maladie_mnt!$H$5</f>
        <v>GAM</v>
      </c>
      <c r="G467" s="199"/>
      <c r="H467" s="89"/>
      <c r="I467" s="20"/>
    </row>
    <row r="468" spans="1:10" ht="12.75" x14ac:dyDescent="0.2">
      <c r="B468" s="684" t="s">
        <v>29</v>
      </c>
      <c r="C468" s="685"/>
      <c r="D468" s="90"/>
      <c r="E468" s="301"/>
      <c r="F468" s="239"/>
      <c r="G468" s="199"/>
      <c r="H468" s="90"/>
      <c r="I468" s="20"/>
    </row>
    <row r="469" spans="1:10" ht="12.75" customHeight="1" x14ac:dyDescent="0.2">
      <c r="B469" s="657"/>
      <c r="C469" s="686"/>
      <c r="D469" s="90"/>
      <c r="E469" s="301"/>
      <c r="F469" s="239"/>
      <c r="G469" s="200"/>
      <c r="H469" s="90"/>
      <c r="I469" s="20"/>
    </row>
    <row r="470" spans="1:10" ht="12.75" customHeight="1" x14ac:dyDescent="0.2">
      <c r="A470" s="91"/>
      <c r="B470" s="620" t="s">
        <v>74</v>
      </c>
      <c r="C470" s="687"/>
      <c r="D470" s="93"/>
      <c r="E470" s="303"/>
      <c r="F470" s="237"/>
      <c r="G470" s="199"/>
      <c r="H470" s="93"/>
      <c r="I470" s="94"/>
    </row>
    <row r="471" spans="1:10" s="95" customFormat="1" ht="12.75" customHeight="1" x14ac:dyDescent="0.2">
      <c r="A471" s="6"/>
      <c r="B471" s="657"/>
      <c r="C471" s="686"/>
      <c r="D471" s="90"/>
      <c r="E471" s="301"/>
      <c r="F471" s="239"/>
      <c r="G471" s="200"/>
      <c r="H471" s="90"/>
      <c r="I471" s="20"/>
      <c r="J471" s="104"/>
    </row>
    <row r="472" spans="1:10" ht="12.75" customHeight="1" x14ac:dyDescent="0.2">
      <c r="A472" s="91"/>
      <c r="B472" s="92" t="s">
        <v>73</v>
      </c>
      <c r="C472" s="172"/>
      <c r="D472" s="93"/>
      <c r="E472" s="303">
        <v>23629039.114832092</v>
      </c>
      <c r="F472" s="237">
        <v>-0.10563444864590055</v>
      </c>
      <c r="G472" s="198"/>
      <c r="H472" s="93"/>
      <c r="I472" s="94"/>
    </row>
    <row r="473" spans="1:10" s="95" customFormat="1" ht="12" hidden="1" customHeight="1" x14ac:dyDescent="0.2">
      <c r="A473" s="6"/>
      <c r="B473" s="76"/>
      <c r="C473" s="96"/>
      <c r="D473" s="96"/>
      <c r="E473" s="325"/>
      <c r="F473" s="242"/>
      <c r="G473" s="201"/>
      <c r="H473" s="90"/>
      <c r="I473" s="20"/>
      <c r="J473" s="104"/>
    </row>
    <row r="474" spans="1:10" ht="12.75" customHeight="1" x14ac:dyDescent="0.2">
      <c r="B474" s="618" t="s">
        <v>410</v>
      </c>
      <c r="C474" s="688"/>
      <c r="D474" s="90"/>
      <c r="E474" s="303">
        <v>5160769.0579587845</v>
      </c>
      <c r="F474" s="237">
        <v>-0.16103803285127205</v>
      </c>
      <c r="G474" s="201"/>
      <c r="H474" s="90"/>
      <c r="I474" s="20"/>
      <c r="J474" s="104"/>
    </row>
    <row r="475" spans="1:10" ht="18" customHeight="1" x14ac:dyDescent="0.2">
      <c r="B475" s="609" t="s">
        <v>72</v>
      </c>
      <c r="C475" s="679"/>
      <c r="D475" s="90"/>
      <c r="E475" s="301"/>
      <c r="F475" s="239"/>
      <c r="G475" s="201"/>
      <c r="H475" s="90"/>
      <c r="I475" s="20"/>
      <c r="J475" s="104"/>
    </row>
    <row r="476" spans="1:10" ht="18" customHeight="1" x14ac:dyDescent="0.2">
      <c r="B476" s="421" t="s">
        <v>404</v>
      </c>
      <c r="C476" s="404"/>
      <c r="D476" s="90"/>
      <c r="E476" s="301">
        <v>4304238.858711645</v>
      </c>
      <c r="F476" s="239">
        <v>-0.27068737151160027</v>
      </c>
      <c r="G476" s="201"/>
      <c r="H476" s="90"/>
      <c r="I476" s="20"/>
      <c r="J476" s="104"/>
    </row>
    <row r="477" spans="1:10" ht="18" customHeight="1" x14ac:dyDescent="0.2">
      <c r="B477" s="421" t="s">
        <v>407</v>
      </c>
      <c r="C477" s="404"/>
      <c r="D477" s="90"/>
      <c r="E477" s="301">
        <v>9399.1209173399493</v>
      </c>
      <c r="F477" s="239">
        <v>-0.59271446258023586</v>
      </c>
      <c r="G477" s="199"/>
      <c r="H477" s="90"/>
      <c r="I477" s="20"/>
      <c r="J477" s="104"/>
    </row>
    <row r="478" spans="1:10" ht="18" customHeight="1" x14ac:dyDescent="0.2">
      <c r="B478" s="421" t="s">
        <v>405</v>
      </c>
      <c r="C478" s="404"/>
      <c r="D478" s="90"/>
      <c r="E478" s="301">
        <v>847131.07832980005</v>
      </c>
      <c r="F478" s="239"/>
      <c r="G478" s="201"/>
      <c r="H478" s="90"/>
      <c r="I478" s="20"/>
      <c r="J478" s="104"/>
    </row>
    <row r="479" spans="1:10" ht="15" customHeight="1" x14ac:dyDescent="0.2">
      <c r="B479" s="601" t="s">
        <v>71</v>
      </c>
      <c r="C479" s="680"/>
      <c r="D479" s="90"/>
      <c r="E479" s="303">
        <v>16377321.719212953</v>
      </c>
      <c r="F479" s="237">
        <v>-8.9558938462521609E-2</v>
      </c>
      <c r="G479" s="199"/>
      <c r="H479" s="90"/>
      <c r="I479" s="20"/>
      <c r="J479" s="104"/>
    </row>
    <row r="480" spans="1:10" ht="15" customHeight="1" x14ac:dyDescent="0.2">
      <c r="B480" s="609" t="s">
        <v>70</v>
      </c>
      <c r="C480" s="679"/>
      <c r="D480" s="90"/>
      <c r="E480" s="301"/>
      <c r="F480" s="239"/>
      <c r="G480" s="199"/>
      <c r="H480" s="90"/>
      <c r="I480" s="20"/>
      <c r="J480" s="104"/>
    </row>
    <row r="481" spans="2:10" ht="15" customHeight="1" x14ac:dyDescent="0.2">
      <c r="B481" s="609" t="s">
        <v>361</v>
      </c>
      <c r="C481" s="679"/>
      <c r="D481" s="90"/>
      <c r="E481" s="301">
        <v>0</v>
      </c>
      <c r="F481" s="239"/>
      <c r="G481" s="199"/>
      <c r="H481" s="90"/>
      <c r="I481" s="20"/>
      <c r="J481" s="104"/>
    </row>
    <row r="482" spans="2:10" ht="15" customHeight="1" x14ac:dyDescent="0.2">
      <c r="B482" s="622" t="s">
        <v>413</v>
      </c>
      <c r="C482" s="623"/>
      <c r="D482" s="90"/>
      <c r="E482" s="301">
        <v>12728079.972074939</v>
      </c>
      <c r="F482" s="239">
        <v>-8.4412380786388019E-2</v>
      </c>
      <c r="G482" s="199"/>
      <c r="H482" s="90"/>
      <c r="I482" s="20"/>
      <c r="J482" s="104"/>
    </row>
    <row r="483" spans="2:10" ht="15" customHeight="1" x14ac:dyDescent="0.2">
      <c r="B483" s="609" t="s">
        <v>357</v>
      </c>
      <c r="C483" s="679"/>
      <c r="D483" s="90"/>
      <c r="E483" s="301">
        <v>2204271.9683410795</v>
      </c>
      <c r="F483" s="239">
        <v>-0.11258624974176812</v>
      </c>
      <c r="G483" s="199"/>
      <c r="H483" s="90"/>
      <c r="I483" s="20"/>
      <c r="J483" s="104"/>
    </row>
    <row r="484" spans="2:10" ht="15" customHeight="1" x14ac:dyDescent="0.2">
      <c r="B484" s="609" t="s">
        <v>358</v>
      </c>
      <c r="C484" s="679"/>
      <c r="D484" s="90"/>
      <c r="E484" s="301">
        <v>310872.42658494</v>
      </c>
      <c r="F484" s="239">
        <v>-0.2445971412987914</v>
      </c>
      <c r="G484" s="199"/>
      <c r="H484" s="90"/>
      <c r="I484" s="20"/>
      <c r="J484" s="104"/>
    </row>
    <row r="485" spans="2:10" ht="15" customHeight="1" x14ac:dyDescent="0.2">
      <c r="B485" s="609" t="s">
        <v>359</v>
      </c>
      <c r="C485" s="679"/>
      <c r="D485" s="90"/>
      <c r="E485" s="301">
        <v>1134097.3522119955</v>
      </c>
      <c r="F485" s="239">
        <v>-4.8045645653282731E-2</v>
      </c>
      <c r="G485" s="199"/>
      <c r="H485" s="90"/>
      <c r="I485" s="20"/>
      <c r="J485" s="104"/>
    </row>
    <row r="486" spans="2:10" ht="15" customHeight="1" x14ac:dyDescent="0.2">
      <c r="B486" s="614" t="s">
        <v>394</v>
      </c>
      <c r="C486" s="677"/>
      <c r="D486" s="90"/>
      <c r="E486" s="301">
        <v>923581.70398999634</v>
      </c>
      <c r="F486" s="239">
        <v>-3.6277940977630041E-2</v>
      </c>
      <c r="G486" s="199"/>
      <c r="H486" s="90"/>
      <c r="I486" s="20"/>
      <c r="J486" s="104"/>
    </row>
    <row r="487" spans="2:10" ht="12.75" customHeight="1" x14ac:dyDescent="0.2">
      <c r="B487" s="614" t="s">
        <v>395</v>
      </c>
      <c r="C487" s="677"/>
      <c r="D487" s="90"/>
      <c r="E487" s="301">
        <v>20039.986317999934</v>
      </c>
      <c r="F487" s="239">
        <v>-1.3262130872258138E-2</v>
      </c>
      <c r="G487" s="199"/>
      <c r="H487" s="90"/>
      <c r="I487" s="20"/>
      <c r="J487" s="104"/>
    </row>
    <row r="488" spans="2:10" ht="15" customHeight="1" x14ac:dyDescent="0.2">
      <c r="B488" s="614" t="s">
        <v>396</v>
      </c>
      <c r="C488" s="677"/>
      <c r="D488" s="90"/>
      <c r="E488" s="301">
        <v>34810.737587999873</v>
      </c>
      <c r="F488" s="239">
        <v>-0.14814139820519545</v>
      </c>
      <c r="G488" s="199"/>
      <c r="H488" s="90"/>
      <c r="I488" s="20"/>
      <c r="J488" s="104"/>
    </row>
    <row r="489" spans="2:10" ht="15" customHeight="1" x14ac:dyDescent="0.2">
      <c r="B489" s="614" t="s">
        <v>397</v>
      </c>
      <c r="C489" s="677"/>
      <c r="D489" s="90"/>
      <c r="E489" s="301">
        <v>7418.0167599999704</v>
      </c>
      <c r="F489" s="239">
        <v>-0.16796246387047564</v>
      </c>
      <c r="G489" s="199"/>
      <c r="H489" s="90"/>
      <c r="I489" s="20"/>
      <c r="J489" s="104"/>
    </row>
    <row r="490" spans="2:10" ht="15" customHeight="1" x14ac:dyDescent="0.2">
      <c r="B490" s="689" t="s">
        <v>406</v>
      </c>
      <c r="C490" s="690"/>
      <c r="D490" s="90"/>
      <c r="E490" s="301">
        <v>148246.90755599941</v>
      </c>
      <c r="F490" s="239">
        <v>-8.9940083734042497E-2</v>
      </c>
      <c r="G490" s="199"/>
      <c r="H490" s="90"/>
      <c r="I490" s="20"/>
      <c r="J490" s="104"/>
    </row>
    <row r="491" spans="2:10" ht="12.75" x14ac:dyDescent="0.2">
      <c r="B491" s="601" t="s">
        <v>362</v>
      </c>
      <c r="C491" s="680"/>
      <c r="D491" s="90"/>
      <c r="E491" s="303">
        <v>9502.9900000000016</v>
      </c>
      <c r="F491" s="237"/>
      <c r="G491" s="201"/>
      <c r="H491" s="90"/>
      <c r="I491" s="20"/>
      <c r="J491" s="104"/>
    </row>
    <row r="492" spans="2:10" ht="28.5" customHeight="1" x14ac:dyDescent="0.2">
      <c r="B492" s="611" t="s">
        <v>363</v>
      </c>
      <c r="C492" s="681"/>
      <c r="D492" s="90"/>
      <c r="E492" s="303">
        <v>2081445.3476603546</v>
      </c>
      <c r="F492" s="237">
        <v>-8.6490704222728088E-2</v>
      </c>
      <c r="G492" s="201"/>
      <c r="H492" s="90"/>
      <c r="I492" s="20"/>
      <c r="J492" s="104"/>
    </row>
    <row r="493" spans="2:10" ht="12.75" x14ac:dyDescent="0.2">
      <c r="B493" s="420" t="s">
        <v>408</v>
      </c>
      <c r="C493" s="405"/>
      <c r="D493" s="90"/>
      <c r="E493" s="301">
        <v>2005820.753488855</v>
      </c>
      <c r="F493" s="239">
        <v>-0.10011504697526774</v>
      </c>
      <c r="G493" s="201"/>
      <c r="H493" s="90"/>
      <c r="I493" s="20"/>
      <c r="J493" s="104"/>
    </row>
    <row r="494" spans="2:10" ht="15.75" customHeight="1" x14ac:dyDescent="0.2">
      <c r="B494" s="420" t="s">
        <v>409</v>
      </c>
      <c r="C494" s="405"/>
      <c r="D494" s="90"/>
      <c r="E494" s="301">
        <v>75624.594171499702</v>
      </c>
      <c r="F494" s="239">
        <v>0.52650130698233322</v>
      </c>
      <c r="G494" s="199"/>
      <c r="H494" s="90"/>
      <c r="I494" s="20"/>
      <c r="J494" s="104"/>
    </row>
    <row r="495" spans="2:10" ht="17.25" customHeight="1" x14ac:dyDescent="0.2">
      <c r="B495" s="611" t="s">
        <v>364</v>
      </c>
      <c r="C495" s="681"/>
      <c r="D495" s="90"/>
      <c r="E495" s="303"/>
      <c r="F495" s="237"/>
      <c r="G495" s="199"/>
      <c r="H495" s="90"/>
      <c r="I495" s="20"/>
      <c r="J495" s="104"/>
    </row>
    <row r="496" spans="2:10" ht="20.100000000000001" customHeight="1" x14ac:dyDescent="0.2">
      <c r="B496" s="611" t="s">
        <v>365</v>
      </c>
      <c r="C496" s="681"/>
      <c r="D496" s="90"/>
      <c r="E496" s="303"/>
      <c r="F496" s="237"/>
      <c r="G496" s="201"/>
      <c r="H496" s="90"/>
      <c r="I496" s="20"/>
      <c r="J496" s="104"/>
    </row>
    <row r="497" spans="1:10" ht="21.75" customHeight="1" x14ac:dyDescent="0.2">
      <c r="B497" s="601" t="s">
        <v>371</v>
      </c>
      <c r="C497" s="680"/>
      <c r="D497" s="90"/>
      <c r="E497" s="303"/>
      <c r="F497" s="237"/>
      <c r="G497" s="200"/>
      <c r="H497" s="90"/>
      <c r="I497" s="20"/>
      <c r="J497" s="104"/>
    </row>
    <row r="498" spans="1:10" ht="15" customHeight="1" x14ac:dyDescent="0.2">
      <c r="A498" s="91"/>
      <c r="B498" s="599" t="s">
        <v>66</v>
      </c>
      <c r="C498" s="683"/>
      <c r="D498" s="93"/>
      <c r="E498" s="303">
        <v>1156376.0200000014</v>
      </c>
      <c r="F498" s="237">
        <v>-2.5982916191309435E-2</v>
      </c>
      <c r="G498" s="200"/>
      <c r="H498" s="93"/>
      <c r="I498" s="94"/>
      <c r="J498" s="104"/>
    </row>
    <row r="499" spans="1:10" s="95" customFormat="1" ht="16.5" customHeight="1" x14ac:dyDescent="0.2">
      <c r="A499" s="91"/>
      <c r="B499" s="601" t="s">
        <v>375</v>
      </c>
      <c r="C499" s="680"/>
      <c r="D499" s="93"/>
      <c r="E499" s="301">
        <v>1140220.6400000006</v>
      </c>
      <c r="F499" s="239">
        <v>-2.6611841256632962E-2</v>
      </c>
      <c r="G499" s="199"/>
      <c r="H499" s="93"/>
      <c r="I499" s="94"/>
      <c r="J499" s="104"/>
    </row>
    <row r="500" spans="1:10" s="95" customFormat="1" ht="16.5" customHeight="1" x14ac:dyDescent="0.2">
      <c r="A500" s="6"/>
      <c r="B500" s="601" t="s">
        <v>236</v>
      </c>
      <c r="C500" s="680"/>
      <c r="D500" s="90"/>
      <c r="E500" s="301">
        <v>-608</v>
      </c>
      <c r="F500" s="239"/>
      <c r="G500" s="199"/>
      <c r="H500" s="90"/>
      <c r="I500" s="20"/>
      <c r="J500" s="104"/>
    </row>
    <row r="501" spans="1:10" ht="16.5" customHeight="1" x14ac:dyDescent="0.2">
      <c r="B501" s="601" t="s">
        <v>316</v>
      </c>
      <c r="C501" s="680"/>
      <c r="D501" s="90"/>
      <c r="E501" s="301"/>
      <c r="F501" s="239"/>
      <c r="G501" s="200"/>
      <c r="H501" s="90"/>
      <c r="I501" s="20"/>
      <c r="J501" s="104"/>
    </row>
    <row r="502" spans="1:10" ht="16.5" customHeight="1" x14ac:dyDescent="0.2">
      <c r="A502" s="91"/>
      <c r="B502" s="599" t="s">
        <v>67</v>
      </c>
      <c r="C502" s="683"/>
      <c r="D502" s="93"/>
      <c r="E502" s="303">
        <v>93861.890000000029</v>
      </c>
      <c r="F502" s="237">
        <v>-0.11423446381452607</v>
      </c>
      <c r="G502" s="199"/>
      <c r="H502" s="93"/>
      <c r="I502" s="94"/>
      <c r="J502" s="104"/>
    </row>
    <row r="503" spans="1:10" s="95" customFormat="1" ht="16.5" customHeight="1" x14ac:dyDescent="0.2">
      <c r="A503" s="6"/>
      <c r="B503" s="601" t="s">
        <v>68</v>
      </c>
      <c r="C503" s="680"/>
      <c r="D503" s="90"/>
      <c r="E503" s="301">
        <v>72330.080000000031</v>
      </c>
      <c r="F503" s="239">
        <v>1.9542693391163768E-2</v>
      </c>
      <c r="G503" s="199"/>
      <c r="H503" s="90"/>
      <c r="I503" s="20"/>
      <c r="J503" s="104"/>
    </row>
    <row r="504" spans="1:10" ht="18" customHeight="1" x14ac:dyDescent="0.2">
      <c r="B504" s="601" t="s">
        <v>69</v>
      </c>
      <c r="C504" s="680"/>
      <c r="D504" s="90"/>
      <c r="E504" s="301">
        <v>21531.809999999994</v>
      </c>
      <c r="F504" s="239">
        <v>-0.38521505100030506</v>
      </c>
      <c r="G504" s="202"/>
      <c r="H504" s="90"/>
      <c r="I504" s="20"/>
      <c r="J504" s="104"/>
    </row>
    <row r="505" spans="1:10" ht="30" customHeight="1" x14ac:dyDescent="0.2">
      <c r="A505" s="91"/>
      <c r="B505" s="630" t="s">
        <v>167</v>
      </c>
      <c r="C505" s="682"/>
      <c r="D505" s="98"/>
      <c r="E505" s="326">
        <v>24879277.024832092</v>
      </c>
      <c r="F505" s="243">
        <v>-0.10225507481875362</v>
      </c>
      <c r="G505" s="8"/>
      <c r="H505" s="99"/>
      <c r="I505" s="94"/>
      <c r="J505" s="104"/>
    </row>
    <row r="506" spans="1:10" s="95" customFormat="1" ht="27" customHeight="1" x14ac:dyDescent="0.25">
      <c r="A506" s="6"/>
      <c r="B506" s="7" t="s">
        <v>288</v>
      </c>
      <c r="C506" s="8"/>
      <c r="D506" s="8"/>
      <c r="E506" s="8"/>
      <c r="F506" s="8"/>
      <c r="G506" s="3"/>
      <c r="H506" s="8"/>
      <c r="I506" s="8"/>
      <c r="J506" s="104"/>
    </row>
    <row r="507" spans="1:10" ht="23.25" customHeight="1" x14ac:dyDescent="0.2">
      <c r="B507" s="9"/>
      <c r="C507" s="10" t="str">
        <f>$C$3</f>
        <v>MOIS D'AOUT 2024</v>
      </c>
      <c r="D507" s="11"/>
      <c r="G507" s="15"/>
    </row>
    <row r="508" spans="1:10" ht="10.5" customHeight="1" x14ac:dyDescent="0.2">
      <c r="B508" s="12" t="str">
        <f>B466</f>
        <v xml:space="preserve">             V - ASSURANCE ACCIDENTS DU TRAVAIL : DEPENSES en milliers d'euros</v>
      </c>
      <c r="C508" s="13"/>
      <c r="D508" s="13"/>
      <c r="E508" s="13"/>
      <c r="F508" s="14"/>
      <c r="G508" s="89"/>
      <c r="H508" s="15"/>
      <c r="I508" s="5"/>
    </row>
    <row r="509" spans="1:10" ht="19.5" customHeight="1" x14ac:dyDescent="0.2">
      <c r="B509" s="597"/>
      <c r="C509" s="678"/>
      <c r="D509" s="163"/>
      <c r="E509" s="775" t="s">
        <v>6</v>
      </c>
      <c r="F509" s="19" t="str">
        <f>Maladie_mnt!$H$5</f>
        <v>GAM</v>
      </c>
      <c r="G509" s="102"/>
      <c r="H509" s="20"/>
      <c r="I509" s="5"/>
    </row>
    <row r="510" spans="1:10" ht="19.5" customHeight="1" x14ac:dyDescent="0.2">
      <c r="B510" s="632" t="s">
        <v>51</v>
      </c>
      <c r="C510" s="633"/>
      <c r="D510" s="634"/>
      <c r="E510" s="337"/>
      <c r="F510" s="176"/>
      <c r="G510" s="102"/>
      <c r="H510" s="103"/>
      <c r="I510" s="104"/>
    </row>
    <row r="511" spans="1:10" s="104" customFormat="1" ht="30" customHeight="1" x14ac:dyDescent="0.2">
      <c r="A511" s="6"/>
      <c r="B511" s="624" t="s">
        <v>52</v>
      </c>
      <c r="C511" s="636"/>
      <c r="D511" s="637"/>
      <c r="E511" s="327">
        <v>4643916.1000000024</v>
      </c>
      <c r="F511" s="177">
        <v>0.12742160832084104</v>
      </c>
      <c r="G511" s="105"/>
      <c r="H511" s="106"/>
    </row>
    <row r="512" spans="1:10" s="104" customFormat="1" ht="19.5" customHeight="1" x14ac:dyDescent="0.2">
      <c r="A512" s="6"/>
      <c r="B512" s="595" t="s">
        <v>183</v>
      </c>
      <c r="C512" s="653"/>
      <c r="D512" s="654"/>
      <c r="E512" s="327">
        <v>3998951.0000000014</v>
      </c>
      <c r="F512" s="177">
        <v>0.12186757178820851</v>
      </c>
      <c r="G512" s="109"/>
      <c r="H512" s="106"/>
    </row>
    <row r="513" spans="1:8" s="104" customFormat="1" ht="12.75" x14ac:dyDescent="0.2">
      <c r="A513" s="6"/>
      <c r="B513" s="603" t="s">
        <v>53</v>
      </c>
      <c r="C513" s="663"/>
      <c r="D513" s="664"/>
      <c r="E513" s="328">
        <v>3659248.5300000012</v>
      </c>
      <c r="F513" s="174">
        <v>7.7915625741606265E-2</v>
      </c>
      <c r="G513" s="109"/>
      <c r="H513" s="106"/>
    </row>
    <row r="514" spans="1:8" s="104" customFormat="1" ht="12.75" x14ac:dyDescent="0.2">
      <c r="A514" s="6"/>
      <c r="B514" s="603" t="s">
        <v>428</v>
      </c>
      <c r="C514" s="663"/>
      <c r="D514" s="664"/>
      <c r="E514" s="328">
        <v>110957.71000000004</v>
      </c>
      <c r="F514" s="174"/>
      <c r="G514" s="109"/>
      <c r="H514" s="106"/>
    </row>
    <row r="515" spans="1:8" s="104" customFormat="1" ht="12.75" x14ac:dyDescent="0.2">
      <c r="A515" s="6"/>
      <c r="B515" s="603" t="s">
        <v>54</v>
      </c>
      <c r="C515" s="663"/>
      <c r="D515" s="664"/>
      <c r="E515" s="328"/>
      <c r="F515" s="174"/>
      <c r="G515" s="109"/>
      <c r="H515" s="106"/>
    </row>
    <row r="516" spans="1:8" s="104" customFormat="1" ht="12.75" x14ac:dyDescent="0.2">
      <c r="A516" s="6"/>
      <c r="B516" s="603" t="s">
        <v>497</v>
      </c>
      <c r="C516" s="663"/>
      <c r="D516" s="664"/>
      <c r="E516" s="328">
        <v>7350.1199999999972</v>
      </c>
      <c r="F516" s="174">
        <v>0.37230491183784986</v>
      </c>
      <c r="G516" s="109"/>
      <c r="H516" s="106"/>
    </row>
    <row r="517" spans="1:8" s="104" customFormat="1" ht="12.75" x14ac:dyDescent="0.2">
      <c r="A517" s="6"/>
      <c r="B517" s="603" t="s">
        <v>302</v>
      </c>
      <c r="C517" s="663"/>
      <c r="D517" s="664"/>
      <c r="E517" s="328"/>
      <c r="F517" s="174"/>
      <c r="G517" s="109"/>
      <c r="H517" s="106"/>
    </row>
    <row r="518" spans="1:8" s="104" customFormat="1" ht="12.75" x14ac:dyDescent="0.2">
      <c r="A518" s="6"/>
      <c r="B518" s="169" t="s">
        <v>184</v>
      </c>
      <c r="C518" s="170"/>
      <c r="D518" s="171"/>
      <c r="E518" s="328">
        <v>107190.9</v>
      </c>
      <c r="F518" s="174"/>
      <c r="G518" s="109"/>
      <c r="H518" s="110"/>
    </row>
    <row r="519" spans="1:8" s="104" customFormat="1" ht="12.75" x14ac:dyDescent="0.2">
      <c r="A519" s="6"/>
      <c r="B519" s="395" t="s">
        <v>373</v>
      </c>
      <c r="C519" s="170"/>
      <c r="D519" s="171"/>
      <c r="E519" s="328">
        <v>3531.06</v>
      </c>
      <c r="F519" s="174">
        <v>-0.69246272121013119</v>
      </c>
      <c r="G519" s="109"/>
      <c r="H519" s="110"/>
    </row>
    <row r="520" spans="1:8" s="104" customFormat="1" ht="12.75" x14ac:dyDescent="0.2">
      <c r="A520" s="6"/>
      <c r="B520" s="169" t="s">
        <v>185</v>
      </c>
      <c r="C520" s="170"/>
      <c r="D520" s="171"/>
      <c r="E520" s="328"/>
      <c r="F520" s="174"/>
      <c r="G520" s="109"/>
      <c r="H520" s="110"/>
    </row>
    <row r="521" spans="1:8" s="104" customFormat="1" ht="12.75" x14ac:dyDescent="0.2">
      <c r="A521" s="6"/>
      <c r="B521" s="603" t="s">
        <v>186</v>
      </c>
      <c r="C521" s="663"/>
      <c r="D521" s="664"/>
      <c r="E521" s="328">
        <v>107576.62999999998</v>
      </c>
      <c r="F521" s="174">
        <v>0.22748014553135532</v>
      </c>
      <c r="G521" s="109"/>
      <c r="H521" s="110"/>
    </row>
    <row r="522" spans="1:8" s="104" customFormat="1" ht="12.75" x14ac:dyDescent="0.2">
      <c r="A522" s="6"/>
      <c r="B522" s="603" t="s">
        <v>187</v>
      </c>
      <c r="C522" s="663"/>
      <c r="D522" s="664"/>
      <c r="E522" s="328"/>
      <c r="F522" s="174"/>
      <c r="G522" s="109"/>
      <c r="H522" s="106"/>
    </row>
    <row r="523" spans="1:8" s="104" customFormat="1" ht="12.75" x14ac:dyDescent="0.2">
      <c r="A523" s="6"/>
      <c r="B523" s="603" t="s">
        <v>188</v>
      </c>
      <c r="C523" s="663"/>
      <c r="D523" s="664"/>
      <c r="E523" s="328">
        <v>3096.050000000002</v>
      </c>
      <c r="F523" s="174">
        <v>-0.25947762443493017</v>
      </c>
      <c r="G523" s="108"/>
      <c r="H523" s="106"/>
    </row>
    <row r="524" spans="1:8" s="104" customFormat="1" ht="12.75" x14ac:dyDescent="0.2">
      <c r="A524" s="6"/>
      <c r="B524" s="595" t="s">
        <v>55</v>
      </c>
      <c r="C524" s="653"/>
      <c r="D524" s="654"/>
      <c r="E524" s="327">
        <v>55461.21000000005</v>
      </c>
      <c r="F524" s="177">
        <v>-7.3227933831321868E-2</v>
      </c>
      <c r="G524" s="109"/>
      <c r="H524" s="106"/>
    </row>
    <row r="525" spans="1:8" s="104" customFormat="1" ht="12.75" x14ac:dyDescent="0.2">
      <c r="A525" s="6"/>
      <c r="B525" s="606" t="s">
        <v>56</v>
      </c>
      <c r="C525" s="675"/>
      <c r="D525" s="676"/>
      <c r="E525" s="328">
        <v>55461.21000000005</v>
      </c>
      <c r="F525" s="174">
        <v>-7.3227933831321868E-2</v>
      </c>
      <c r="G525" s="109"/>
      <c r="H525" s="106"/>
    </row>
    <row r="526" spans="1:8" s="104" customFormat="1" ht="12.75" x14ac:dyDescent="0.2">
      <c r="A526" s="6"/>
      <c r="B526" s="603" t="s">
        <v>57</v>
      </c>
      <c r="C526" s="663"/>
      <c r="D526" s="664"/>
      <c r="E526" s="328">
        <v>55461.21000000005</v>
      </c>
      <c r="F526" s="174">
        <v>-7.3227933831321868E-2</v>
      </c>
      <c r="G526" s="109"/>
      <c r="H526" s="111"/>
    </row>
    <row r="527" spans="1:8" s="104" customFormat="1" ht="12.75" x14ac:dyDescent="0.2">
      <c r="A527" s="24"/>
      <c r="B527" s="603" t="s">
        <v>58</v>
      </c>
      <c r="C527" s="663"/>
      <c r="D527" s="664"/>
      <c r="E527" s="328"/>
      <c r="F527" s="174"/>
      <c r="G527" s="109"/>
      <c r="H527" s="112"/>
    </row>
    <row r="528" spans="1:8" s="104" customFormat="1" ht="12.75" x14ac:dyDescent="0.2">
      <c r="A528" s="24"/>
      <c r="B528" s="606" t="s">
        <v>59</v>
      </c>
      <c r="C528" s="675"/>
      <c r="D528" s="676"/>
      <c r="E528" s="328"/>
      <c r="F528" s="174"/>
      <c r="G528" s="109"/>
      <c r="H528" s="107"/>
    </row>
    <row r="529" spans="1:8" s="104" customFormat="1" ht="12.75" x14ac:dyDescent="0.2">
      <c r="A529" s="6"/>
      <c r="B529" s="603" t="s">
        <v>372</v>
      </c>
      <c r="C529" s="663"/>
      <c r="D529" s="664"/>
      <c r="E529" s="328"/>
      <c r="F529" s="174"/>
      <c r="G529" s="109"/>
      <c r="H529" s="106"/>
    </row>
    <row r="530" spans="1:8" s="104" customFormat="1" ht="12.75" customHeight="1" x14ac:dyDescent="0.2">
      <c r="A530" s="6"/>
      <c r="B530" s="603" t="s">
        <v>434</v>
      </c>
      <c r="C530" s="604"/>
      <c r="D530" s="605"/>
      <c r="E530" s="328"/>
      <c r="F530" s="174"/>
      <c r="G530" s="109"/>
      <c r="H530" s="111"/>
    </row>
    <row r="531" spans="1:8" s="104" customFormat="1" ht="12.75" x14ac:dyDescent="0.2">
      <c r="A531" s="6"/>
      <c r="B531" s="606" t="s">
        <v>180</v>
      </c>
      <c r="C531" s="675"/>
      <c r="D531" s="676"/>
      <c r="E531" s="328"/>
      <c r="F531" s="174"/>
      <c r="G531" s="109"/>
      <c r="H531" s="111"/>
    </row>
    <row r="532" spans="1:8" s="104" customFormat="1" ht="12.75" x14ac:dyDescent="0.2">
      <c r="A532" s="24"/>
      <c r="B532" s="595" t="s">
        <v>189</v>
      </c>
      <c r="C532" s="653"/>
      <c r="D532" s="654"/>
      <c r="E532" s="327">
        <v>581045.71000000054</v>
      </c>
      <c r="F532" s="177">
        <v>0.26459457490689386</v>
      </c>
      <c r="G532" s="109"/>
      <c r="H532" s="107"/>
    </row>
    <row r="533" spans="1:8" s="104" customFormat="1" ht="12.75" x14ac:dyDescent="0.2">
      <c r="A533" s="6"/>
      <c r="B533" s="595" t="s">
        <v>190</v>
      </c>
      <c r="C533" s="653"/>
      <c r="D533" s="654"/>
      <c r="E533" s="327">
        <v>8458.18</v>
      </c>
      <c r="F533" s="177">
        <v>-0.7596797996105179</v>
      </c>
      <c r="G533" s="109"/>
      <c r="H533" s="106"/>
    </row>
    <row r="534" spans="1:8" s="104" customFormat="1" ht="12.75" x14ac:dyDescent="0.2">
      <c r="A534" s="6"/>
      <c r="B534" s="603" t="s">
        <v>191</v>
      </c>
      <c r="C534" s="663"/>
      <c r="D534" s="664"/>
      <c r="E534" s="328">
        <v>8458.18</v>
      </c>
      <c r="F534" s="174">
        <v>-0.72542994392501514</v>
      </c>
      <c r="G534" s="109"/>
      <c r="H534" s="106"/>
    </row>
    <row r="535" spans="1:8" s="104" customFormat="1" ht="12.75" x14ac:dyDescent="0.2">
      <c r="A535" s="6"/>
      <c r="B535" s="603" t="s">
        <v>392</v>
      </c>
      <c r="C535" s="663"/>
      <c r="D535" s="664"/>
      <c r="E535" s="328"/>
      <c r="F535" s="174"/>
      <c r="G535" s="109"/>
      <c r="H535" s="106"/>
    </row>
    <row r="536" spans="1:8" s="104" customFormat="1" ht="12.75" x14ac:dyDescent="0.2">
      <c r="A536" s="6"/>
      <c r="B536" s="587" t="s">
        <v>393</v>
      </c>
      <c r="C536" s="383"/>
      <c r="D536" s="384"/>
      <c r="E536" s="328"/>
      <c r="F536" s="174"/>
      <c r="G536" s="102"/>
      <c r="H536" s="106"/>
    </row>
    <row r="537" spans="1:8" s="104" customFormat="1" ht="12.75" x14ac:dyDescent="0.2">
      <c r="A537" s="6"/>
      <c r="B537" s="595" t="s">
        <v>82</v>
      </c>
      <c r="C537" s="653"/>
      <c r="D537" s="654"/>
      <c r="E537" s="327"/>
      <c r="F537" s="177"/>
      <c r="G537" s="105"/>
      <c r="H537" s="106"/>
    </row>
    <row r="538" spans="1:8" s="104" customFormat="1" ht="24" customHeight="1" x14ac:dyDescent="0.2">
      <c r="A538" s="24"/>
      <c r="B538" s="624" t="s">
        <v>60</v>
      </c>
      <c r="C538" s="625"/>
      <c r="D538" s="626"/>
      <c r="E538" s="327">
        <v>6144.2002510000011</v>
      </c>
      <c r="F538" s="177">
        <v>-0.73910328121950419</v>
      </c>
      <c r="G538" s="105"/>
      <c r="H538" s="107"/>
    </row>
    <row r="539" spans="1:8" s="104" customFormat="1" ht="12.75" x14ac:dyDescent="0.2">
      <c r="A539" s="24"/>
      <c r="B539" s="638" t="s">
        <v>390</v>
      </c>
      <c r="C539" s="651"/>
      <c r="D539" s="652"/>
      <c r="E539" s="328">
        <v>6144.2002510000011</v>
      </c>
      <c r="F539" s="177">
        <v>-0.73910328121950419</v>
      </c>
      <c r="G539" s="105"/>
      <c r="H539" s="107"/>
    </row>
    <row r="540" spans="1:8" s="104" customFormat="1" ht="12.75" x14ac:dyDescent="0.2">
      <c r="A540" s="24"/>
      <c r="B540" s="638" t="s">
        <v>391</v>
      </c>
      <c r="C540" s="651"/>
      <c r="D540" s="652"/>
      <c r="E540" s="327"/>
      <c r="F540" s="177"/>
      <c r="G540" s="109"/>
      <c r="H540" s="107"/>
    </row>
    <row r="541" spans="1:8" s="104" customFormat="1" ht="12.75" x14ac:dyDescent="0.2">
      <c r="A541" s="24" t="s">
        <v>463</v>
      </c>
      <c r="B541" s="674" t="s">
        <v>462</v>
      </c>
      <c r="C541" s="604"/>
      <c r="D541" s="605"/>
      <c r="E541" s="327"/>
      <c r="F541" s="177"/>
      <c r="G541" s="109"/>
      <c r="H541" s="107"/>
    </row>
    <row r="542" spans="1:8" s="104" customFormat="1" ht="12.75" hidden="1" x14ac:dyDescent="0.2">
      <c r="A542" s="6"/>
      <c r="B542" s="624"/>
      <c r="C542" s="636"/>
      <c r="D542" s="637"/>
      <c r="E542" s="328"/>
      <c r="F542" s="174"/>
      <c r="G542" s="449"/>
      <c r="H542" s="106"/>
    </row>
    <row r="543" spans="1:8" s="451" customFormat="1" ht="21.75" customHeight="1" x14ac:dyDescent="0.2">
      <c r="A543" s="446"/>
      <c r="B543" s="671" t="s">
        <v>481</v>
      </c>
      <c r="C543" s="672"/>
      <c r="D543" s="673"/>
      <c r="E543" s="447"/>
      <c r="F543" s="448"/>
      <c r="G543" s="105"/>
      <c r="H543" s="450"/>
    </row>
    <row r="544" spans="1:8" s="104" customFormat="1" ht="12.75" x14ac:dyDescent="0.2">
      <c r="A544" s="6"/>
      <c r="B544" s="624" t="s">
        <v>483</v>
      </c>
      <c r="C544" s="636"/>
      <c r="D544" s="637"/>
      <c r="E544" s="327">
        <v>1568824.0800000008</v>
      </c>
      <c r="F544" s="177">
        <v>-0.35837375207184829</v>
      </c>
      <c r="G544" s="108"/>
      <c r="H544" s="106"/>
    </row>
    <row r="545" spans="1:8" s="104" customFormat="1" ht="12.75" x14ac:dyDescent="0.2">
      <c r="A545" s="6"/>
      <c r="B545" s="595" t="s">
        <v>61</v>
      </c>
      <c r="C545" s="653"/>
      <c r="D545" s="654"/>
      <c r="E545" s="327">
        <v>15</v>
      </c>
      <c r="F545" s="177"/>
      <c r="G545" s="109"/>
      <c r="H545" s="106"/>
    </row>
    <row r="546" spans="1:8" s="104" customFormat="1" ht="12.75" x14ac:dyDescent="0.2">
      <c r="A546" s="6"/>
      <c r="B546" s="603" t="s">
        <v>471</v>
      </c>
      <c r="C546" s="663"/>
      <c r="D546" s="664"/>
      <c r="E546" s="328">
        <v>15</v>
      </c>
      <c r="F546" s="174">
        <v>-0.8854961832061069</v>
      </c>
      <c r="G546" s="102"/>
      <c r="H546" s="106"/>
    </row>
    <row r="547" spans="1:8" s="104" customFormat="1" ht="12.75" x14ac:dyDescent="0.2">
      <c r="A547" s="6"/>
      <c r="B547" s="603" t="s">
        <v>473</v>
      </c>
      <c r="C547" s="663"/>
      <c r="D547" s="664"/>
      <c r="E547" s="328"/>
      <c r="F547" s="174"/>
      <c r="G547" s="102"/>
      <c r="H547" s="106"/>
    </row>
    <row r="548" spans="1:8" s="104" customFormat="1" ht="12.75" x14ac:dyDescent="0.2">
      <c r="A548" s="6"/>
      <c r="B548" s="603" t="s">
        <v>398</v>
      </c>
      <c r="C548" s="663"/>
      <c r="D548" s="664"/>
      <c r="E548" s="328"/>
      <c r="F548" s="174"/>
      <c r="G548" s="102"/>
      <c r="H548" s="106"/>
    </row>
    <row r="549" spans="1:8" s="104" customFormat="1" ht="12.75" x14ac:dyDescent="0.2">
      <c r="A549" s="6"/>
      <c r="B549" s="603" t="s">
        <v>469</v>
      </c>
      <c r="C549" s="663"/>
      <c r="D549" s="664"/>
      <c r="E549" s="328"/>
      <c r="F549" s="174"/>
      <c r="G549" s="109"/>
      <c r="H549" s="106"/>
    </row>
    <row r="550" spans="1:8" s="104" customFormat="1" ht="12.75" x14ac:dyDescent="0.2">
      <c r="A550" s="6"/>
      <c r="B550" s="603" t="s">
        <v>399</v>
      </c>
      <c r="C550" s="663"/>
      <c r="D550" s="664"/>
      <c r="E550" s="328"/>
      <c r="F550" s="174"/>
      <c r="G550" s="109"/>
      <c r="H550" s="113"/>
    </row>
    <row r="551" spans="1:8" s="104" customFormat="1" ht="12.75" x14ac:dyDescent="0.2">
      <c r="A551" s="6"/>
      <c r="B551" s="603" t="s">
        <v>400</v>
      </c>
      <c r="C551" s="663"/>
      <c r="D551" s="664"/>
      <c r="E551" s="328"/>
      <c r="F551" s="174"/>
      <c r="G551" s="109"/>
      <c r="H551" s="113"/>
    </row>
    <row r="552" spans="1:8" s="104" customFormat="1" ht="12.75" x14ac:dyDescent="0.2">
      <c r="A552" s="6"/>
      <c r="B552" s="638" t="s">
        <v>443</v>
      </c>
      <c r="C552" s="651"/>
      <c r="D552" s="652"/>
      <c r="E552" s="328"/>
      <c r="F552" s="174"/>
      <c r="G552" s="109"/>
      <c r="H552" s="113"/>
    </row>
    <row r="553" spans="1:8" s="104" customFormat="1" ht="12.75" x14ac:dyDescent="0.2">
      <c r="A553" s="6"/>
      <c r="B553" s="638" t="s">
        <v>401</v>
      </c>
      <c r="C553" s="651"/>
      <c r="D553" s="652"/>
      <c r="E553" s="328"/>
      <c r="F553" s="174"/>
      <c r="G553" s="108"/>
      <c r="H553" s="113"/>
    </row>
    <row r="554" spans="1:8" s="104" customFormat="1" ht="12.75" x14ac:dyDescent="0.2">
      <c r="A554" s="6"/>
      <c r="B554" s="595" t="s">
        <v>62</v>
      </c>
      <c r="C554" s="653"/>
      <c r="D554" s="654"/>
      <c r="E554" s="327">
        <v>1568809.0800000008</v>
      </c>
      <c r="F554" s="177">
        <v>-0.35885741205420163</v>
      </c>
      <c r="G554" s="109"/>
      <c r="H554" s="113"/>
    </row>
    <row r="555" spans="1:8" s="104" customFormat="1" ht="15" customHeight="1" x14ac:dyDescent="0.2">
      <c r="A555" s="6"/>
      <c r="B555" s="603" t="s">
        <v>470</v>
      </c>
      <c r="C555" s="663"/>
      <c r="D555" s="664"/>
      <c r="E555" s="328">
        <v>1450614.4099999992</v>
      </c>
      <c r="F555" s="174">
        <v>-0.20333843134556873</v>
      </c>
      <c r="G555" s="109"/>
      <c r="H555" s="113"/>
    </row>
    <row r="556" spans="1:8" s="104" customFormat="1" ht="15" customHeight="1" x14ac:dyDescent="0.2">
      <c r="A556" s="6"/>
      <c r="B556" s="603" t="s">
        <v>474</v>
      </c>
      <c r="C556" s="663"/>
      <c r="D556" s="664"/>
      <c r="E556" s="328"/>
      <c r="F556" s="174"/>
      <c r="G556" s="109"/>
      <c r="H556" s="113"/>
    </row>
    <row r="557" spans="1:8" s="104" customFormat="1" ht="15" customHeight="1" x14ac:dyDescent="0.2">
      <c r="A557" s="6"/>
      <c r="B557" s="603" t="s">
        <v>402</v>
      </c>
      <c r="C557" s="663"/>
      <c r="D557" s="664"/>
      <c r="E557" s="328">
        <v>-6176.01</v>
      </c>
      <c r="F557" s="174"/>
      <c r="G557" s="109"/>
      <c r="H557" s="113"/>
    </row>
    <row r="558" spans="1:8" s="104" customFormat="1" ht="12.75" customHeight="1" x14ac:dyDescent="0.2">
      <c r="A558" s="6"/>
      <c r="B558" s="603" t="s">
        <v>469</v>
      </c>
      <c r="C558" s="663"/>
      <c r="D558" s="664"/>
      <c r="E558" s="328">
        <v>5421.6599999999989</v>
      </c>
      <c r="F558" s="174">
        <v>0.48698735899200996</v>
      </c>
      <c r="G558" s="109"/>
      <c r="H558" s="113"/>
    </row>
    <row r="559" spans="1:8" s="104" customFormat="1" ht="12.75" customHeight="1" x14ac:dyDescent="0.2">
      <c r="A559" s="6"/>
      <c r="B559" s="603" t="s">
        <v>472</v>
      </c>
      <c r="C559" s="663"/>
      <c r="D559" s="664"/>
      <c r="E559" s="328">
        <v>118431.99000000002</v>
      </c>
      <c r="F559" s="174"/>
      <c r="G559" s="109"/>
      <c r="H559" s="113"/>
    </row>
    <row r="560" spans="1:8" s="104" customFormat="1" ht="12.75" customHeight="1" x14ac:dyDescent="0.2">
      <c r="A560" s="6"/>
      <c r="B560" s="603" t="s">
        <v>399</v>
      </c>
      <c r="C560" s="663"/>
      <c r="D560" s="664"/>
      <c r="E560" s="328"/>
      <c r="F560" s="174"/>
      <c r="G560" s="109"/>
      <c r="H560" s="113"/>
    </row>
    <row r="561" spans="1:10" s="104" customFormat="1" ht="12.75" customHeight="1" x14ac:dyDescent="0.2">
      <c r="A561" s="6"/>
      <c r="B561" s="603" t="s">
        <v>400</v>
      </c>
      <c r="C561" s="663"/>
      <c r="D561" s="664"/>
      <c r="E561" s="328"/>
      <c r="F561" s="174"/>
      <c r="G561" s="455"/>
      <c r="H561" s="113"/>
    </row>
    <row r="562" spans="1:10" s="457" customFormat="1" ht="12.75" customHeight="1" x14ac:dyDescent="0.2">
      <c r="A562" s="452"/>
      <c r="B562" s="588" t="s">
        <v>425</v>
      </c>
      <c r="C562" s="593"/>
      <c r="D562" s="594"/>
      <c r="E562" s="453"/>
      <c r="F562" s="454"/>
      <c r="G562" s="455"/>
      <c r="H562" s="456"/>
    </row>
    <row r="563" spans="1:10" s="457" customFormat="1" ht="12.75" customHeight="1" x14ac:dyDescent="0.2">
      <c r="A563" s="452"/>
      <c r="B563" s="644" t="s">
        <v>403</v>
      </c>
      <c r="C563" s="665"/>
      <c r="D563" s="666"/>
      <c r="E563" s="453">
        <v>517.03</v>
      </c>
      <c r="F563" s="454">
        <v>-0.90369997858054185</v>
      </c>
      <c r="G563" s="460"/>
      <c r="H563" s="456"/>
    </row>
    <row r="564" spans="1:10" s="457" customFormat="1" ht="12.75" customHeight="1" x14ac:dyDescent="0.2">
      <c r="A564" s="452"/>
      <c r="B564" s="624" t="s">
        <v>484</v>
      </c>
      <c r="C564" s="667"/>
      <c r="D564" s="668"/>
      <c r="E564" s="458"/>
      <c r="F564" s="459"/>
      <c r="G564" s="460"/>
      <c r="H564" s="461"/>
    </row>
    <row r="565" spans="1:10" s="457" customFormat="1" ht="21" customHeight="1" x14ac:dyDescent="0.2">
      <c r="A565" s="452"/>
      <c r="B565" s="624" t="s">
        <v>485</v>
      </c>
      <c r="C565" s="667"/>
      <c r="D565" s="668"/>
      <c r="E565" s="458">
        <v>20763.16</v>
      </c>
      <c r="F565" s="459">
        <v>-0.62492266110470929</v>
      </c>
      <c r="G565" s="462"/>
      <c r="H565" s="461"/>
    </row>
    <row r="566" spans="1:10" s="457" customFormat="1" ht="21" customHeight="1" x14ac:dyDescent="0.2">
      <c r="A566" s="452"/>
      <c r="B566" s="595" t="s">
        <v>63</v>
      </c>
      <c r="C566" s="669"/>
      <c r="D566" s="670"/>
      <c r="E566" s="453">
        <v>5818.48</v>
      </c>
      <c r="F566" s="454">
        <v>-0.63878366180325086</v>
      </c>
      <c r="G566" s="462"/>
      <c r="H566" s="461"/>
    </row>
    <row r="567" spans="1:10" s="457" customFormat="1" ht="15" customHeight="1" x14ac:dyDescent="0.2">
      <c r="A567" s="452"/>
      <c r="B567" s="595" t="s">
        <v>64</v>
      </c>
      <c r="C567" s="669"/>
      <c r="D567" s="670"/>
      <c r="E567" s="453">
        <v>14944.68</v>
      </c>
      <c r="F567" s="454">
        <v>0.12571012776650403</v>
      </c>
      <c r="G567" s="464"/>
      <c r="H567" s="461"/>
    </row>
    <row r="568" spans="1:10" s="457" customFormat="1" ht="15" customHeight="1" x14ac:dyDescent="0.2">
      <c r="A568" s="452"/>
      <c r="B568" s="595" t="s">
        <v>478</v>
      </c>
      <c r="C568" s="669"/>
      <c r="D568" s="670"/>
      <c r="E568" s="453"/>
      <c r="F568" s="454"/>
      <c r="G568" s="580"/>
      <c r="H568" s="461"/>
    </row>
    <row r="569" spans="1:10" s="457" customFormat="1" ht="15" customHeight="1" x14ac:dyDescent="0.2">
      <c r="A569" s="452"/>
      <c r="B569" s="595" t="s">
        <v>479</v>
      </c>
      <c r="C569" s="596"/>
      <c r="D569" s="596"/>
      <c r="E569" s="453"/>
      <c r="F569" s="454"/>
      <c r="G569" s="580"/>
      <c r="H569" s="461"/>
    </row>
    <row r="570" spans="1:10" s="457" customFormat="1" ht="16.5" customHeight="1" x14ac:dyDescent="0.2">
      <c r="A570" s="463"/>
      <c r="B570" s="641" t="s">
        <v>65</v>
      </c>
      <c r="C570" s="642"/>
      <c r="D570" s="643"/>
      <c r="E570" s="326">
        <v>6239647.5402510036</v>
      </c>
      <c r="F570" s="243">
        <v>-6.0724211713116816E-2</v>
      </c>
      <c r="G570" s="4"/>
      <c r="H570" s="465"/>
      <c r="I570" s="751"/>
    </row>
    <row r="571" spans="1:10" x14ac:dyDescent="0.2">
      <c r="B571" s="43"/>
      <c r="E571" s="100"/>
      <c r="F571" s="4"/>
      <c r="G571" s="115"/>
      <c r="H571" s="4"/>
      <c r="I571" s="4"/>
    </row>
    <row r="572" spans="1:10" ht="15.75" x14ac:dyDescent="0.25">
      <c r="B572" s="7" t="s">
        <v>288</v>
      </c>
      <c r="C572" s="8"/>
      <c r="D572" s="8"/>
      <c r="E572" s="8"/>
      <c r="F572" s="115"/>
      <c r="G572" s="116"/>
      <c r="H572" s="115"/>
      <c r="I572" s="8"/>
    </row>
    <row r="573" spans="1:10" x14ac:dyDescent="0.2">
      <c r="B573" s="9"/>
      <c r="C573" s="10" t="str">
        <f>$C$3</f>
        <v>MOIS D'AOUT 2024</v>
      </c>
      <c r="D573" s="11"/>
      <c r="F573" s="116"/>
      <c r="G573" s="15"/>
      <c r="H573" s="116"/>
    </row>
    <row r="574" spans="1:10" ht="12" customHeight="1" x14ac:dyDescent="0.2">
      <c r="B574" s="12" t="str">
        <f>B508</f>
        <v xml:space="preserve">             V - ASSURANCE ACCIDENTS DU TRAVAIL : DEPENSES en milliers d'euros</v>
      </c>
      <c r="C574" s="13"/>
      <c r="D574" s="13"/>
      <c r="E574" s="13"/>
      <c r="F574" s="14"/>
      <c r="G574" s="749"/>
      <c r="H574" s="15"/>
      <c r="I574" s="15"/>
    </row>
    <row r="575" spans="1:10" ht="19.5" customHeight="1" x14ac:dyDescent="0.2">
      <c r="B575" s="597"/>
      <c r="C575" s="678"/>
      <c r="D575" s="87"/>
      <c r="E575" s="750" t="s">
        <v>6</v>
      </c>
      <c r="F575" s="339" t="str">
        <f>Maladie_mnt!$H$5</f>
        <v>GAM</v>
      </c>
      <c r="G575" s="780"/>
      <c r="H575" s="89"/>
      <c r="I575" s="20"/>
    </row>
    <row r="576" spans="1:10" s="95" customFormat="1" ht="18" customHeight="1" x14ac:dyDescent="0.2">
      <c r="A576" s="114"/>
      <c r="B576" s="126" t="s">
        <v>475</v>
      </c>
      <c r="C576" s="126"/>
      <c r="D576" s="126"/>
      <c r="E576" s="326"/>
      <c r="F576" s="243"/>
      <c r="G576" s="205"/>
      <c r="H576" s="119"/>
      <c r="I576" s="120"/>
      <c r="J576" s="104"/>
    </row>
    <row r="577" spans="1:10" s="121" customFormat="1" ht="23.25" customHeight="1" x14ac:dyDescent="0.2">
      <c r="A577" s="6"/>
      <c r="B577" s="123"/>
      <c r="C577" s="124"/>
      <c r="D577" s="124"/>
      <c r="E577" s="748"/>
      <c r="F577" s="747"/>
      <c r="G577" s="206"/>
      <c r="H577" s="125"/>
      <c r="I577" s="111"/>
      <c r="J577" s="104"/>
    </row>
    <row r="578" spans="1:10" ht="12" customHeight="1" x14ac:dyDescent="0.2">
      <c r="A578" s="114"/>
      <c r="B578" s="126" t="s">
        <v>30</v>
      </c>
      <c r="C578" s="127"/>
      <c r="D578" s="128"/>
      <c r="E578" s="407">
        <v>31118924.565083094</v>
      </c>
      <c r="F578" s="408">
        <v>-9.4224737971081773E-2</v>
      </c>
      <c r="G578" s="206"/>
      <c r="H578" s="129"/>
      <c r="I578" s="120"/>
    </row>
    <row r="579" spans="1:10" s="121" customFormat="1" ht="17.25" customHeight="1" x14ac:dyDescent="0.2">
      <c r="A579" s="6"/>
      <c r="B579" s="218"/>
      <c r="C579" s="127"/>
      <c r="D579" s="127"/>
      <c r="E579" s="409"/>
      <c r="F579" s="410"/>
      <c r="G579" s="206"/>
      <c r="H579" s="130"/>
      <c r="I579" s="111"/>
      <c r="J579" s="104"/>
    </row>
    <row r="580" spans="1:10" ht="12.75" customHeight="1" x14ac:dyDescent="0.2">
      <c r="A580" s="114"/>
      <c r="B580" s="126" t="s">
        <v>240</v>
      </c>
      <c r="C580" s="127"/>
      <c r="D580" s="128"/>
      <c r="E580" s="407">
        <v>12827.910000000003</v>
      </c>
      <c r="F580" s="408"/>
      <c r="G580" s="173"/>
      <c r="H580" s="129"/>
      <c r="I580" s="120"/>
    </row>
    <row r="581" spans="1:10" ht="12.75" customHeight="1" x14ac:dyDescent="0.2">
      <c r="A581" s="114"/>
      <c r="B581" s="216"/>
      <c r="C581" s="573"/>
      <c r="D581" s="573"/>
      <c r="E581" s="402"/>
      <c r="F581" s="209"/>
      <c r="G581" s="173"/>
      <c r="H581" s="129"/>
      <c r="I581" s="120"/>
    </row>
    <row r="582" spans="1:10" ht="12.75" customHeight="1" x14ac:dyDescent="0.2">
      <c r="A582" s="114"/>
      <c r="B582" s="126" t="s">
        <v>433</v>
      </c>
      <c r="C582" s="127"/>
      <c r="D582" s="128"/>
      <c r="E582" s="411"/>
      <c r="F582" s="412"/>
      <c r="G582" s="173"/>
      <c r="H582" s="129"/>
      <c r="I582" s="120"/>
    </row>
    <row r="583" spans="1:10" s="121" customFormat="1" ht="17.25" customHeight="1" x14ac:dyDescent="0.2">
      <c r="A583" s="6"/>
      <c r="B583" s="216"/>
      <c r="C583" s="217"/>
      <c r="D583" s="584"/>
      <c r="E583" s="402"/>
      <c r="F583" s="209"/>
      <c r="G583" s="173"/>
      <c r="H583" s="130"/>
      <c r="I583" s="111"/>
      <c r="J583" s="104"/>
    </row>
    <row r="584" spans="1:10" ht="12.75" x14ac:dyDescent="0.2">
      <c r="B584" s="126" t="s">
        <v>19</v>
      </c>
      <c r="C584" s="131"/>
      <c r="D584" s="403"/>
      <c r="E584" s="407"/>
      <c r="F584" s="408"/>
      <c r="G584" s="173"/>
      <c r="H584" s="130"/>
      <c r="I584" s="111"/>
    </row>
    <row r="585" spans="1:10" ht="12.75" x14ac:dyDescent="0.2">
      <c r="B585" s="216"/>
      <c r="C585" s="217"/>
      <c r="D585" s="584"/>
      <c r="E585" s="402"/>
      <c r="F585" s="209"/>
      <c r="G585" s="173"/>
      <c r="H585" s="130"/>
      <c r="I585" s="111"/>
      <c r="J585" s="104"/>
    </row>
    <row r="586" spans="1:10" ht="12.75" x14ac:dyDescent="0.2">
      <c r="B586" s="126" t="s">
        <v>44</v>
      </c>
      <c r="C586" s="131"/>
      <c r="D586" s="403"/>
      <c r="E586" s="407"/>
      <c r="F586" s="408"/>
      <c r="G586" s="173"/>
      <c r="H586" s="130"/>
      <c r="I586" s="111"/>
    </row>
    <row r="587" spans="1:10" ht="12.75" x14ac:dyDescent="0.2">
      <c r="B587" s="218"/>
      <c r="C587" s="217"/>
      <c r="D587" s="779"/>
      <c r="E587" s="409"/>
      <c r="F587" s="410"/>
      <c r="G587" s="5"/>
      <c r="H587" s="130"/>
      <c r="I587" s="111"/>
      <c r="J587" s="104"/>
    </row>
    <row r="588" spans="1:10" ht="12.75" x14ac:dyDescent="0.2">
      <c r="B588" s="279" t="s">
        <v>45</v>
      </c>
      <c r="C588" s="277"/>
      <c r="D588" s="778"/>
      <c r="E588" s="777"/>
      <c r="F588" s="776"/>
      <c r="G588" s="5"/>
      <c r="H588" s="5"/>
      <c r="I588" s="5"/>
      <c r="J588" s="104"/>
    </row>
    <row r="589" spans="1:10" ht="12.75" customHeight="1" x14ac:dyDescent="0.2">
      <c r="B589" s="149" t="s">
        <v>21</v>
      </c>
      <c r="C589" s="217"/>
      <c r="D589" s="746"/>
      <c r="E589" s="289"/>
      <c r="F589" s="179"/>
      <c r="G589" s="5"/>
      <c r="H589" s="5"/>
      <c r="I589" s="5"/>
    </row>
    <row r="590" spans="1:10" ht="12.75" customHeight="1" x14ac:dyDescent="0.2">
      <c r="B590" s="149" t="s">
        <v>38</v>
      </c>
      <c r="C590" s="217"/>
      <c r="D590" s="746"/>
      <c r="E590" s="289">
        <v>246870250.17999998</v>
      </c>
      <c r="F590" s="179">
        <v>3.9319976125286482E-2</v>
      </c>
      <c r="G590" s="5"/>
      <c r="H590" s="5"/>
      <c r="I590" s="5"/>
    </row>
    <row r="591" spans="1:10" ht="12.75" customHeight="1" x14ac:dyDescent="0.2">
      <c r="B591" s="149" t="s">
        <v>37</v>
      </c>
      <c r="C591" s="217"/>
      <c r="D591" s="746"/>
      <c r="E591" s="289">
        <v>102194583.57000001</v>
      </c>
      <c r="F591" s="179">
        <v>-2.8794740349512571E-3</v>
      </c>
      <c r="G591" s="5"/>
      <c r="H591" s="5"/>
      <c r="I591" s="5"/>
    </row>
    <row r="592" spans="1:10" ht="12.75" customHeight="1" x14ac:dyDescent="0.2">
      <c r="B592" s="149" t="s">
        <v>36</v>
      </c>
      <c r="C592" s="217"/>
      <c r="D592" s="746"/>
      <c r="E592" s="289">
        <v>349064833.74999994</v>
      </c>
      <c r="F592" s="179">
        <v>2.6600119203575412E-2</v>
      </c>
      <c r="G592" s="5"/>
      <c r="H592" s="5"/>
      <c r="I592" s="5"/>
    </row>
    <row r="593" spans="1:10" ht="12.75" customHeight="1" x14ac:dyDescent="0.2">
      <c r="B593" s="149" t="s">
        <v>39</v>
      </c>
      <c r="C593" s="217"/>
      <c r="D593" s="746"/>
      <c r="E593" s="289">
        <v>5042.84</v>
      </c>
      <c r="F593" s="179"/>
      <c r="G593" s="5"/>
      <c r="H593" s="5"/>
      <c r="I593" s="5"/>
    </row>
    <row r="594" spans="1:10" ht="12.75" customHeight="1" x14ac:dyDescent="0.2">
      <c r="B594" s="149" t="s">
        <v>40</v>
      </c>
      <c r="C594" s="217"/>
      <c r="D594" s="746"/>
      <c r="E594" s="289"/>
      <c r="F594" s="179"/>
      <c r="G594" s="5"/>
      <c r="H594" s="5"/>
      <c r="I594" s="5"/>
    </row>
    <row r="595" spans="1:10" ht="12.75" customHeight="1" x14ac:dyDescent="0.2">
      <c r="B595" s="162" t="s">
        <v>41</v>
      </c>
      <c r="C595" s="231"/>
      <c r="D595" s="745"/>
      <c r="E595" s="413">
        <v>6573359.620000001</v>
      </c>
      <c r="F595" s="187">
        <v>0.15973763720270706</v>
      </c>
      <c r="G595" s="173"/>
      <c r="H595" s="5"/>
      <c r="I595" s="5"/>
    </row>
    <row r="596" spans="1:10" ht="12.75" customHeight="1" x14ac:dyDescent="0.2">
      <c r="B596" s="233" t="s">
        <v>42</v>
      </c>
      <c r="C596" s="131"/>
      <c r="D596" s="403"/>
      <c r="E596" s="411">
        <v>355643236.20999992</v>
      </c>
      <c r="F596" s="412">
        <v>2.8852878339665988E-2</v>
      </c>
      <c r="G596" s="173"/>
      <c r="H596" s="130"/>
      <c r="I596" s="111"/>
    </row>
    <row r="597" spans="1:10" ht="12.75" x14ac:dyDescent="0.2">
      <c r="B597" s="149" t="s">
        <v>83</v>
      </c>
      <c r="C597" s="217"/>
      <c r="D597" s="746"/>
      <c r="E597" s="289">
        <v>41129</v>
      </c>
      <c r="F597" s="179">
        <v>-0.19271799401344525</v>
      </c>
      <c r="G597" s="173"/>
      <c r="H597" s="130"/>
      <c r="I597" s="111"/>
      <c r="J597" s="104"/>
    </row>
    <row r="598" spans="1:10" ht="12.75" x14ac:dyDescent="0.2">
      <c r="B598" s="162" t="s">
        <v>84</v>
      </c>
      <c r="C598" s="231"/>
      <c r="D598" s="745"/>
      <c r="E598" s="413">
        <v>842700</v>
      </c>
      <c r="F598" s="187">
        <v>-0.41077676913261219</v>
      </c>
      <c r="G598" s="173"/>
      <c r="H598" s="130"/>
      <c r="I598" s="111"/>
      <c r="J598" s="104"/>
    </row>
    <row r="599" spans="1:10" ht="13.5" thickBot="1" x14ac:dyDescent="0.25">
      <c r="B599" s="71"/>
      <c r="C599" s="217"/>
      <c r="D599" s="584"/>
      <c r="E599" s="757"/>
      <c r="F599" s="756"/>
      <c r="G599" s="173"/>
      <c r="H599" s="130"/>
      <c r="I599" s="111"/>
      <c r="J599" s="104"/>
    </row>
    <row r="600" spans="1:10" ht="13.5" thickBot="1" x14ac:dyDescent="0.25">
      <c r="B600" s="133" t="s">
        <v>168</v>
      </c>
      <c r="C600" s="134"/>
      <c r="D600" s="134"/>
      <c r="E600" s="417">
        <v>813262099.42461288</v>
      </c>
      <c r="F600" s="418">
        <v>2.3416457295032833E-2</v>
      </c>
      <c r="H600" s="135"/>
      <c r="I600" s="85"/>
    </row>
    <row r="601" spans="1:10" s="136" customFormat="1" ht="12.75" x14ac:dyDescent="0.2">
      <c r="A601" s="6"/>
      <c r="B601" s="5"/>
      <c r="C601" s="3"/>
      <c r="D601" s="3"/>
      <c r="E601" s="3"/>
      <c r="F601" s="3"/>
      <c r="G601" s="3"/>
      <c r="H601" s="3"/>
      <c r="I601" s="3"/>
      <c r="J601" s="104"/>
    </row>
  </sheetData>
  <dataConsolidate/>
  <mergeCells count="90">
    <mergeCell ref="B570:D570"/>
    <mergeCell ref="B557:D557"/>
    <mergeCell ref="B558:D558"/>
    <mergeCell ref="B563:D563"/>
    <mergeCell ref="B564:D564"/>
    <mergeCell ref="B561:D561"/>
    <mergeCell ref="B568:D568"/>
    <mergeCell ref="B566:D566"/>
    <mergeCell ref="B565:D565"/>
    <mergeCell ref="B569:D569"/>
    <mergeCell ref="B553:D553"/>
    <mergeCell ref="B559:D559"/>
    <mergeCell ref="B547:D547"/>
    <mergeCell ref="B556:D556"/>
    <mergeCell ref="B560:D560"/>
    <mergeCell ref="B567:D567"/>
    <mergeCell ref="B555:D555"/>
    <mergeCell ref="B554:D554"/>
    <mergeCell ref="B544:D544"/>
    <mergeCell ref="B549:D549"/>
    <mergeCell ref="B548:D548"/>
    <mergeCell ref="B543:D543"/>
    <mergeCell ref="B542:D542"/>
    <mergeCell ref="B552:D552"/>
    <mergeCell ref="B550:D550"/>
    <mergeCell ref="B551:D551"/>
    <mergeCell ref="B546:D546"/>
    <mergeCell ref="B545:D545"/>
    <mergeCell ref="B537:D537"/>
    <mergeCell ref="B532:D532"/>
    <mergeCell ref="B541:D541"/>
    <mergeCell ref="B538:D538"/>
    <mergeCell ref="B534:D534"/>
    <mergeCell ref="B540:D540"/>
    <mergeCell ref="B527:D527"/>
    <mergeCell ref="B528:D528"/>
    <mergeCell ref="B531:D531"/>
    <mergeCell ref="B535:D535"/>
    <mergeCell ref="B529:D529"/>
    <mergeCell ref="B530:D530"/>
    <mergeCell ref="B486:C486"/>
    <mergeCell ref="B522:D522"/>
    <mergeCell ref="B523:D523"/>
    <mergeCell ref="B526:D526"/>
    <mergeCell ref="B525:D525"/>
    <mergeCell ref="B513:D513"/>
    <mergeCell ref="B514:D514"/>
    <mergeCell ref="B515:D515"/>
    <mergeCell ref="B517:D517"/>
    <mergeCell ref="B516:D516"/>
    <mergeCell ref="B467:C467"/>
    <mergeCell ref="B485:C485"/>
    <mergeCell ref="B497:C497"/>
    <mergeCell ref="B492:C492"/>
    <mergeCell ref="B488:C488"/>
    <mergeCell ref="B505:C505"/>
    <mergeCell ref="B496:C496"/>
    <mergeCell ref="B501:C501"/>
    <mergeCell ref="B500:C500"/>
    <mergeCell ref="B502:C502"/>
    <mergeCell ref="B468:C468"/>
    <mergeCell ref="B511:D511"/>
    <mergeCell ref="B539:D539"/>
    <mergeCell ref="B484:C484"/>
    <mergeCell ref="B489:C489"/>
    <mergeCell ref="B524:D524"/>
    <mergeCell ref="B521:D521"/>
    <mergeCell ref="B471:C471"/>
    <mergeCell ref="B510:D510"/>
    <mergeCell ref="B509:C509"/>
    <mergeCell ref="B469:C469"/>
    <mergeCell ref="B487:C487"/>
    <mergeCell ref="B480:C480"/>
    <mergeCell ref="B470:C470"/>
    <mergeCell ref="B482:C482"/>
    <mergeCell ref="B475:C475"/>
    <mergeCell ref="B479:C479"/>
    <mergeCell ref="B481:C481"/>
    <mergeCell ref="B474:C474"/>
    <mergeCell ref="B483:C483"/>
    <mergeCell ref="B575:C575"/>
    <mergeCell ref="B499:C499"/>
    <mergeCell ref="B504:C504"/>
    <mergeCell ref="B503:C503"/>
    <mergeCell ref="B498:C498"/>
    <mergeCell ref="B490:C490"/>
    <mergeCell ref="B495:C495"/>
    <mergeCell ref="B512:D512"/>
    <mergeCell ref="B491:C491"/>
    <mergeCell ref="B533:D533"/>
  </mergeCells>
  <pageMargins left="0.19685039370078741" right="0.19685039370078741" top="0.27559055118110237" bottom="0.19685039370078741" header="0.31496062992125984" footer="0.51181102362204722"/>
  <pageSetup paperSize="9" scale="48" orientation="portrait" r:id="rId1"/>
  <headerFooter alignWithMargins="0">
    <oddFooter xml:space="preserve">&amp;R&amp;8
</oddFooter>
  </headerFooter>
  <rowBreaks count="5" manualBreakCount="5">
    <brk id="130" max="8" man="1"/>
    <brk id="257" max="8" man="1"/>
    <brk id="370" max="8" man="1"/>
    <brk id="462" max="8" man="1"/>
    <brk id="570"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tabColor indexed="45"/>
  </sheetPr>
  <dimension ref="A1:L658"/>
  <sheetViews>
    <sheetView showZeros="0" view="pageBreakPreview" topLeftCell="B504" zoomScale="115" zoomScaleNormal="100" workbookViewId="0">
      <selection activeCell="E656" sqref="E656:F656"/>
    </sheetView>
  </sheetViews>
  <sheetFormatPr baseColWidth="10" defaultRowHeight="11.25" x14ac:dyDescent="0.2"/>
  <cols>
    <col min="1" max="1" width="4" style="6" customWidth="1"/>
    <col min="2" max="2" width="64.28515625" style="5" customWidth="1"/>
    <col min="3" max="5" width="15" style="3" customWidth="1"/>
    <col min="6" max="6" width="14.85546875" style="3" customWidth="1"/>
    <col min="7" max="7" width="13.14062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tr">
        <f>Maladie_mnt!C3</f>
        <v>MOIS D'AOUT 2024</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300</v>
      </c>
      <c r="I5" s="20"/>
    </row>
    <row r="6" spans="1:9" ht="9.75" customHeight="1" x14ac:dyDescent="0.2">
      <c r="B6" s="21"/>
      <c r="C6" s="45" t="s">
        <v>5</v>
      </c>
      <c r="D6" s="44" t="s">
        <v>5</v>
      </c>
      <c r="E6" s="45"/>
      <c r="F6" s="220" t="s">
        <v>241</v>
      </c>
      <c r="G6" s="220" t="s">
        <v>239</v>
      </c>
      <c r="H6" s="22" t="s">
        <v>301</v>
      </c>
      <c r="I6" s="23"/>
    </row>
    <row r="7" spans="1:9" s="28" customFormat="1" ht="16.5" customHeight="1" x14ac:dyDescent="0.2">
      <c r="A7" s="24"/>
      <c r="B7" s="25" t="s">
        <v>285</v>
      </c>
      <c r="C7" s="287"/>
      <c r="D7" s="287"/>
      <c r="E7" s="287"/>
      <c r="F7" s="288"/>
      <c r="G7" s="288"/>
      <c r="H7" s="181"/>
      <c r="I7" s="27"/>
    </row>
    <row r="8" spans="1:9" s="28" customFormat="1" ht="13.5" customHeight="1" x14ac:dyDescent="0.2">
      <c r="A8" s="24"/>
      <c r="B8" s="31" t="s">
        <v>88</v>
      </c>
      <c r="C8" s="291"/>
      <c r="D8" s="291"/>
      <c r="E8" s="291"/>
      <c r="F8" s="292"/>
      <c r="G8" s="292"/>
      <c r="H8" s="178"/>
      <c r="I8" s="27"/>
    </row>
    <row r="9" spans="1:9" ht="10.5" customHeight="1" x14ac:dyDescent="0.2">
      <c r="B9" s="16" t="s">
        <v>22</v>
      </c>
      <c r="C9" s="289">
        <v>180040290.03999975</v>
      </c>
      <c r="D9" s="289">
        <v>115635922.78074996</v>
      </c>
      <c r="E9" s="289">
        <v>295676212.82074976</v>
      </c>
      <c r="F9" s="290">
        <v>10606639.750000009</v>
      </c>
      <c r="G9" s="290">
        <v>2025173.3849999988</v>
      </c>
      <c r="H9" s="179">
        <v>-2.5478598353454007E-2</v>
      </c>
      <c r="I9" s="20"/>
    </row>
    <row r="10" spans="1:9" ht="10.5" customHeight="1" x14ac:dyDescent="0.2">
      <c r="B10" s="16" t="s">
        <v>387</v>
      </c>
      <c r="C10" s="289">
        <v>16703.836239999979</v>
      </c>
      <c r="D10" s="289">
        <v>59235.752368000023</v>
      </c>
      <c r="E10" s="289">
        <v>75939.588607999991</v>
      </c>
      <c r="F10" s="290">
        <v>7617.8492000000042</v>
      </c>
      <c r="G10" s="290">
        <v>273.9620000000001</v>
      </c>
      <c r="H10" s="179">
        <v>-0.42716397555484087</v>
      </c>
      <c r="I10" s="20"/>
    </row>
    <row r="11" spans="1:9" ht="10.5" customHeight="1" x14ac:dyDescent="0.2">
      <c r="B11" s="16" t="s">
        <v>100</v>
      </c>
      <c r="C11" s="289">
        <v>5397458.4200000083</v>
      </c>
      <c r="D11" s="289">
        <v>29097960.203740023</v>
      </c>
      <c r="E11" s="289">
        <v>34495418.623740025</v>
      </c>
      <c r="F11" s="290">
        <v>14833.11</v>
      </c>
      <c r="G11" s="290">
        <v>116737.01000000002</v>
      </c>
      <c r="H11" s="179">
        <v>-0.13572872574880801</v>
      </c>
      <c r="I11" s="20"/>
    </row>
    <row r="12" spans="1:9" ht="10.5" customHeight="1" x14ac:dyDescent="0.2">
      <c r="B12" s="16" t="s">
        <v>388</v>
      </c>
      <c r="C12" s="289">
        <v>22470.263760000078</v>
      </c>
      <c r="D12" s="289">
        <v>79684.867631999994</v>
      </c>
      <c r="E12" s="289">
        <v>102155.13139200008</v>
      </c>
      <c r="F12" s="290">
        <v>10247.650799999996</v>
      </c>
      <c r="G12" s="290">
        <v>368.53799999999978</v>
      </c>
      <c r="H12" s="179">
        <v>-0.42716397555484087</v>
      </c>
      <c r="I12" s="20"/>
    </row>
    <row r="13" spans="1:9" ht="10.5" customHeight="1" x14ac:dyDescent="0.2">
      <c r="B13" s="16" t="s">
        <v>340</v>
      </c>
      <c r="C13" s="289">
        <v>13265156.989999995</v>
      </c>
      <c r="D13" s="289">
        <v>12524593.84999999</v>
      </c>
      <c r="E13" s="289">
        <v>25789750.839999981</v>
      </c>
      <c r="F13" s="290">
        <v>2343399.580000001</v>
      </c>
      <c r="G13" s="290">
        <v>147410.98999999996</v>
      </c>
      <c r="H13" s="179">
        <v>-7.2021710137697648E-2</v>
      </c>
      <c r="I13" s="20"/>
    </row>
    <row r="14" spans="1:9" ht="10.5" customHeight="1" x14ac:dyDescent="0.2">
      <c r="B14" s="340" t="s">
        <v>90</v>
      </c>
      <c r="C14" s="289">
        <v>13213780.799999993</v>
      </c>
      <c r="D14" s="289">
        <v>12153593.339999991</v>
      </c>
      <c r="E14" s="289">
        <v>25367374.139999982</v>
      </c>
      <c r="F14" s="290">
        <v>1984117.9300000004</v>
      </c>
      <c r="G14" s="290">
        <v>145812.98999999996</v>
      </c>
      <c r="H14" s="179">
        <v>-7.1562543857496275E-2</v>
      </c>
      <c r="I14" s="20"/>
    </row>
    <row r="15" spans="1:9" ht="10.5" customHeight="1" x14ac:dyDescent="0.2">
      <c r="B15" s="33" t="s">
        <v>304</v>
      </c>
      <c r="C15" s="289">
        <v>1579197.6300000001</v>
      </c>
      <c r="D15" s="289">
        <v>627355.36</v>
      </c>
      <c r="E15" s="289">
        <v>2206552.9899999993</v>
      </c>
      <c r="F15" s="290">
        <v>134713.41999999995</v>
      </c>
      <c r="G15" s="290">
        <v>12029.630000000003</v>
      </c>
      <c r="H15" s="179">
        <v>-3.0627111602809509E-2</v>
      </c>
      <c r="I15" s="20"/>
    </row>
    <row r="16" spans="1:9" ht="10.5" customHeight="1" x14ac:dyDescent="0.2">
      <c r="B16" s="33" t="s">
        <v>305</v>
      </c>
      <c r="C16" s="289">
        <v>80.64</v>
      </c>
      <c r="D16" s="289">
        <v>316.94</v>
      </c>
      <c r="E16" s="289">
        <v>397.58</v>
      </c>
      <c r="F16" s="290"/>
      <c r="G16" s="290"/>
      <c r="H16" s="179">
        <v>3.7309538718430346E-2</v>
      </c>
      <c r="I16" s="20"/>
    </row>
    <row r="17" spans="2:9" ht="10.5" customHeight="1" x14ac:dyDescent="0.2">
      <c r="B17" s="33" t="s">
        <v>306</v>
      </c>
      <c r="C17" s="289">
        <v>955.07999999999981</v>
      </c>
      <c r="D17" s="289">
        <v>18679.46</v>
      </c>
      <c r="E17" s="289">
        <v>19634.54</v>
      </c>
      <c r="F17" s="290">
        <v>17498.8</v>
      </c>
      <c r="G17" s="290">
        <v>83.600000000000009</v>
      </c>
      <c r="H17" s="179">
        <v>-3.6829443933183215E-2</v>
      </c>
      <c r="I17" s="20"/>
    </row>
    <row r="18" spans="2:9" ht="10.5" customHeight="1" x14ac:dyDescent="0.2">
      <c r="B18" s="33" t="s">
        <v>307</v>
      </c>
      <c r="C18" s="289">
        <v>4360485.6699999906</v>
      </c>
      <c r="D18" s="289">
        <v>4086671.03</v>
      </c>
      <c r="E18" s="289">
        <v>8447156.6999999918</v>
      </c>
      <c r="F18" s="290">
        <v>285195.74999999983</v>
      </c>
      <c r="G18" s="290">
        <v>45863.47</v>
      </c>
      <c r="H18" s="179">
        <v>-0.17876759543583831</v>
      </c>
      <c r="I18" s="20"/>
    </row>
    <row r="19" spans="2:9" ht="10.5" customHeight="1" x14ac:dyDescent="0.2">
      <c r="B19" s="33" t="s">
        <v>308</v>
      </c>
      <c r="C19" s="289">
        <v>231517.0400000005</v>
      </c>
      <c r="D19" s="289">
        <v>34957.859999999993</v>
      </c>
      <c r="E19" s="289">
        <v>266474.90000000049</v>
      </c>
      <c r="F19" s="290">
        <v>4725.2599999999993</v>
      </c>
      <c r="G19" s="290">
        <v>1514.3799999999999</v>
      </c>
      <c r="H19" s="179">
        <v>0.22257066091742983</v>
      </c>
      <c r="I19" s="20"/>
    </row>
    <row r="20" spans="2:9" ht="10.5" customHeight="1" x14ac:dyDescent="0.2">
      <c r="B20" s="33" t="s">
        <v>309</v>
      </c>
      <c r="C20" s="289">
        <v>7041544.7400000021</v>
      </c>
      <c r="D20" s="289">
        <v>7385612.6899999892</v>
      </c>
      <c r="E20" s="289">
        <v>14427157.429999989</v>
      </c>
      <c r="F20" s="290">
        <v>1541984.7000000009</v>
      </c>
      <c r="G20" s="290">
        <v>86321.909999999974</v>
      </c>
      <c r="H20" s="179">
        <v>-6.5105195577555008E-3</v>
      </c>
      <c r="I20" s="20"/>
    </row>
    <row r="21" spans="2:9" ht="10.5" customHeight="1" x14ac:dyDescent="0.2">
      <c r="B21" s="33" t="s">
        <v>89</v>
      </c>
      <c r="C21" s="289">
        <v>51376.190000000046</v>
      </c>
      <c r="D21" s="289">
        <v>371000.51000000018</v>
      </c>
      <c r="E21" s="289">
        <v>422376.70000000024</v>
      </c>
      <c r="F21" s="290">
        <v>359281.6500000002</v>
      </c>
      <c r="G21" s="290">
        <v>1598</v>
      </c>
      <c r="H21" s="179">
        <v>-9.8789896536055077E-2</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144449.60101799999</v>
      </c>
      <c r="E24" s="289">
        <v>144449.60101799999</v>
      </c>
      <c r="F24" s="290"/>
      <c r="G24" s="290"/>
      <c r="H24" s="179">
        <v>0.83389337148512399</v>
      </c>
      <c r="I24" s="20"/>
    </row>
    <row r="25" spans="2:9" ht="10.5" customHeight="1" x14ac:dyDescent="0.2">
      <c r="B25" s="16" t="s">
        <v>96</v>
      </c>
      <c r="C25" s="289"/>
      <c r="D25" s="289"/>
      <c r="E25" s="289"/>
      <c r="F25" s="290"/>
      <c r="G25" s="290"/>
      <c r="H25" s="179"/>
      <c r="I25" s="20"/>
    </row>
    <row r="26" spans="2:9" ht="10.5" customHeight="1" x14ac:dyDescent="0.2">
      <c r="B26" s="16" t="s">
        <v>91</v>
      </c>
      <c r="C26" s="289">
        <v>1634031.4300000002</v>
      </c>
      <c r="D26" s="289">
        <v>949109.7</v>
      </c>
      <c r="E26" s="289">
        <v>2583141.1300000004</v>
      </c>
      <c r="F26" s="290">
        <v>102113.82</v>
      </c>
      <c r="G26" s="290">
        <v>17464</v>
      </c>
      <c r="H26" s="179">
        <v>-0.10214750169542519</v>
      </c>
      <c r="I26" s="34"/>
    </row>
    <row r="27" spans="2:9" ht="10.5" customHeight="1" x14ac:dyDescent="0.2">
      <c r="B27" s="16" t="s">
        <v>252</v>
      </c>
      <c r="C27" s="289"/>
      <c r="D27" s="289"/>
      <c r="E27" s="289"/>
      <c r="F27" s="290"/>
      <c r="G27" s="290"/>
      <c r="H27" s="179"/>
      <c r="I27" s="34"/>
    </row>
    <row r="28" spans="2:9" ht="10.5" customHeight="1" x14ac:dyDescent="0.2">
      <c r="B28" s="16" t="s">
        <v>95</v>
      </c>
      <c r="C28" s="289">
        <v>28344.619999999992</v>
      </c>
      <c r="D28" s="289">
        <v>102714.00000000006</v>
      </c>
      <c r="E28" s="289">
        <v>131058.62000000005</v>
      </c>
      <c r="F28" s="290">
        <v>131035.62000000005</v>
      </c>
      <c r="G28" s="290">
        <v>404.80000000000007</v>
      </c>
      <c r="H28" s="179">
        <v>-0.10469275458868466</v>
      </c>
      <c r="I28" s="34"/>
    </row>
    <row r="29" spans="2:9" ht="10.5" customHeight="1" x14ac:dyDescent="0.2">
      <c r="B29" s="16" t="s">
        <v>381</v>
      </c>
      <c r="C29" s="289">
        <v>4513232.6100000031</v>
      </c>
      <c r="D29" s="289">
        <v>2834704.0881000017</v>
      </c>
      <c r="E29" s="289">
        <v>7347936.6981000034</v>
      </c>
      <c r="F29" s="290">
        <v>900</v>
      </c>
      <c r="G29" s="290">
        <v>61499.77</v>
      </c>
      <c r="H29" s="179">
        <v>-4.4802099752626168E-2</v>
      </c>
      <c r="I29" s="34"/>
    </row>
    <row r="30" spans="2:9" ht="10.5" customHeight="1" x14ac:dyDescent="0.2">
      <c r="B30" s="16" t="s">
        <v>417</v>
      </c>
      <c r="C30" s="289"/>
      <c r="D30" s="289">
        <v>603210.17852000007</v>
      </c>
      <c r="E30" s="289">
        <v>603210.17852000007</v>
      </c>
      <c r="F30" s="290"/>
      <c r="G30" s="290"/>
      <c r="H30" s="179">
        <v>-0.14220160954956695</v>
      </c>
      <c r="I30" s="34"/>
    </row>
    <row r="31" spans="2:9" ht="10.5" customHeight="1" x14ac:dyDescent="0.2">
      <c r="B31" s="16" t="s">
        <v>441</v>
      </c>
      <c r="C31" s="289"/>
      <c r="D31" s="289">
        <v>5812737.2677100021</v>
      </c>
      <c r="E31" s="289">
        <v>5812737.2677100021</v>
      </c>
      <c r="F31" s="290"/>
      <c r="G31" s="290"/>
      <c r="H31" s="179">
        <v>0.67322852180681991</v>
      </c>
      <c r="I31" s="34"/>
    </row>
    <row r="32" spans="2:9" ht="10.5" customHeight="1" x14ac:dyDescent="0.2">
      <c r="B32" s="16" t="s">
        <v>346</v>
      </c>
      <c r="C32" s="289"/>
      <c r="D32" s="289"/>
      <c r="E32" s="289"/>
      <c r="F32" s="290"/>
      <c r="G32" s="290"/>
      <c r="H32" s="179"/>
      <c r="I32" s="34"/>
    </row>
    <row r="33" spans="1:11" ht="10.5" customHeight="1" x14ac:dyDescent="0.2">
      <c r="B33" s="16" t="s">
        <v>312</v>
      </c>
      <c r="C33" s="289"/>
      <c r="D33" s="289"/>
      <c r="E33" s="289"/>
      <c r="F33" s="290"/>
      <c r="G33" s="290"/>
      <c r="H33" s="179"/>
      <c r="I33" s="34"/>
    </row>
    <row r="34" spans="1:11" ht="10.5" customHeight="1" x14ac:dyDescent="0.2">
      <c r="B34" s="16" t="s">
        <v>313</v>
      </c>
      <c r="C34" s="289"/>
      <c r="D34" s="289"/>
      <c r="E34" s="289"/>
      <c r="F34" s="290"/>
      <c r="G34" s="290"/>
      <c r="H34" s="179"/>
      <c r="I34" s="34"/>
    </row>
    <row r="35" spans="1:11" ht="10.5" customHeight="1" x14ac:dyDescent="0.2">
      <c r="B35" s="16" t="s">
        <v>489</v>
      </c>
      <c r="C35" s="289"/>
      <c r="D35" s="289"/>
      <c r="E35" s="289"/>
      <c r="F35" s="290"/>
      <c r="G35" s="290"/>
      <c r="H35" s="179"/>
      <c r="I35" s="34"/>
    </row>
    <row r="36" spans="1:11" ht="10.5" customHeight="1" x14ac:dyDescent="0.2">
      <c r="B36" s="16" t="s">
        <v>487</v>
      </c>
      <c r="C36" s="289"/>
      <c r="D36" s="289">
        <v>2758072.2293000002</v>
      </c>
      <c r="E36" s="289">
        <v>2758072.2293000002</v>
      </c>
      <c r="F36" s="290"/>
      <c r="G36" s="290"/>
      <c r="H36" s="179">
        <v>0.24036016021674178</v>
      </c>
      <c r="I36" s="34"/>
    </row>
    <row r="37" spans="1:11" ht="10.5" customHeight="1" x14ac:dyDescent="0.2">
      <c r="B37" s="16" t="s">
        <v>420</v>
      </c>
      <c r="C37" s="289"/>
      <c r="D37" s="289">
        <v>2234280.1688930001</v>
      </c>
      <c r="E37" s="289">
        <v>2234280.1688930001</v>
      </c>
      <c r="F37" s="290"/>
      <c r="G37" s="290"/>
      <c r="H37" s="179">
        <v>6.0544820438681368E-2</v>
      </c>
      <c r="I37" s="34"/>
    </row>
    <row r="38" spans="1:11" ht="10.5" customHeight="1" x14ac:dyDescent="0.2">
      <c r="B38" s="574" t="s">
        <v>448</v>
      </c>
      <c r="C38" s="289"/>
      <c r="D38" s="289">
        <v>3832</v>
      </c>
      <c r="E38" s="289">
        <v>3832</v>
      </c>
      <c r="F38" s="290"/>
      <c r="G38" s="290"/>
      <c r="H38" s="179">
        <v>-0.72344110854503463</v>
      </c>
      <c r="I38" s="34"/>
    </row>
    <row r="39" spans="1:11" ht="10.5" hidden="1" customHeight="1" x14ac:dyDescent="0.2">
      <c r="B39" s="574"/>
      <c r="C39" s="289"/>
      <c r="D39" s="289"/>
      <c r="E39" s="289"/>
      <c r="F39" s="290"/>
      <c r="G39" s="290"/>
      <c r="H39" s="179"/>
      <c r="I39" s="34"/>
    </row>
    <row r="40" spans="1:11" ht="10.5" customHeight="1" x14ac:dyDescent="0.2">
      <c r="B40" s="16" t="s">
        <v>99</v>
      </c>
      <c r="C40" s="289">
        <v>128035.97</v>
      </c>
      <c r="D40" s="289">
        <v>283312.96094500006</v>
      </c>
      <c r="E40" s="289">
        <v>411348.93094500003</v>
      </c>
      <c r="F40" s="290">
        <v>140186</v>
      </c>
      <c r="G40" s="290">
        <v>1471.962274</v>
      </c>
      <c r="H40" s="179">
        <v>5.3725453899450049E-2</v>
      </c>
      <c r="I40" s="34"/>
    </row>
    <row r="41" spans="1:11" ht="10.5" customHeight="1" x14ac:dyDescent="0.2">
      <c r="B41" s="16" t="s">
        <v>283</v>
      </c>
      <c r="C41" s="289"/>
      <c r="D41" s="289">
        <v>-251688</v>
      </c>
      <c r="E41" s="289">
        <v>-251688</v>
      </c>
      <c r="F41" s="290">
        <v>-24</v>
      </c>
      <c r="G41" s="290">
        <v>-2472</v>
      </c>
      <c r="H41" s="179">
        <v>0.19591743642376547</v>
      </c>
      <c r="I41" s="34"/>
      <c r="K41" s="28"/>
    </row>
    <row r="42" spans="1:11" s="28" customFormat="1" ht="10.5" customHeight="1" x14ac:dyDescent="0.2">
      <c r="A42" s="24"/>
      <c r="B42" s="16" t="s">
        <v>279</v>
      </c>
      <c r="C42" s="289">
        <v>80.990000000000009</v>
      </c>
      <c r="D42" s="289">
        <v>-19673007</v>
      </c>
      <c r="E42" s="289">
        <v>-19672926.010000002</v>
      </c>
      <c r="F42" s="290">
        <v>-10279</v>
      </c>
      <c r="G42" s="290">
        <v>-155626</v>
      </c>
      <c r="H42" s="179">
        <v>0.68731361559912862</v>
      </c>
      <c r="I42" s="36"/>
      <c r="J42" s="5"/>
    </row>
    <row r="43" spans="1:11" s="28" customFormat="1" ht="10.5" customHeight="1" x14ac:dyDescent="0.2">
      <c r="A43" s="24"/>
      <c r="B43" s="35" t="s">
        <v>101</v>
      </c>
      <c r="C43" s="291">
        <v>205045805.16999978</v>
      </c>
      <c r="D43" s="291">
        <v>153199124.64897591</v>
      </c>
      <c r="E43" s="291">
        <v>358244929.81897575</v>
      </c>
      <c r="F43" s="292">
        <v>13346670.38000001</v>
      </c>
      <c r="G43" s="292">
        <v>2212706.4172739983</v>
      </c>
      <c r="H43" s="178">
        <v>-5.5406378562544489E-2</v>
      </c>
      <c r="I43" s="36"/>
      <c r="K43" s="209" t="b">
        <f>IF(ABS(E43-SUM(E9:E13,E22:E42))&lt;0.001,TRUE,FALSE)</f>
        <v>1</v>
      </c>
    </row>
    <row r="44" spans="1:11" s="28" customFormat="1" ht="13.5" customHeight="1" x14ac:dyDescent="0.2">
      <c r="A44" s="24"/>
      <c r="B44" s="31" t="s">
        <v>102</v>
      </c>
      <c r="C44" s="291"/>
      <c r="D44" s="291"/>
      <c r="E44" s="291"/>
      <c r="F44" s="292"/>
      <c r="G44" s="292"/>
      <c r="H44" s="178"/>
      <c r="I44" s="36"/>
      <c r="K44" s="5"/>
    </row>
    <row r="45" spans="1:11" ht="10.5" customHeight="1" x14ac:dyDescent="0.2">
      <c r="B45" s="16" t="s">
        <v>104</v>
      </c>
      <c r="C45" s="289">
        <v>170982757.02000019</v>
      </c>
      <c r="D45" s="289">
        <v>416645257.96000004</v>
      </c>
      <c r="E45" s="289">
        <v>587628014.98000002</v>
      </c>
      <c r="F45" s="290">
        <v>212353365.32000008</v>
      </c>
      <c r="G45" s="290">
        <v>3700012.97</v>
      </c>
      <c r="H45" s="179">
        <v>-2.563771012965399E-2</v>
      </c>
      <c r="I45" s="20"/>
    </row>
    <row r="46" spans="1:11" ht="10.5" customHeight="1" x14ac:dyDescent="0.2">
      <c r="B46" s="33" t="s">
        <v>106</v>
      </c>
      <c r="C46" s="289">
        <v>170739078.1000002</v>
      </c>
      <c r="D46" s="289">
        <v>413337915.35999995</v>
      </c>
      <c r="E46" s="289">
        <v>584076993.46000028</v>
      </c>
      <c r="F46" s="290">
        <v>209135996.87000003</v>
      </c>
      <c r="G46" s="290">
        <v>3680401.3499999996</v>
      </c>
      <c r="H46" s="179">
        <v>-2.5818822750974801E-2</v>
      </c>
      <c r="I46" s="34"/>
    </row>
    <row r="47" spans="1:11" ht="10.5" customHeight="1" x14ac:dyDescent="0.2">
      <c r="B47" s="33" t="s">
        <v>304</v>
      </c>
      <c r="C47" s="289">
        <v>3249944.3499999982</v>
      </c>
      <c r="D47" s="289">
        <v>92868036.360000014</v>
      </c>
      <c r="E47" s="289">
        <v>96117980.710000008</v>
      </c>
      <c r="F47" s="290">
        <v>77964129.270000026</v>
      </c>
      <c r="G47" s="290">
        <v>647021.03</v>
      </c>
      <c r="H47" s="179">
        <v>-1.5641994725902442E-2</v>
      </c>
      <c r="I47" s="34"/>
    </row>
    <row r="48" spans="1:11" ht="10.5" customHeight="1" x14ac:dyDescent="0.2">
      <c r="B48" s="33" t="s">
        <v>305</v>
      </c>
      <c r="C48" s="289">
        <v>23357.689999999995</v>
      </c>
      <c r="D48" s="289">
        <v>3463886.2499999949</v>
      </c>
      <c r="E48" s="289">
        <v>3487243.9399999948</v>
      </c>
      <c r="F48" s="290">
        <v>3440096.4399999944</v>
      </c>
      <c r="G48" s="290">
        <v>18732.75</v>
      </c>
      <c r="H48" s="179">
        <v>-0.12190580098275627</v>
      </c>
      <c r="I48" s="34"/>
    </row>
    <row r="49" spans="2:9" ht="10.5" customHeight="1" x14ac:dyDescent="0.2">
      <c r="B49" s="33" t="s">
        <v>306</v>
      </c>
      <c r="C49" s="289">
        <v>292005.78999999975</v>
      </c>
      <c r="D49" s="289">
        <v>44684041.270000011</v>
      </c>
      <c r="E49" s="289">
        <v>44976047.060000002</v>
      </c>
      <c r="F49" s="290">
        <v>43929815.110000007</v>
      </c>
      <c r="G49" s="290">
        <v>297328.97000000003</v>
      </c>
      <c r="H49" s="179">
        <v>-2.0821560900764258E-2</v>
      </c>
      <c r="I49" s="34"/>
    </row>
    <row r="50" spans="2:9" ht="10.5" customHeight="1" x14ac:dyDescent="0.2">
      <c r="B50" s="33" t="s">
        <v>307</v>
      </c>
      <c r="C50" s="289">
        <v>41432703.570000246</v>
      </c>
      <c r="D50" s="289">
        <v>35444753.320000067</v>
      </c>
      <c r="E50" s="289">
        <v>76877456.890000314</v>
      </c>
      <c r="F50" s="290">
        <v>4621432.5600000015</v>
      </c>
      <c r="G50" s="290">
        <v>558393.4500000003</v>
      </c>
      <c r="H50" s="179">
        <v>-4.4207752163833436E-2</v>
      </c>
      <c r="I50" s="34"/>
    </row>
    <row r="51" spans="2:9" ht="10.5" customHeight="1" x14ac:dyDescent="0.2">
      <c r="B51" s="33" t="s">
        <v>308</v>
      </c>
      <c r="C51" s="289">
        <v>65260014.91999995</v>
      </c>
      <c r="D51" s="289">
        <v>62662887.969999991</v>
      </c>
      <c r="E51" s="289">
        <v>127922902.88999994</v>
      </c>
      <c r="F51" s="290">
        <v>20941904.350000009</v>
      </c>
      <c r="G51" s="290">
        <v>813968.12999999989</v>
      </c>
      <c r="H51" s="179">
        <v>-2.458089011123199E-2</v>
      </c>
      <c r="I51" s="34"/>
    </row>
    <row r="52" spans="2:9" ht="10.5" customHeight="1" x14ac:dyDescent="0.2">
      <c r="B52" s="33" t="s">
        <v>309</v>
      </c>
      <c r="C52" s="289">
        <v>60481051.780000024</v>
      </c>
      <c r="D52" s="289">
        <v>174214310.18999991</v>
      </c>
      <c r="E52" s="289">
        <v>234695361.96999994</v>
      </c>
      <c r="F52" s="290">
        <v>58238619.14000003</v>
      </c>
      <c r="G52" s="290">
        <v>1344957.0199999998</v>
      </c>
      <c r="H52" s="179">
        <v>-2.3842879868593903E-2</v>
      </c>
      <c r="I52" s="34"/>
    </row>
    <row r="53" spans="2:9" ht="10.5" customHeight="1" x14ac:dyDescent="0.2">
      <c r="B53" s="33" t="s">
        <v>105</v>
      </c>
      <c r="C53" s="289">
        <v>243678.91999999987</v>
      </c>
      <c r="D53" s="289">
        <v>3307342.6000000024</v>
      </c>
      <c r="E53" s="289">
        <v>3551021.5200000019</v>
      </c>
      <c r="F53" s="290">
        <v>3217368.450000002</v>
      </c>
      <c r="G53" s="290">
        <v>19611.619999999995</v>
      </c>
      <c r="H53" s="179">
        <v>5.0973382330685713E-3</v>
      </c>
      <c r="I53" s="34"/>
    </row>
    <row r="54" spans="2:9" ht="10.5" customHeight="1" x14ac:dyDescent="0.2">
      <c r="B54" s="16" t="s">
        <v>22</v>
      </c>
      <c r="C54" s="289">
        <v>75934886.890000135</v>
      </c>
      <c r="D54" s="289">
        <v>59052449.305249952</v>
      </c>
      <c r="E54" s="289">
        <v>134987336.19525009</v>
      </c>
      <c r="F54" s="290">
        <v>16553502.849999996</v>
      </c>
      <c r="G54" s="290">
        <v>691503.4774999998</v>
      </c>
      <c r="H54" s="179">
        <v>-3.8050664034716575E-2</v>
      </c>
      <c r="I54" s="34"/>
    </row>
    <row r="55" spans="2:9" ht="10.5" customHeight="1" x14ac:dyDescent="0.2">
      <c r="B55" s="16" t="s">
        <v>387</v>
      </c>
      <c r="C55" s="289">
        <v>80601.43521899989</v>
      </c>
      <c r="D55" s="289">
        <v>210697.49032200003</v>
      </c>
      <c r="E55" s="289">
        <v>291298.92554099986</v>
      </c>
      <c r="F55" s="290">
        <v>75669.492899999968</v>
      </c>
      <c r="G55" s="290">
        <v>1534.0350000000003</v>
      </c>
      <c r="H55" s="179">
        <v>-0.34683932316227539</v>
      </c>
      <c r="I55" s="34"/>
    </row>
    <row r="56" spans="2:9" ht="10.5" customHeight="1" x14ac:dyDescent="0.2">
      <c r="B56" s="16" t="s">
        <v>107</v>
      </c>
      <c r="C56" s="289"/>
      <c r="D56" s="289">
        <v>95180961.870000005</v>
      </c>
      <c r="E56" s="289">
        <v>95180961.870000005</v>
      </c>
      <c r="F56" s="290">
        <v>94328611.870000005</v>
      </c>
      <c r="G56" s="290">
        <v>562153.63</v>
      </c>
      <c r="H56" s="179">
        <v>3.4289814244487848E-2</v>
      </c>
      <c r="I56" s="34"/>
    </row>
    <row r="57" spans="2:9" ht="10.5" customHeight="1" x14ac:dyDescent="0.2">
      <c r="B57" s="33" t="s">
        <v>110</v>
      </c>
      <c r="C57" s="289"/>
      <c r="D57" s="289">
        <v>31782504.059999999</v>
      </c>
      <c r="E57" s="289">
        <v>31782504.059999999</v>
      </c>
      <c r="F57" s="290">
        <v>31782504.059999999</v>
      </c>
      <c r="G57" s="290">
        <v>188992.78000000003</v>
      </c>
      <c r="H57" s="179">
        <v>7.0622280599752951E-2</v>
      </c>
      <c r="I57" s="34"/>
    </row>
    <row r="58" spans="2:9" ht="10.5" customHeight="1" x14ac:dyDescent="0.2">
      <c r="B58" s="33" t="s">
        <v>109</v>
      </c>
      <c r="C58" s="289"/>
      <c r="D58" s="289">
        <v>47022107.810000002</v>
      </c>
      <c r="E58" s="289">
        <v>47022107.810000002</v>
      </c>
      <c r="F58" s="290">
        <v>47022107.810000002</v>
      </c>
      <c r="G58" s="290">
        <v>278660.84999999998</v>
      </c>
      <c r="H58" s="179">
        <v>1.5815311837013901E-2</v>
      </c>
      <c r="I58" s="34"/>
    </row>
    <row r="59" spans="2:9" ht="10.5" customHeight="1" x14ac:dyDescent="0.2">
      <c r="B59" s="33" t="s">
        <v>112</v>
      </c>
      <c r="C59" s="289"/>
      <c r="D59" s="289">
        <v>16116350</v>
      </c>
      <c r="E59" s="289">
        <v>16116350</v>
      </c>
      <c r="F59" s="290">
        <v>15524000</v>
      </c>
      <c r="G59" s="290">
        <v>92500</v>
      </c>
      <c r="H59" s="179">
        <v>1.7099599883877881E-2</v>
      </c>
      <c r="I59" s="34"/>
    </row>
    <row r="60" spans="2:9" ht="10.5" customHeight="1" x14ac:dyDescent="0.2">
      <c r="B60" s="33" t="s">
        <v>111</v>
      </c>
      <c r="C60" s="289"/>
      <c r="D60" s="289">
        <v>260000</v>
      </c>
      <c r="E60" s="289">
        <v>260000</v>
      </c>
      <c r="F60" s="290"/>
      <c r="G60" s="290">
        <v>2000</v>
      </c>
      <c r="H60" s="179">
        <v>0.27450980392156854</v>
      </c>
      <c r="I60" s="20"/>
    </row>
    <row r="61" spans="2:9" ht="10.5" customHeight="1" x14ac:dyDescent="0.2">
      <c r="B61" s="16" t="s">
        <v>103</v>
      </c>
      <c r="C61" s="289"/>
      <c r="D61" s="289"/>
      <c r="E61" s="289"/>
      <c r="F61" s="290"/>
      <c r="G61" s="290"/>
      <c r="H61" s="179"/>
      <c r="I61" s="20"/>
    </row>
    <row r="62" spans="2:9" ht="10.5" customHeight="1" x14ac:dyDescent="0.2">
      <c r="B62" s="16" t="s">
        <v>96</v>
      </c>
      <c r="C62" s="289"/>
      <c r="D62" s="289"/>
      <c r="E62" s="289"/>
      <c r="F62" s="290"/>
      <c r="G62" s="290"/>
      <c r="H62" s="179"/>
      <c r="I62" s="34"/>
    </row>
    <row r="63" spans="2:9" ht="10.5" customHeight="1" x14ac:dyDescent="0.2">
      <c r="B63" s="16" t="s">
        <v>95</v>
      </c>
      <c r="C63" s="289">
        <v>301096.76999999996</v>
      </c>
      <c r="D63" s="289">
        <v>2712041.629999999</v>
      </c>
      <c r="E63" s="289">
        <v>3013138.399999999</v>
      </c>
      <c r="F63" s="290">
        <v>2920445.8199999989</v>
      </c>
      <c r="G63" s="290">
        <v>10341.719999999998</v>
      </c>
      <c r="H63" s="179">
        <v>-7.6647098807212766E-2</v>
      </c>
      <c r="I63" s="34"/>
    </row>
    <row r="64" spans="2:9" ht="10.5" customHeight="1" x14ac:dyDescent="0.2">
      <c r="B64" s="16" t="s">
        <v>381</v>
      </c>
      <c r="C64" s="289">
        <v>1737480.4900000051</v>
      </c>
      <c r="D64" s="289">
        <v>2241128.6925000004</v>
      </c>
      <c r="E64" s="289">
        <v>3978609.1825000052</v>
      </c>
      <c r="F64" s="290">
        <v>26339.25</v>
      </c>
      <c r="G64" s="290">
        <v>13825.000000000004</v>
      </c>
      <c r="H64" s="179">
        <v>0.24814542906104187</v>
      </c>
      <c r="I64" s="34"/>
    </row>
    <row r="65" spans="1:11" ht="10.5" customHeight="1" x14ac:dyDescent="0.2">
      <c r="B65" s="16" t="s">
        <v>418</v>
      </c>
      <c r="C65" s="289"/>
      <c r="D65" s="289">
        <v>44632</v>
      </c>
      <c r="E65" s="289">
        <v>44632</v>
      </c>
      <c r="F65" s="290"/>
      <c r="G65" s="290">
        <v>3668</v>
      </c>
      <c r="H65" s="179">
        <v>-0.23242782288454067</v>
      </c>
      <c r="I65" s="34"/>
    </row>
    <row r="66" spans="1:11" ht="10.5" customHeight="1" x14ac:dyDescent="0.2">
      <c r="B66" s="16" t="s">
        <v>417</v>
      </c>
      <c r="C66" s="289"/>
      <c r="D66" s="289">
        <v>267475.11505999998</v>
      </c>
      <c r="E66" s="289">
        <v>267475.11505999998</v>
      </c>
      <c r="F66" s="290"/>
      <c r="G66" s="290"/>
      <c r="H66" s="179">
        <v>0.19121257472388575</v>
      </c>
      <c r="I66" s="34"/>
    </row>
    <row r="67" spans="1:11" ht="10.5" customHeight="1" x14ac:dyDescent="0.2">
      <c r="B67" s="16" t="s">
        <v>441</v>
      </c>
      <c r="C67" s="289"/>
      <c r="D67" s="289">
        <v>2464781.7270040005</v>
      </c>
      <c r="E67" s="289">
        <v>2464781.7270040005</v>
      </c>
      <c r="F67" s="290"/>
      <c r="G67" s="290"/>
      <c r="H67" s="179"/>
      <c r="I67" s="34"/>
    </row>
    <row r="68" spans="1:11" ht="10.5" customHeight="1" x14ac:dyDescent="0.2">
      <c r="B68" s="16" t="s">
        <v>346</v>
      </c>
      <c r="C68" s="289"/>
      <c r="D68" s="289"/>
      <c r="E68" s="289"/>
      <c r="F68" s="290"/>
      <c r="G68" s="290"/>
      <c r="H68" s="179"/>
      <c r="I68" s="34"/>
    </row>
    <row r="69" spans="1:11" ht="10.5" customHeight="1" x14ac:dyDescent="0.2">
      <c r="B69" s="16" t="s">
        <v>312</v>
      </c>
      <c r="C69" s="289"/>
      <c r="D69" s="289"/>
      <c r="E69" s="289"/>
      <c r="F69" s="290"/>
      <c r="G69" s="290"/>
      <c r="H69" s="179"/>
      <c r="I69" s="34"/>
    </row>
    <row r="70" spans="1:11" ht="10.5" customHeight="1" x14ac:dyDescent="0.2">
      <c r="B70" s="16" t="s">
        <v>313</v>
      </c>
      <c r="C70" s="289"/>
      <c r="D70" s="289"/>
      <c r="E70" s="289"/>
      <c r="F70" s="290"/>
      <c r="G70" s="290"/>
      <c r="H70" s="179"/>
      <c r="I70" s="34"/>
    </row>
    <row r="71" spans="1:11" ht="10.5" customHeight="1" x14ac:dyDescent="0.2">
      <c r="B71" s="16" t="s">
        <v>94</v>
      </c>
      <c r="C71" s="289">
        <v>15176.689999999995</v>
      </c>
      <c r="D71" s="289">
        <v>337249.47</v>
      </c>
      <c r="E71" s="289">
        <v>352426.16</v>
      </c>
      <c r="F71" s="290"/>
      <c r="G71" s="290">
        <v>1225.5</v>
      </c>
      <c r="H71" s="179">
        <v>-0.1542463174588784</v>
      </c>
      <c r="I71" s="34"/>
    </row>
    <row r="72" spans="1:11" ht="10.5" customHeight="1" x14ac:dyDescent="0.2">
      <c r="B72" s="16" t="s">
        <v>92</v>
      </c>
      <c r="C72" s="289">
        <v>34712.079999999994</v>
      </c>
      <c r="D72" s="289">
        <v>5306.73</v>
      </c>
      <c r="E72" s="289">
        <v>40018.81</v>
      </c>
      <c r="F72" s="290">
        <v>529.57000000000005</v>
      </c>
      <c r="G72" s="290">
        <v>355.39</v>
      </c>
      <c r="H72" s="179">
        <v>-0.34394758900127054</v>
      </c>
      <c r="I72" s="34"/>
    </row>
    <row r="73" spans="1:11" ht="10.5" customHeight="1" x14ac:dyDescent="0.2">
      <c r="B73" s="16" t="s">
        <v>93</v>
      </c>
      <c r="C73" s="289">
        <v>84710.409999999989</v>
      </c>
      <c r="D73" s="289">
        <v>9320.9700000000012</v>
      </c>
      <c r="E73" s="289">
        <v>94031.379999999976</v>
      </c>
      <c r="F73" s="290">
        <v>422.18</v>
      </c>
      <c r="G73" s="290">
        <v>255.85</v>
      </c>
      <c r="H73" s="179">
        <v>-0.27850568543447685</v>
      </c>
      <c r="I73" s="34"/>
      <c r="K73" s="28"/>
    </row>
    <row r="74" spans="1:11" ht="10.5" customHeight="1" x14ac:dyDescent="0.2">
      <c r="B74" s="16" t="s">
        <v>91</v>
      </c>
      <c r="C74" s="289">
        <v>230680.73999999996</v>
      </c>
      <c r="D74" s="289">
        <v>164657.44</v>
      </c>
      <c r="E74" s="289">
        <v>395338.18</v>
      </c>
      <c r="F74" s="290">
        <v>19762.150000000001</v>
      </c>
      <c r="G74" s="290">
        <v>1554.08</v>
      </c>
      <c r="H74" s="179">
        <v>-0.14877694418990017</v>
      </c>
      <c r="I74" s="34"/>
      <c r="K74" s="28"/>
    </row>
    <row r="75" spans="1:11" s="28" customFormat="1" ht="10.5" customHeight="1" x14ac:dyDescent="0.2">
      <c r="A75" s="24"/>
      <c r="B75" s="16" t="s">
        <v>100</v>
      </c>
      <c r="C75" s="289">
        <v>37697.68</v>
      </c>
      <c r="D75" s="289">
        <v>147537.36668499999</v>
      </c>
      <c r="E75" s="289">
        <v>185235.04668499998</v>
      </c>
      <c r="F75" s="290">
        <v>3326.4499999999994</v>
      </c>
      <c r="G75" s="290">
        <v>1071.18</v>
      </c>
      <c r="H75" s="179">
        <v>0.27307306768161488</v>
      </c>
      <c r="I75" s="27"/>
      <c r="J75" s="5"/>
      <c r="K75" s="5"/>
    </row>
    <row r="76" spans="1:11" s="28" customFormat="1" ht="10.5" customHeight="1" x14ac:dyDescent="0.2">
      <c r="A76" s="24"/>
      <c r="B76" s="16" t="s">
        <v>388</v>
      </c>
      <c r="C76" s="289">
        <v>838.83478100000082</v>
      </c>
      <c r="D76" s="289">
        <v>2192.7696779999997</v>
      </c>
      <c r="E76" s="289">
        <v>3031.6044590000006</v>
      </c>
      <c r="F76" s="290">
        <v>787.50710000000061</v>
      </c>
      <c r="G76" s="290">
        <v>15.965000000000003</v>
      </c>
      <c r="H76" s="179">
        <v>-0.3468393231622745</v>
      </c>
      <c r="I76" s="27"/>
      <c r="J76" s="5"/>
      <c r="K76" s="5"/>
    </row>
    <row r="77" spans="1:11" ht="10.5" customHeight="1" x14ac:dyDescent="0.2">
      <c r="B77" s="16" t="s">
        <v>97</v>
      </c>
      <c r="C77" s="289"/>
      <c r="D77" s="289"/>
      <c r="E77" s="289"/>
      <c r="F77" s="290"/>
      <c r="G77" s="290"/>
      <c r="H77" s="179"/>
      <c r="I77" s="20"/>
    </row>
    <row r="78" spans="1:11" ht="10.5" customHeight="1" x14ac:dyDescent="0.2">
      <c r="B78" s="16" t="s">
        <v>380</v>
      </c>
      <c r="C78" s="289"/>
      <c r="D78" s="289"/>
      <c r="E78" s="289"/>
      <c r="F78" s="290"/>
      <c r="G78" s="290"/>
      <c r="H78" s="179"/>
      <c r="I78" s="20"/>
    </row>
    <row r="79" spans="1:11" ht="10.5" customHeight="1" x14ac:dyDescent="0.2">
      <c r="B79" s="16" t="s">
        <v>419</v>
      </c>
      <c r="C79" s="289"/>
      <c r="D79" s="289">
        <v>55.284000000000006</v>
      </c>
      <c r="E79" s="289">
        <v>55.284000000000006</v>
      </c>
      <c r="F79" s="290"/>
      <c r="G79" s="290"/>
      <c r="H79" s="179"/>
      <c r="I79" s="20"/>
    </row>
    <row r="80" spans="1:11" ht="10.5" customHeight="1" x14ac:dyDescent="0.2">
      <c r="B80" s="16" t="s">
        <v>303</v>
      </c>
      <c r="C80" s="289"/>
      <c r="D80" s="289"/>
      <c r="E80" s="289"/>
      <c r="F80" s="290"/>
      <c r="G80" s="290"/>
      <c r="H80" s="179"/>
      <c r="I80" s="34"/>
    </row>
    <row r="81" spans="1:11" ht="10.5" customHeight="1" x14ac:dyDescent="0.2">
      <c r="B81" s="268" t="s">
        <v>255</v>
      </c>
      <c r="C81" s="289"/>
      <c r="D81" s="289">
        <v>377537.95999999996</v>
      </c>
      <c r="E81" s="289">
        <v>377537.95999999996</v>
      </c>
      <c r="F81" s="290">
        <v>377237.95999999996</v>
      </c>
      <c r="G81" s="290">
        <v>4436.04</v>
      </c>
      <c r="H81" s="179">
        <v>-7.7319093297488983E-2</v>
      </c>
      <c r="I81" s="34"/>
    </row>
    <row r="82" spans="1:11" ht="10.5" customHeight="1" x14ac:dyDescent="0.2">
      <c r="B82" s="16" t="s">
        <v>489</v>
      </c>
      <c r="C82" s="289"/>
      <c r="D82" s="289"/>
      <c r="E82" s="289"/>
      <c r="F82" s="290"/>
      <c r="G82" s="290"/>
      <c r="H82" s="179"/>
      <c r="I82" s="34"/>
    </row>
    <row r="83" spans="1:11" ht="10.5" customHeight="1" x14ac:dyDescent="0.2">
      <c r="B83" s="268" t="s">
        <v>487</v>
      </c>
      <c r="C83" s="289"/>
      <c r="D83" s="289">
        <v>19229.618000000002</v>
      </c>
      <c r="E83" s="289">
        <v>19229.618000000002</v>
      </c>
      <c r="F83" s="290"/>
      <c r="G83" s="290"/>
      <c r="H83" s="179">
        <v>0.22025872791053058</v>
      </c>
      <c r="I83" s="34"/>
    </row>
    <row r="84" spans="1:11" ht="10.5" customHeight="1" x14ac:dyDescent="0.2">
      <c r="B84" s="16" t="s">
        <v>420</v>
      </c>
      <c r="C84" s="289"/>
      <c r="D84" s="289">
        <v>431256.13430199999</v>
      </c>
      <c r="E84" s="289">
        <v>431256.13430199999</v>
      </c>
      <c r="F84" s="290"/>
      <c r="G84" s="290"/>
      <c r="H84" s="179">
        <v>-0.41736398092591576</v>
      </c>
      <c r="I84" s="34"/>
    </row>
    <row r="85" spans="1:11" ht="10.5" customHeight="1" x14ac:dyDescent="0.2">
      <c r="B85" s="574" t="s">
        <v>447</v>
      </c>
      <c r="C85" s="289"/>
      <c r="D85" s="289"/>
      <c r="E85" s="289"/>
      <c r="F85" s="290"/>
      <c r="G85" s="290"/>
      <c r="H85" s="179"/>
      <c r="I85" s="34"/>
    </row>
    <row r="86" spans="1:11" ht="10.5" hidden="1" customHeight="1" x14ac:dyDescent="0.2">
      <c r="B86" s="574"/>
      <c r="C86" s="289"/>
      <c r="D86" s="289"/>
      <c r="E86" s="289"/>
      <c r="F86" s="290"/>
      <c r="G86" s="290"/>
      <c r="H86" s="179"/>
      <c r="I86" s="34"/>
    </row>
    <row r="87" spans="1:11" ht="10.5" customHeight="1" x14ac:dyDescent="0.2">
      <c r="B87" s="16" t="s">
        <v>99</v>
      </c>
      <c r="C87" s="289">
        <v>218739.54000000059</v>
      </c>
      <c r="D87" s="289">
        <v>250524.60327700005</v>
      </c>
      <c r="E87" s="289">
        <v>469264.14327700064</v>
      </c>
      <c r="F87" s="290">
        <v>44740.236592999994</v>
      </c>
      <c r="G87" s="290">
        <v>2573.4771720000003</v>
      </c>
      <c r="H87" s="179">
        <v>-2.0292210282582879E-2</v>
      </c>
      <c r="I87" s="34"/>
    </row>
    <row r="88" spans="1:11" ht="10.5" customHeight="1" x14ac:dyDescent="0.2">
      <c r="B88" s="16" t="s">
        <v>283</v>
      </c>
      <c r="C88" s="289"/>
      <c r="D88" s="289">
        <v>-1430880</v>
      </c>
      <c r="E88" s="289">
        <v>-1430880</v>
      </c>
      <c r="F88" s="290">
        <v>-11328</v>
      </c>
      <c r="G88" s="290">
        <v>-12168</v>
      </c>
      <c r="H88" s="179">
        <v>-5.4216365001250599E-3</v>
      </c>
      <c r="I88" s="34"/>
    </row>
    <row r="89" spans="1:11" ht="10.5" customHeight="1" x14ac:dyDescent="0.2">
      <c r="B89" s="16" t="s">
        <v>279</v>
      </c>
      <c r="C89" s="289">
        <v>7</v>
      </c>
      <c r="D89" s="289">
        <v>-15660472</v>
      </c>
      <c r="E89" s="289">
        <v>-15660465</v>
      </c>
      <c r="F89" s="290">
        <v>-73465</v>
      </c>
      <c r="G89" s="290">
        <v>-103881</v>
      </c>
      <c r="H89" s="179">
        <v>0.71871836145812784</v>
      </c>
      <c r="I89" s="20"/>
    </row>
    <row r="90" spans="1:11" s="28" customFormat="1" ht="15.75" customHeight="1" x14ac:dyDescent="0.2">
      <c r="A90" s="24"/>
      <c r="B90" s="35" t="s">
        <v>108</v>
      </c>
      <c r="C90" s="291">
        <v>249659385.58000037</v>
      </c>
      <c r="D90" s="291">
        <v>563472942.136078</v>
      </c>
      <c r="E90" s="291">
        <v>813132327.7160784</v>
      </c>
      <c r="F90" s="292">
        <v>326619947.65659314</v>
      </c>
      <c r="G90" s="292">
        <v>4878477.3146719998</v>
      </c>
      <c r="H90" s="178">
        <v>-2.7406850656463755E-2</v>
      </c>
      <c r="I90" s="36"/>
      <c r="J90" s="5"/>
      <c r="K90" s="209" t="b">
        <f>IF(ABS(E90-SUM(E45,E54:E56,E61:E89))&lt;0.001,TRUE,FALSE)</f>
        <v>1</v>
      </c>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255975176.92999986</v>
      </c>
      <c r="D92" s="289">
        <v>174688372.08599991</v>
      </c>
      <c r="E92" s="289">
        <v>430663549.01599979</v>
      </c>
      <c r="F92" s="290">
        <v>27160142.600000005</v>
      </c>
      <c r="G92" s="290">
        <v>2716676.8624999989</v>
      </c>
      <c r="H92" s="179">
        <v>-2.9454405379722881E-2</v>
      </c>
      <c r="I92" s="36"/>
      <c r="K92" s="5"/>
    </row>
    <row r="93" spans="1:11" ht="10.5" customHeight="1" x14ac:dyDescent="0.2">
      <c r="B93" s="16" t="s">
        <v>387</v>
      </c>
      <c r="C93" s="289">
        <v>97305.27145899988</v>
      </c>
      <c r="D93" s="289">
        <v>269933.24269000004</v>
      </c>
      <c r="E93" s="289">
        <v>367238.51414899988</v>
      </c>
      <c r="F93" s="290">
        <v>83287.34209999998</v>
      </c>
      <c r="G93" s="290">
        <v>1807.9970000000003</v>
      </c>
      <c r="H93" s="179">
        <v>-0.36524470713832013</v>
      </c>
      <c r="I93" s="34"/>
    </row>
    <row r="94" spans="1:11" ht="10.5" customHeight="1" x14ac:dyDescent="0.2">
      <c r="B94" s="16" t="s">
        <v>104</v>
      </c>
      <c r="C94" s="289">
        <v>184247914.0100002</v>
      </c>
      <c r="D94" s="289">
        <v>429169851.81</v>
      </c>
      <c r="E94" s="289">
        <v>613417765.82000017</v>
      </c>
      <c r="F94" s="290">
        <v>214696764.90000007</v>
      </c>
      <c r="G94" s="290">
        <v>3847423.9599999995</v>
      </c>
      <c r="H94" s="179">
        <v>-2.7680999854198696E-2</v>
      </c>
      <c r="I94" s="34"/>
      <c r="K94" s="28"/>
    </row>
    <row r="95" spans="1:11" ht="10.5" customHeight="1" x14ac:dyDescent="0.2">
      <c r="B95" s="33" t="s">
        <v>106</v>
      </c>
      <c r="C95" s="289">
        <v>183952858.90000021</v>
      </c>
      <c r="D95" s="289">
        <v>425491508.69999999</v>
      </c>
      <c r="E95" s="289">
        <v>609444367.60000014</v>
      </c>
      <c r="F95" s="290">
        <v>211120114.80000001</v>
      </c>
      <c r="G95" s="290">
        <v>3826214.3400000003</v>
      </c>
      <c r="H95" s="179">
        <v>-2.7812570843733786E-2</v>
      </c>
      <c r="I95" s="34"/>
      <c r="K95" s="28"/>
    </row>
    <row r="96" spans="1:11" s="28" customFormat="1" ht="10.5" customHeight="1" x14ac:dyDescent="0.2">
      <c r="A96" s="24"/>
      <c r="B96" s="33" t="s">
        <v>304</v>
      </c>
      <c r="C96" s="289">
        <v>4829141.9799999986</v>
      </c>
      <c r="D96" s="289">
        <v>93495391.720000029</v>
      </c>
      <c r="E96" s="289">
        <v>98324533.700000033</v>
      </c>
      <c r="F96" s="290">
        <v>78098842.690000027</v>
      </c>
      <c r="G96" s="290">
        <v>659050.65999999992</v>
      </c>
      <c r="H96" s="179">
        <v>-1.598336379848897E-2</v>
      </c>
      <c r="I96" s="27"/>
      <c r="J96" s="5"/>
    </row>
    <row r="97" spans="1:11" s="28" customFormat="1" ht="10.5" customHeight="1" x14ac:dyDescent="0.2">
      <c r="A97" s="24"/>
      <c r="B97" s="33" t="s">
        <v>305</v>
      </c>
      <c r="C97" s="289">
        <v>23438.329999999994</v>
      </c>
      <c r="D97" s="289">
        <v>3464203.1899999948</v>
      </c>
      <c r="E97" s="289">
        <v>3487641.5199999944</v>
      </c>
      <c r="F97" s="290">
        <v>3440096.4399999944</v>
      </c>
      <c r="G97" s="290">
        <v>18732.75</v>
      </c>
      <c r="H97" s="179">
        <v>-0.12189043650038545</v>
      </c>
      <c r="I97" s="27"/>
      <c r="J97" s="5"/>
    </row>
    <row r="98" spans="1:11" s="28" customFormat="1" ht="10.5" customHeight="1" x14ac:dyDescent="0.2">
      <c r="A98" s="24"/>
      <c r="B98" s="33" t="s">
        <v>306</v>
      </c>
      <c r="C98" s="289">
        <v>292960.86999999976</v>
      </c>
      <c r="D98" s="289">
        <v>44702720.730000004</v>
      </c>
      <c r="E98" s="289">
        <v>44995681.600000001</v>
      </c>
      <c r="F98" s="290">
        <v>43947313.910000004</v>
      </c>
      <c r="G98" s="290">
        <v>297412.57</v>
      </c>
      <c r="H98" s="179">
        <v>-2.0828662224192218E-2</v>
      </c>
      <c r="I98" s="27"/>
      <c r="J98" s="5"/>
    </row>
    <row r="99" spans="1:11" s="28" customFormat="1" ht="10.5" customHeight="1" x14ac:dyDescent="0.2">
      <c r="A99" s="24"/>
      <c r="B99" s="33" t="s">
        <v>307</v>
      </c>
      <c r="C99" s="289">
        <v>45793189.240000233</v>
      </c>
      <c r="D99" s="289">
        <v>39531424.350000076</v>
      </c>
      <c r="E99" s="289">
        <v>85324613.590000287</v>
      </c>
      <c r="F99" s="290">
        <v>4906628.3100000005</v>
      </c>
      <c r="G99" s="290">
        <v>604256.92000000016</v>
      </c>
      <c r="H99" s="179">
        <v>-5.946445988774185E-2</v>
      </c>
      <c r="I99" s="27"/>
      <c r="J99" s="5"/>
    </row>
    <row r="100" spans="1:11" s="28" customFormat="1" ht="10.5" customHeight="1" x14ac:dyDescent="0.2">
      <c r="A100" s="24"/>
      <c r="B100" s="33" t="s">
        <v>308</v>
      </c>
      <c r="C100" s="289">
        <v>65491531.959999949</v>
      </c>
      <c r="D100" s="289">
        <v>62697845.829999983</v>
      </c>
      <c r="E100" s="289">
        <v>128189377.78999995</v>
      </c>
      <c r="F100" s="290">
        <v>20946629.610000007</v>
      </c>
      <c r="G100" s="290">
        <v>815482.51</v>
      </c>
      <c r="H100" s="179">
        <v>-2.4170811192534836E-2</v>
      </c>
      <c r="I100" s="27"/>
      <c r="J100" s="5"/>
    </row>
    <row r="101" spans="1:11" s="28" customFormat="1" ht="10.5" customHeight="1" x14ac:dyDescent="0.2">
      <c r="A101" s="24"/>
      <c r="B101" s="33" t="s">
        <v>309</v>
      </c>
      <c r="C101" s="289">
        <v>67522596.520000026</v>
      </c>
      <c r="D101" s="289">
        <v>181599922.87999988</v>
      </c>
      <c r="E101" s="289">
        <v>249122519.39999989</v>
      </c>
      <c r="F101" s="290">
        <v>59780603.840000033</v>
      </c>
      <c r="G101" s="290">
        <v>1431278.93</v>
      </c>
      <c r="H101" s="179">
        <v>-2.2855643951551929E-2</v>
      </c>
      <c r="I101" s="27"/>
      <c r="J101" s="5"/>
      <c r="K101" s="5"/>
    </row>
    <row r="102" spans="1:11" s="28" customFormat="1" ht="10.5" customHeight="1" x14ac:dyDescent="0.2">
      <c r="A102" s="24"/>
      <c r="B102" s="33" t="s">
        <v>105</v>
      </c>
      <c r="C102" s="289">
        <v>295055.10999999993</v>
      </c>
      <c r="D102" s="289">
        <v>3678343.1100000027</v>
      </c>
      <c r="E102" s="289">
        <v>3973398.2200000021</v>
      </c>
      <c r="F102" s="290">
        <v>3576650.1000000029</v>
      </c>
      <c r="G102" s="290">
        <v>21209.619999999995</v>
      </c>
      <c r="H102" s="179">
        <v>-7.0699182423396012E-3</v>
      </c>
      <c r="I102" s="27"/>
      <c r="J102" s="5"/>
      <c r="K102" s="5"/>
    </row>
    <row r="103" spans="1:11" ht="10.5" customHeight="1" x14ac:dyDescent="0.2">
      <c r="B103" s="16" t="s">
        <v>100</v>
      </c>
      <c r="C103" s="289">
        <v>5435156.100000008</v>
      </c>
      <c r="D103" s="289">
        <v>29245497.570425019</v>
      </c>
      <c r="E103" s="289">
        <v>34680653.670425028</v>
      </c>
      <c r="F103" s="290">
        <v>18159.560000000001</v>
      </c>
      <c r="G103" s="290">
        <v>117808.19000000003</v>
      </c>
      <c r="H103" s="179">
        <v>-0.13424384720074967</v>
      </c>
      <c r="I103" s="34"/>
    </row>
    <row r="104" spans="1:11" ht="10.5" customHeight="1" x14ac:dyDescent="0.2">
      <c r="B104" s="16" t="s">
        <v>388</v>
      </c>
      <c r="C104" s="289">
        <v>23309.098541000076</v>
      </c>
      <c r="D104" s="289">
        <v>81877.637309999991</v>
      </c>
      <c r="E104" s="289">
        <v>105186.73585100006</v>
      </c>
      <c r="F104" s="290">
        <v>11035.157899999997</v>
      </c>
      <c r="G104" s="290">
        <v>384.50299999999976</v>
      </c>
      <c r="H104" s="179">
        <v>-0.4251264045835228</v>
      </c>
      <c r="I104" s="34"/>
    </row>
    <row r="105" spans="1:11" ht="10.5" customHeight="1" x14ac:dyDescent="0.2">
      <c r="B105" s="16" t="s">
        <v>107</v>
      </c>
      <c r="C105" s="289"/>
      <c r="D105" s="289">
        <v>95180961.870000005</v>
      </c>
      <c r="E105" s="289">
        <v>95180961.870000005</v>
      </c>
      <c r="F105" s="290">
        <v>94328611.870000005</v>
      </c>
      <c r="G105" s="290">
        <v>562153.63</v>
      </c>
      <c r="H105" s="179">
        <v>3.4289814244487848E-2</v>
      </c>
      <c r="I105" s="34"/>
      <c r="K105" s="28"/>
    </row>
    <row r="106" spans="1:11" ht="10.5" customHeight="1" x14ac:dyDescent="0.2">
      <c r="B106" s="33" t="s">
        <v>110</v>
      </c>
      <c r="C106" s="289"/>
      <c r="D106" s="289">
        <v>31782504.059999999</v>
      </c>
      <c r="E106" s="289">
        <v>31782504.059999999</v>
      </c>
      <c r="F106" s="290">
        <v>31782504.059999999</v>
      </c>
      <c r="G106" s="290">
        <v>188992.78000000003</v>
      </c>
      <c r="H106" s="179">
        <v>7.0622280599752951E-2</v>
      </c>
      <c r="I106" s="34"/>
    </row>
    <row r="107" spans="1:11" s="28" customFormat="1" ht="10.5" customHeight="1" x14ac:dyDescent="0.2">
      <c r="A107" s="24"/>
      <c r="B107" s="33" t="s">
        <v>109</v>
      </c>
      <c r="C107" s="289"/>
      <c r="D107" s="289">
        <v>47022107.810000002</v>
      </c>
      <c r="E107" s="289">
        <v>47022107.810000002</v>
      </c>
      <c r="F107" s="290">
        <v>47022107.810000002</v>
      </c>
      <c r="G107" s="290">
        <v>278660.84999999998</v>
      </c>
      <c r="H107" s="179">
        <v>1.5815311837013901E-2</v>
      </c>
      <c r="I107" s="27"/>
      <c r="J107" s="5"/>
      <c r="K107" s="5"/>
    </row>
    <row r="108" spans="1:11" ht="10.5" customHeight="1" x14ac:dyDescent="0.2">
      <c r="B108" s="33" t="s">
        <v>112</v>
      </c>
      <c r="C108" s="289"/>
      <c r="D108" s="289">
        <v>16116350</v>
      </c>
      <c r="E108" s="289">
        <v>16116350</v>
      </c>
      <c r="F108" s="290">
        <v>15524000</v>
      </c>
      <c r="G108" s="290">
        <v>92500</v>
      </c>
      <c r="H108" s="179">
        <v>1.7099599883877881E-2</v>
      </c>
      <c r="I108" s="34"/>
    </row>
    <row r="109" spans="1:11" ht="10.5" customHeight="1" x14ac:dyDescent="0.2">
      <c r="B109" s="33" t="s">
        <v>111</v>
      </c>
      <c r="C109" s="289"/>
      <c r="D109" s="289">
        <v>260000</v>
      </c>
      <c r="E109" s="289">
        <v>260000</v>
      </c>
      <c r="F109" s="290"/>
      <c r="G109" s="290">
        <v>2000</v>
      </c>
      <c r="H109" s="179">
        <v>0.27450980392156854</v>
      </c>
      <c r="I109" s="34"/>
    </row>
    <row r="110" spans="1:11" ht="10.5" customHeight="1" x14ac:dyDescent="0.2">
      <c r="B110" s="16" t="s">
        <v>97</v>
      </c>
      <c r="C110" s="289"/>
      <c r="D110" s="289"/>
      <c r="E110" s="289"/>
      <c r="F110" s="290"/>
      <c r="G110" s="290"/>
      <c r="H110" s="179"/>
      <c r="I110" s="20"/>
    </row>
    <row r="111" spans="1:11" ht="10.5" customHeight="1" x14ac:dyDescent="0.2">
      <c r="B111" s="16" t="s">
        <v>380</v>
      </c>
      <c r="C111" s="289"/>
      <c r="D111" s="289"/>
      <c r="E111" s="289"/>
      <c r="F111" s="290"/>
      <c r="G111" s="290"/>
      <c r="H111" s="179"/>
      <c r="I111" s="20"/>
    </row>
    <row r="112" spans="1:11" ht="10.5" customHeight="1" x14ac:dyDescent="0.2">
      <c r="B112" s="16" t="s">
        <v>419</v>
      </c>
      <c r="C112" s="289"/>
      <c r="D112" s="289">
        <v>144504.885018</v>
      </c>
      <c r="E112" s="289">
        <v>144504.885018</v>
      </c>
      <c r="F112" s="290"/>
      <c r="G112" s="290"/>
      <c r="H112" s="179">
        <v>0.83459524231366711</v>
      </c>
      <c r="I112" s="20"/>
    </row>
    <row r="113" spans="1:11" ht="10.5" customHeight="1" x14ac:dyDescent="0.25">
      <c r="B113" s="16" t="s">
        <v>103</v>
      </c>
      <c r="C113" s="289"/>
      <c r="D113" s="289"/>
      <c r="E113" s="289"/>
      <c r="F113" s="290"/>
      <c r="G113" s="290"/>
      <c r="H113" s="179"/>
      <c r="I113" s="34"/>
      <c r="K113" s="40"/>
    </row>
    <row r="114" spans="1:11" ht="10.5" customHeight="1" x14ac:dyDescent="0.25">
      <c r="B114" s="16" t="s">
        <v>96</v>
      </c>
      <c r="C114" s="289"/>
      <c r="D114" s="289"/>
      <c r="E114" s="289"/>
      <c r="F114" s="290"/>
      <c r="G114" s="290"/>
      <c r="H114" s="179"/>
      <c r="I114" s="34"/>
      <c r="K114" s="40"/>
    </row>
    <row r="115" spans="1:11" s="40" customFormat="1" ht="10.5" customHeight="1" x14ac:dyDescent="0.25">
      <c r="A115" s="38"/>
      <c r="B115" s="16" t="s">
        <v>95</v>
      </c>
      <c r="C115" s="289">
        <v>329441.38999999996</v>
      </c>
      <c r="D115" s="289">
        <v>2814755.6299999985</v>
      </c>
      <c r="E115" s="289">
        <v>3144197.0199999986</v>
      </c>
      <c r="F115" s="290">
        <v>3051481.4399999985</v>
      </c>
      <c r="G115" s="290">
        <v>10746.519999999997</v>
      </c>
      <c r="H115" s="285">
        <v>-7.7851164995908384E-2</v>
      </c>
      <c r="I115" s="39"/>
      <c r="J115" s="5"/>
    </row>
    <row r="116" spans="1:11" s="40" customFormat="1" ht="10.5" customHeight="1" x14ac:dyDescent="0.25">
      <c r="A116" s="38"/>
      <c r="B116" s="16" t="s">
        <v>381</v>
      </c>
      <c r="C116" s="289">
        <v>6250713.100000008</v>
      </c>
      <c r="D116" s="289">
        <v>5075832.7806000011</v>
      </c>
      <c r="E116" s="289">
        <v>11326545.880600009</v>
      </c>
      <c r="F116" s="290">
        <v>27239.25</v>
      </c>
      <c r="G116" s="290">
        <v>75324.77</v>
      </c>
      <c r="H116" s="285">
        <v>4.1023958046612519E-2</v>
      </c>
      <c r="I116" s="39"/>
      <c r="J116" s="5"/>
      <c r="K116" s="5"/>
    </row>
    <row r="117" spans="1:11" s="40" customFormat="1" ht="10.5" customHeight="1" x14ac:dyDescent="0.25">
      <c r="A117" s="38"/>
      <c r="B117" s="16" t="s">
        <v>418</v>
      </c>
      <c r="C117" s="289"/>
      <c r="D117" s="289">
        <v>44632</v>
      </c>
      <c r="E117" s="289">
        <v>44632</v>
      </c>
      <c r="F117" s="290"/>
      <c r="G117" s="290">
        <v>3668</v>
      </c>
      <c r="H117" s="285">
        <v>-0.23242782288454067</v>
      </c>
      <c r="I117" s="39"/>
      <c r="J117" s="5"/>
      <c r="K117" s="5"/>
    </row>
    <row r="118" spans="1:11" ht="10.5" customHeight="1" x14ac:dyDescent="0.2">
      <c r="B118" s="16" t="s">
        <v>417</v>
      </c>
      <c r="C118" s="289"/>
      <c r="D118" s="289">
        <v>870685.29358000006</v>
      </c>
      <c r="E118" s="289">
        <v>870685.29358000006</v>
      </c>
      <c r="F118" s="290"/>
      <c r="G118" s="290"/>
      <c r="H118" s="179">
        <v>-6.1506290593588142E-2</v>
      </c>
      <c r="I118" s="34"/>
    </row>
    <row r="119" spans="1:11" ht="10.5" customHeight="1" x14ac:dyDescent="0.2">
      <c r="B119" s="16" t="s">
        <v>441</v>
      </c>
      <c r="C119" s="289"/>
      <c r="D119" s="289">
        <v>8277518.9947140031</v>
      </c>
      <c r="E119" s="289">
        <v>8277518.9947140031</v>
      </c>
      <c r="F119" s="290"/>
      <c r="G119" s="290"/>
      <c r="H119" s="179">
        <v>0.7856080616798593</v>
      </c>
      <c r="I119" s="34"/>
    </row>
    <row r="120" spans="1:11" ht="10.5" customHeight="1" x14ac:dyDescent="0.2">
      <c r="B120" s="16" t="s">
        <v>346</v>
      </c>
      <c r="C120" s="289"/>
      <c r="D120" s="289"/>
      <c r="E120" s="289"/>
      <c r="F120" s="290"/>
      <c r="G120" s="290"/>
      <c r="H120" s="179"/>
      <c r="I120" s="34"/>
    </row>
    <row r="121" spans="1:11" ht="10.5" customHeight="1" x14ac:dyDescent="0.2">
      <c r="B121" s="16" t="s">
        <v>312</v>
      </c>
      <c r="C121" s="289"/>
      <c r="D121" s="289"/>
      <c r="E121" s="289"/>
      <c r="F121" s="290"/>
      <c r="G121" s="290"/>
      <c r="H121" s="179"/>
      <c r="I121" s="34"/>
    </row>
    <row r="122" spans="1:11" ht="10.5" customHeight="1" x14ac:dyDescent="0.2">
      <c r="B122" s="16" t="s">
        <v>313</v>
      </c>
      <c r="C122" s="289"/>
      <c r="D122" s="289"/>
      <c r="E122" s="289"/>
      <c r="F122" s="290"/>
      <c r="G122" s="290"/>
      <c r="H122" s="179"/>
      <c r="I122" s="34"/>
      <c r="K122" s="28"/>
    </row>
    <row r="123" spans="1:11" ht="10.5" customHeight="1" x14ac:dyDescent="0.2">
      <c r="B123" s="16" t="s">
        <v>91</v>
      </c>
      <c r="C123" s="289">
        <v>1864712.17</v>
      </c>
      <c r="D123" s="289">
        <v>1113767.1400000001</v>
      </c>
      <c r="E123" s="289">
        <v>2978479.31</v>
      </c>
      <c r="F123" s="290">
        <v>121875.97</v>
      </c>
      <c r="G123" s="290">
        <v>19018.079999999998</v>
      </c>
      <c r="H123" s="179">
        <v>-0.1086286163331891</v>
      </c>
      <c r="I123" s="34"/>
    </row>
    <row r="124" spans="1:11" ht="10.5" customHeight="1" x14ac:dyDescent="0.2">
      <c r="B124" s="16" t="s">
        <v>94</v>
      </c>
      <c r="C124" s="289">
        <v>15176.689999999995</v>
      </c>
      <c r="D124" s="289">
        <v>337249.47</v>
      </c>
      <c r="E124" s="289">
        <v>352426.16</v>
      </c>
      <c r="F124" s="290"/>
      <c r="G124" s="290">
        <v>1225.5</v>
      </c>
      <c r="H124" s="179">
        <v>-0.1542463174588784</v>
      </c>
      <c r="I124" s="34"/>
    </row>
    <row r="125" spans="1:11" s="28" customFormat="1" ht="10.5" customHeight="1" x14ac:dyDescent="0.2">
      <c r="A125" s="24"/>
      <c r="B125" s="16" t="s">
        <v>92</v>
      </c>
      <c r="C125" s="289">
        <v>34712.079999999994</v>
      </c>
      <c r="D125" s="289">
        <v>5306.73</v>
      </c>
      <c r="E125" s="289">
        <v>40018.81</v>
      </c>
      <c r="F125" s="290">
        <v>529.57000000000005</v>
      </c>
      <c r="G125" s="290">
        <v>355.39</v>
      </c>
      <c r="H125" s="179">
        <v>-0.34394758900127054</v>
      </c>
      <c r="I125" s="27"/>
      <c r="J125" s="5"/>
      <c r="K125" s="5"/>
    </row>
    <row r="126" spans="1:11" ht="10.5" customHeight="1" x14ac:dyDescent="0.2">
      <c r="B126" s="16" t="s">
        <v>93</v>
      </c>
      <c r="C126" s="289">
        <v>84710.409999999989</v>
      </c>
      <c r="D126" s="289">
        <v>9320.9700000000012</v>
      </c>
      <c r="E126" s="289">
        <v>94031.379999999976</v>
      </c>
      <c r="F126" s="290">
        <v>422.18</v>
      </c>
      <c r="G126" s="290">
        <v>255.85</v>
      </c>
      <c r="H126" s="179">
        <v>-0.27850568543447685</v>
      </c>
      <c r="I126" s="34"/>
    </row>
    <row r="127" spans="1:11" ht="10.5" customHeight="1" x14ac:dyDescent="0.2">
      <c r="B127" s="16" t="s">
        <v>252</v>
      </c>
      <c r="C127" s="289"/>
      <c r="D127" s="289"/>
      <c r="E127" s="289"/>
      <c r="F127" s="290"/>
      <c r="G127" s="290"/>
      <c r="H127" s="179"/>
      <c r="I127" s="34"/>
    </row>
    <row r="128" spans="1:11" ht="10.5" customHeight="1" x14ac:dyDescent="0.2">
      <c r="B128" s="16" t="s">
        <v>303</v>
      </c>
      <c r="C128" s="289"/>
      <c r="D128" s="289"/>
      <c r="E128" s="289"/>
      <c r="F128" s="290"/>
      <c r="G128" s="290"/>
      <c r="H128" s="179"/>
      <c r="I128" s="34"/>
    </row>
    <row r="129" spans="1:11" ht="10.5" customHeight="1" x14ac:dyDescent="0.2">
      <c r="B129" s="268" t="s">
        <v>255</v>
      </c>
      <c r="C129" s="289"/>
      <c r="D129" s="289">
        <v>377537.95999999996</v>
      </c>
      <c r="E129" s="289">
        <v>377537.95999999996</v>
      </c>
      <c r="F129" s="290">
        <v>377237.95999999996</v>
      </c>
      <c r="G129" s="290">
        <v>4436.04</v>
      </c>
      <c r="H129" s="179">
        <v>-7.7319093297488983E-2</v>
      </c>
      <c r="I129" s="34"/>
    </row>
    <row r="130" spans="1:11" ht="10.5" customHeight="1" x14ac:dyDescent="0.2">
      <c r="B130" s="16" t="s">
        <v>489</v>
      </c>
      <c r="C130" s="289"/>
      <c r="D130" s="289"/>
      <c r="E130" s="289"/>
      <c r="F130" s="290"/>
      <c r="G130" s="290"/>
      <c r="H130" s="179"/>
      <c r="I130" s="34"/>
    </row>
    <row r="131" spans="1:11" ht="10.5" customHeight="1" x14ac:dyDescent="0.2">
      <c r="B131" s="268" t="s">
        <v>487</v>
      </c>
      <c r="C131" s="289"/>
      <c r="D131" s="289">
        <v>2777301.8473</v>
      </c>
      <c r="E131" s="289">
        <v>2777301.8473</v>
      </c>
      <c r="F131" s="290"/>
      <c r="G131" s="290"/>
      <c r="H131" s="179">
        <v>0.24021870436048398</v>
      </c>
      <c r="I131" s="34"/>
    </row>
    <row r="132" spans="1:11" ht="10.5" customHeight="1" x14ac:dyDescent="0.2">
      <c r="B132" s="16" t="s">
        <v>420</v>
      </c>
      <c r="C132" s="289"/>
      <c r="D132" s="289">
        <v>2665536.3031950002</v>
      </c>
      <c r="E132" s="289">
        <v>2665536.3031950002</v>
      </c>
      <c r="F132" s="290"/>
      <c r="G132" s="290"/>
      <c r="H132" s="179">
        <v>-6.3708868893644022E-2</v>
      </c>
      <c r="I132" s="34"/>
    </row>
    <row r="133" spans="1:11" ht="10.5" customHeight="1" x14ac:dyDescent="0.2">
      <c r="B133" s="574" t="s">
        <v>449</v>
      </c>
      <c r="C133" s="289"/>
      <c r="D133" s="289">
        <v>3832</v>
      </c>
      <c r="E133" s="289">
        <v>3832</v>
      </c>
      <c r="F133" s="290"/>
      <c r="G133" s="290"/>
      <c r="H133" s="179"/>
      <c r="I133" s="34"/>
    </row>
    <row r="134" spans="1:11" ht="10.5" hidden="1" customHeight="1" x14ac:dyDescent="0.2">
      <c r="B134" s="574"/>
      <c r="C134" s="289"/>
      <c r="D134" s="289"/>
      <c r="E134" s="289"/>
      <c r="F134" s="290"/>
      <c r="G134" s="290"/>
      <c r="H134" s="179"/>
      <c r="I134" s="34"/>
    </row>
    <row r="135" spans="1:11" ht="10.5" customHeight="1" x14ac:dyDescent="0.2">
      <c r="B135" s="16" t="s">
        <v>99</v>
      </c>
      <c r="C135" s="289">
        <v>346775.51000000059</v>
      </c>
      <c r="D135" s="289">
        <v>533837.56422200007</v>
      </c>
      <c r="E135" s="289">
        <v>880613.07422200067</v>
      </c>
      <c r="F135" s="290">
        <v>184926.23659300001</v>
      </c>
      <c r="G135" s="290">
        <v>4045.4394460000003</v>
      </c>
      <c r="H135" s="179">
        <v>1.2944560755213219E-2</v>
      </c>
      <c r="I135" s="34"/>
    </row>
    <row r="136" spans="1:11" ht="10.5" customHeight="1" x14ac:dyDescent="0.2">
      <c r="B136" s="16" t="s">
        <v>283</v>
      </c>
      <c r="C136" s="289"/>
      <c r="D136" s="289">
        <v>-1682568</v>
      </c>
      <c r="E136" s="289">
        <v>-1682568</v>
      </c>
      <c r="F136" s="290">
        <v>-11352</v>
      </c>
      <c r="G136" s="290">
        <v>-14640</v>
      </c>
      <c r="H136" s="179">
        <v>2.0272433565212244E-2</v>
      </c>
      <c r="I136" s="34"/>
      <c r="K136" s="28"/>
    </row>
    <row r="137" spans="1:11" ht="10.5" customHeight="1" x14ac:dyDescent="0.2">
      <c r="B137" s="16" t="s">
        <v>279</v>
      </c>
      <c r="C137" s="289">
        <v>87.990000000000009</v>
      </c>
      <c r="D137" s="289">
        <v>-35333479</v>
      </c>
      <c r="E137" s="289">
        <v>-35333391.009999998</v>
      </c>
      <c r="F137" s="290">
        <v>-83744</v>
      </c>
      <c r="G137" s="290">
        <v>-259507</v>
      </c>
      <c r="H137" s="179">
        <v>0.70109006202822211</v>
      </c>
      <c r="I137" s="34"/>
    </row>
    <row r="138" spans="1:11" s="28" customFormat="1" ht="10.5" customHeight="1" x14ac:dyDescent="0.2">
      <c r="A138" s="24"/>
      <c r="B138" s="29" t="s">
        <v>113</v>
      </c>
      <c r="C138" s="291">
        <v>454705190.75000012</v>
      </c>
      <c r="D138" s="291">
        <v>716672066.78505409</v>
      </c>
      <c r="E138" s="291">
        <v>1171377257.5350542</v>
      </c>
      <c r="F138" s="292">
        <v>339966618.03659302</v>
      </c>
      <c r="G138" s="292">
        <v>7091183.731945999</v>
      </c>
      <c r="H138" s="178">
        <v>-3.6144625277008124E-2</v>
      </c>
      <c r="I138" s="36"/>
      <c r="J138" s="5"/>
      <c r="K138" s="209" t="b">
        <f>IF(ABS(E138-SUM(E92:E94,E103:E105,E110:E137))&lt;0.001,TRUE,FALSE)</f>
        <v>1</v>
      </c>
    </row>
    <row r="139" spans="1:11" s="28" customFormat="1" ht="10.5" customHeight="1" x14ac:dyDescent="0.2">
      <c r="A139" s="24"/>
      <c r="B139" s="74" t="s">
        <v>122</v>
      </c>
      <c r="C139" s="291"/>
      <c r="D139" s="291"/>
      <c r="E139" s="291"/>
      <c r="F139" s="292"/>
      <c r="G139" s="292"/>
      <c r="H139" s="178"/>
      <c r="I139" s="36"/>
      <c r="K139" s="5"/>
    </row>
    <row r="140" spans="1:11" ht="18" customHeight="1" x14ac:dyDescent="0.2">
      <c r="B140" s="16" t="s">
        <v>386</v>
      </c>
      <c r="C140" s="289">
        <v>1909554.0900000003</v>
      </c>
      <c r="D140" s="289">
        <v>13699864.720000001</v>
      </c>
      <c r="E140" s="289">
        <v>15609418.810000002</v>
      </c>
      <c r="F140" s="290">
        <v>5512.7600000000011</v>
      </c>
      <c r="G140" s="290">
        <v>120195.52000000005</v>
      </c>
      <c r="H140" s="179">
        <v>1.5295162463973222E-2</v>
      </c>
      <c r="I140" s="34"/>
    </row>
    <row r="141" spans="1:11" ht="10.5" customHeight="1" x14ac:dyDescent="0.2">
      <c r="B141" s="16" t="s">
        <v>100</v>
      </c>
      <c r="C141" s="289">
        <v>61117.609999999921</v>
      </c>
      <c r="D141" s="289">
        <v>1655386.0599999998</v>
      </c>
      <c r="E141" s="289">
        <v>1716503.6699999997</v>
      </c>
      <c r="F141" s="290"/>
      <c r="G141" s="290">
        <v>11368.380000000001</v>
      </c>
      <c r="H141" s="179">
        <v>0.4456847950828926</v>
      </c>
      <c r="I141" s="34"/>
    </row>
    <row r="142" spans="1:11" ht="10.5" customHeight="1" x14ac:dyDescent="0.2">
      <c r="B142" s="16" t="s">
        <v>177</v>
      </c>
      <c r="C142" s="289">
        <v>206256.59000000008</v>
      </c>
      <c r="D142" s="289">
        <v>197318.76000000007</v>
      </c>
      <c r="E142" s="289">
        <v>403575.35000000015</v>
      </c>
      <c r="F142" s="290">
        <v>102.72</v>
      </c>
      <c r="G142" s="290">
        <v>3139.9000000000005</v>
      </c>
      <c r="H142" s="179">
        <v>0.13553400847898489</v>
      </c>
      <c r="I142" s="34"/>
    </row>
    <row r="143" spans="1:11" ht="10.5" customHeight="1" x14ac:dyDescent="0.2">
      <c r="B143" s="16" t="s">
        <v>22</v>
      </c>
      <c r="C143" s="289">
        <v>4462427.7400000058</v>
      </c>
      <c r="D143" s="289">
        <v>3459509.1773500014</v>
      </c>
      <c r="E143" s="289">
        <v>7921936.9173500072</v>
      </c>
      <c r="F143" s="290">
        <v>4586.7999999999993</v>
      </c>
      <c r="G143" s="290">
        <v>54680.745750000009</v>
      </c>
      <c r="H143" s="179">
        <v>5.5591398205862674E-2</v>
      </c>
      <c r="I143" s="34"/>
    </row>
    <row r="144" spans="1:11" ht="10.5" customHeight="1" x14ac:dyDescent="0.2">
      <c r="B144" s="16" t="s">
        <v>381</v>
      </c>
      <c r="C144" s="289">
        <v>130050.69000000003</v>
      </c>
      <c r="D144" s="289">
        <v>59117.677499999991</v>
      </c>
      <c r="E144" s="289">
        <v>189168.36750000002</v>
      </c>
      <c r="F144" s="290"/>
      <c r="G144" s="290">
        <v>1240.4025000000001</v>
      </c>
      <c r="H144" s="179">
        <v>0.24810249439892917</v>
      </c>
      <c r="I144" s="34"/>
    </row>
    <row r="145" spans="2:11" ht="10.5" customHeight="1" x14ac:dyDescent="0.2">
      <c r="B145" s="37" t="s">
        <v>312</v>
      </c>
      <c r="C145" s="289"/>
      <c r="D145" s="289">
        <v>107102.91250000001</v>
      </c>
      <c r="E145" s="289">
        <v>107102.91250000001</v>
      </c>
      <c r="F145" s="290"/>
      <c r="G145" s="290"/>
      <c r="H145" s="179">
        <v>-7.0330846157808269E-2</v>
      </c>
      <c r="I145" s="34"/>
    </row>
    <row r="146" spans="2:11" ht="10.5" customHeight="1" x14ac:dyDescent="0.2">
      <c r="B146" s="16" t="s">
        <v>385</v>
      </c>
      <c r="C146" s="289">
        <v>2924763.209999999</v>
      </c>
      <c r="D146" s="289">
        <v>2367707.7599999979</v>
      </c>
      <c r="E146" s="289">
        <v>5292470.9699999969</v>
      </c>
      <c r="F146" s="290">
        <v>2906.4300000000003</v>
      </c>
      <c r="G146" s="290">
        <v>37821.23000000001</v>
      </c>
      <c r="H146" s="179">
        <v>3.4058827580620843E-2</v>
      </c>
      <c r="I146" s="34"/>
    </row>
    <row r="147" spans="2:11" ht="10.5" customHeight="1" x14ac:dyDescent="0.2">
      <c r="B147" s="16" t="s">
        <v>382</v>
      </c>
      <c r="C147" s="289"/>
      <c r="D147" s="289">
        <v>159613</v>
      </c>
      <c r="E147" s="289">
        <v>159613</v>
      </c>
      <c r="F147" s="290"/>
      <c r="G147" s="290">
        <v>1125</v>
      </c>
      <c r="H147" s="179">
        <v>-0.20210495164529962</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28</v>
      </c>
      <c r="D150" s="289">
        <v>96881.162170000011</v>
      </c>
      <c r="E150" s="289">
        <v>96909.162170000011</v>
      </c>
      <c r="F150" s="290">
        <v>390.64974999999998</v>
      </c>
      <c r="G150" s="290">
        <v>183.68295000000001</v>
      </c>
      <c r="H150" s="179"/>
      <c r="I150" s="34"/>
    </row>
    <row r="151" spans="2:11" ht="10.5" customHeight="1" x14ac:dyDescent="0.2">
      <c r="B151" s="41" t="s">
        <v>120</v>
      </c>
      <c r="C151" s="293">
        <v>9694197.9300000034</v>
      </c>
      <c r="D151" s="293">
        <v>21802501.229519997</v>
      </c>
      <c r="E151" s="293">
        <v>31496699.159520004</v>
      </c>
      <c r="F151" s="294">
        <v>13499.35975</v>
      </c>
      <c r="G151" s="294">
        <v>229754.86120000004</v>
      </c>
      <c r="H151" s="286">
        <v>3.5347474358212727E-2</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431</v>
      </c>
      <c r="C156" s="208"/>
      <c r="D156" s="208"/>
      <c r="E156" s="208"/>
      <c r="F156" s="208"/>
      <c r="G156" s="208"/>
      <c r="H156" s="205"/>
      <c r="I156" s="34"/>
    </row>
    <row r="157" spans="2:11" ht="14.25" customHeight="1" x14ac:dyDescent="0.25">
      <c r="B157" s="7" t="s">
        <v>288</v>
      </c>
      <c r="C157" s="8"/>
      <c r="D157" s="8"/>
      <c r="E157" s="8"/>
      <c r="F157" s="8"/>
      <c r="G157" s="8"/>
      <c r="H157" s="8"/>
      <c r="I157" s="8"/>
    </row>
    <row r="158" spans="2:11" ht="12" customHeight="1" x14ac:dyDescent="0.2">
      <c r="B158" s="9"/>
      <c r="C158" s="10" t="str">
        <f>C3</f>
        <v>MOIS D'AOUT 2024</v>
      </c>
      <c r="D158" s="11"/>
    </row>
    <row r="159" spans="2:11" ht="14.25" customHeight="1" x14ac:dyDescent="0.2">
      <c r="B159" s="12" t="str">
        <f>B4</f>
        <v xml:space="preserve">             I - ASSURANCE MALADIE : DÉPENSES en milliers d'euros</v>
      </c>
      <c r="C159" s="13"/>
      <c r="D159" s="13"/>
      <c r="E159" s="13"/>
      <c r="F159" s="13"/>
      <c r="G159" s="13"/>
      <c r="H159" s="14"/>
      <c r="I159" s="15"/>
      <c r="K159" s="28"/>
    </row>
    <row r="160" spans="2:11" ht="12" customHeight="1" x14ac:dyDescent="0.2">
      <c r="B160" s="16" t="s">
        <v>4</v>
      </c>
      <c r="C160" s="386" t="s">
        <v>1</v>
      </c>
      <c r="D160" s="17" t="s">
        <v>2</v>
      </c>
      <c r="E160" s="386" t="s">
        <v>6</v>
      </c>
      <c r="F160" s="219" t="s">
        <v>3</v>
      </c>
      <c r="G160" s="219" t="s">
        <v>237</v>
      </c>
      <c r="H160" s="19" t="str">
        <f>$H$5</f>
        <v>PCAP</v>
      </c>
      <c r="I160" s="20"/>
      <c r="K160" s="28"/>
    </row>
    <row r="161" spans="1:11" ht="9.75" customHeight="1" x14ac:dyDescent="0.2">
      <c r="B161" s="21"/>
      <c r="C161" s="45" t="s">
        <v>5</v>
      </c>
      <c r="D161" s="44" t="s">
        <v>5</v>
      </c>
      <c r="E161" s="45"/>
      <c r="F161" s="220" t="s">
        <v>241</v>
      </c>
      <c r="G161" s="220" t="s">
        <v>239</v>
      </c>
      <c r="H161" s="22" t="str">
        <f>$H$6</f>
        <v>en %</v>
      </c>
      <c r="I161" s="23"/>
      <c r="K161" s="28"/>
    </row>
    <row r="162" spans="1:11" s="28" customFormat="1" ht="13.5" customHeight="1" x14ac:dyDescent="0.2">
      <c r="A162" s="24"/>
      <c r="B162" s="31" t="s">
        <v>121</v>
      </c>
      <c r="C162" s="30"/>
      <c r="D162" s="30"/>
      <c r="E162" s="30"/>
      <c r="F162" s="222"/>
      <c r="G162" s="222"/>
      <c r="H162" s="178"/>
      <c r="I162" s="36"/>
    </row>
    <row r="163" spans="1:11" s="28" customFormat="1" ht="10.5" customHeight="1" x14ac:dyDescent="0.2">
      <c r="A163" s="24"/>
      <c r="B163" s="16" t="s">
        <v>116</v>
      </c>
      <c r="C163" s="289">
        <v>59178068.670000002</v>
      </c>
      <c r="D163" s="289">
        <v>6232423.1299999924</v>
      </c>
      <c r="E163" s="289">
        <v>65410491.79999999</v>
      </c>
      <c r="F163" s="290">
        <v>91186.19</v>
      </c>
      <c r="G163" s="290">
        <v>636060.04</v>
      </c>
      <c r="H163" s="179">
        <v>-0.14186625369154238</v>
      </c>
      <c r="I163" s="36"/>
      <c r="J163" s="5"/>
    </row>
    <row r="164" spans="1:11" s="28" customFormat="1" ht="10.5" customHeight="1" x14ac:dyDescent="0.2">
      <c r="A164" s="24"/>
      <c r="B164" s="16" t="s">
        <v>117</v>
      </c>
      <c r="C164" s="289">
        <v>24913358.389999997</v>
      </c>
      <c r="D164" s="289">
        <v>3416426.58</v>
      </c>
      <c r="E164" s="289">
        <v>28329784.969999991</v>
      </c>
      <c r="F164" s="290">
        <v>1149.5</v>
      </c>
      <c r="G164" s="290">
        <v>265205.10000000009</v>
      </c>
      <c r="H164" s="179">
        <v>-0.176536163390834</v>
      </c>
      <c r="I164" s="36"/>
      <c r="J164" s="5"/>
    </row>
    <row r="165" spans="1:11" s="28" customFormat="1" ht="10.5" customHeight="1" x14ac:dyDescent="0.2">
      <c r="A165" s="24"/>
      <c r="B165" s="16" t="s">
        <v>118</v>
      </c>
      <c r="C165" s="289">
        <v>701834.32999999938</v>
      </c>
      <c r="D165" s="289">
        <v>19896790.550000004</v>
      </c>
      <c r="E165" s="289">
        <v>20598624.880000003</v>
      </c>
      <c r="F165" s="290"/>
      <c r="G165" s="290">
        <v>129440.63999999998</v>
      </c>
      <c r="H165" s="179">
        <v>1.7457850228457916E-2</v>
      </c>
      <c r="I165" s="36"/>
      <c r="J165" s="5"/>
    </row>
    <row r="166" spans="1:11" s="28" customFormat="1" ht="10.5" customHeight="1" x14ac:dyDescent="0.2">
      <c r="A166" s="24"/>
      <c r="B166" s="16" t="s">
        <v>166</v>
      </c>
      <c r="C166" s="289">
        <v>9394495.3400000073</v>
      </c>
      <c r="D166" s="289">
        <v>793889.70000000054</v>
      </c>
      <c r="E166" s="289">
        <v>10188385.040000008</v>
      </c>
      <c r="F166" s="290">
        <v>2212.0100000000007</v>
      </c>
      <c r="G166" s="290">
        <v>94145.600000000049</v>
      </c>
      <c r="H166" s="179">
        <v>-0.15212806639192644</v>
      </c>
      <c r="I166" s="36"/>
      <c r="J166" s="5"/>
    </row>
    <row r="167" spans="1:11" s="28" customFormat="1" ht="10.5" customHeight="1" x14ac:dyDescent="0.2">
      <c r="A167" s="24"/>
      <c r="B167" s="16" t="s">
        <v>22</v>
      </c>
      <c r="C167" s="289">
        <v>6966595.8099999884</v>
      </c>
      <c r="D167" s="289">
        <v>851373.78000000014</v>
      </c>
      <c r="E167" s="289">
        <v>7817969.5899999877</v>
      </c>
      <c r="F167" s="290">
        <v>537.4</v>
      </c>
      <c r="G167" s="290">
        <v>66833.949999999983</v>
      </c>
      <c r="H167" s="179">
        <v>-0.18268151918752795</v>
      </c>
      <c r="I167" s="36"/>
      <c r="J167" s="5"/>
    </row>
    <row r="168" spans="1:11" s="28" customFormat="1" ht="10.5" customHeight="1" x14ac:dyDescent="0.2">
      <c r="A168" s="24"/>
      <c r="B168" s="16" t="s">
        <v>115</v>
      </c>
      <c r="C168" s="289">
        <v>5443421.9800000004</v>
      </c>
      <c r="D168" s="289">
        <v>5410687.4100000029</v>
      </c>
      <c r="E168" s="289">
        <v>10854109.390000002</v>
      </c>
      <c r="F168" s="290">
        <v>982326.91000000096</v>
      </c>
      <c r="G168" s="290">
        <v>79667.820000000007</v>
      </c>
      <c r="H168" s="179">
        <v>-7.7656343460149713E-2</v>
      </c>
      <c r="I168" s="36"/>
      <c r="J168" s="5"/>
    </row>
    <row r="169" spans="1:11" s="28" customFormat="1" ht="10.5" customHeight="1" x14ac:dyDescent="0.2">
      <c r="A169" s="24"/>
      <c r="B169" s="16" t="s">
        <v>114</v>
      </c>
      <c r="C169" s="289">
        <v>68032.980000000156</v>
      </c>
      <c r="D169" s="289">
        <v>3000524.6299999994</v>
      </c>
      <c r="E169" s="289">
        <v>3068557.6099999994</v>
      </c>
      <c r="F169" s="290">
        <v>2689.5800000000004</v>
      </c>
      <c r="G169" s="290">
        <v>24801.379999999997</v>
      </c>
      <c r="H169" s="179">
        <v>3.459643042442706E-2</v>
      </c>
      <c r="I169" s="36"/>
      <c r="J169" s="5"/>
    </row>
    <row r="170" spans="1:11" s="28" customFormat="1" ht="10.5" customHeight="1" x14ac:dyDescent="0.2">
      <c r="A170" s="24"/>
      <c r="B170" s="16" t="s">
        <v>100</v>
      </c>
      <c r="C170" s="289">
        <v>2408.02</v>
      </c>
      <c r="D170" s="289">
        <v>2157.0500000000002</v>
      </c>
      <c r="E170" s="289">
        <v>4565.07</v>
      </c>
      <c r="F170" s="290"/>
      <c r="G170" s="290"/>
      <c r="H170" s="179">
        <v>-0.11478528297349988</v>
      </c>
      <c r="I170" s="36"/>
      <c r="J170" s="5"/>
    </row>
    <row r="171" spans="1:11" s="28" customFormat="1" ht="10.5" customHeight="1" x14ac:dyDescent="0.2">
      <c r="A171" s="24"/>
      <c r="B171" s="16" t="s">
        <v>283</v>
      </c>
      <c r="C171" s="289"/>
      <c r="D171" s="289">
        <v>-6144</v>
      </c>
      <c r="E171" s="289">
        <v>-6144</v>
      </c>
      <c r="F171" s="290"/>
      <c r="G171" s="290">
        <v>-72</v>
      </c>
      <c r="H171" s="179">
        <v>1.1857707509881354E-2</v>
      </c>
      <c r="I171" s="36"/>
      <c r="J171" s="5"/>
    </row>
    <row r="172" spans="1:11" s="28" customFormat="1" ht="12.75" customHeight="1" x14ac:dyDescent="0.2">
      <c r="A172" s="24"/>
      <c r="B172" s="16" t="s">
        <v>416</v>
      </c>
      <c r="C172" s="289"/>
      <c r="D172" s="289"/>
      <c r="E172" s="289"/>
      <c r="F172" s="290"/>
      <c r="G172" s="290"/>
      <c r="H172" s="179"/>
      <c r="I172" s="36"/>
      <c r="J172" s="5"/>
    </row>
    <row r="173" spans="1:11" s="28" customFormat="1" ht="12.75" customHeight="1" x14ac:dyDescent="0.2">
      <c r="A173" s="24"/>
      <c r="B173" s="16" t="s">
        <v>412</v>
      </c>
      <c r="C173" s="289"/>
      <c r="D173" s="289">
        <v>51716</v>
      </c>
      <c r="E173" s="289">
        <v>51716</v>
      </c>
      <c r="F173" s="290"/>
      <c r="G173" s="290"/>
      <c r="H173" s="179">
        <v>-0.64300999687610116</v>
      </c>
      <c r="I173" s="36"/>
      <c r="J173" s="5"/>
    </row>
    <row r="174" spans="1:11" s="28" customFormat="1" ht="12.75" customHeight="1" x14ac:dyDescent="0.2">
      <c r="A174" s="24"/>
      <c r="B174" s="16" t="s">
        <v>374</v>
      </c>
      <c r="C174" s="289">
        <v>174935.64</v>
      </c>
      <c r="D174" s="289">
        <v>84603.150000000038</v>
      </c>
      <c r="E174" s="289">
        <v>259538.79000000004</v>
      </c>
      <c r="F174" s="290"/>
      <c r="G174" s="290">
        <v>1053</v>
      </c>
      <c r="H174" s="179">
        <v>-0.26727976726524205</v>
      </c>
      <c r="I174" s="36"/>
      <c r="J174" s="5"/>
    </row>
    <row r="175" spans="1:11" s="28" customFormat="1" ht="12.75" customHeight="1" x14ac:dyDescent="0.2">
      <c r="A175" s="24"/>
      <c r="B175" s="574" t="s">
        <v>451</v>
      </c>
      <c r="C175" s="289"/>
      <c r="D175" s="289"/>
      <c r="E175" s="289"/>
      <c r="F175" s="290"/>
      <c r="G175" s="290"/>
      <c r="H175" s="179"/>
      <c r="I175" s="36"/>
      <c r="J175" s="5"/>
    </row>
    <row r="176" spans="1:11" s="28" customFormat="1" ht="12.75" hidden="1" customHeight="1" x14ac:dyDescent="0.2">
      <c r="A176" s="24"/>
      <c r="B176" s="574"/>
      <c r="C176" s="289"/>
      <c r="D176" s="289"/>
      <c r="E176" s="289"/>
      <c r="F176" s="290"/>
      <c r="G176" s="290"/>
      <c r="H176" s="179"/>
      <c r="I176" s="36"/>
      <c r="J176" s="5"/>
    </row>
    <row r="177" spans="1:11" s="28" customFormat="1" ht="12" customHeight="1" x14ac:dyDescent="0.2">
      <c r="A177" s="24"/>
      <c r="B177" s="269" t="s">
        <v>99</v>
      </c>
      <c r="C177" s="289"/>
      <c r="D177" s="289">
        <v>160276</v>
      </c>
      <c r="E177" s="289">
        <v>160276</v>
      </c>
      <c r="F177" s="290"/>
      <c r="G177" s="290">
        <v>1122</v>
      </c>
      <c r="H177" s="179">
        <v>0.42969537487177201</v>
      </c>
      <c r="I177" s="36"/>
    </row>
    <row r="178" spans="1:11" s="28" customFormat="1" ht="14.25" customHeight="1" x14ac:dyDescent="0.2">
      <c r="A178" s="24"/>
      <c r="B178" s="35" t="s">
        <v>119</v>
      </c>
      <c r="C178" s="291">
        <v>106843151.16</v>
      </c>
      <c r="D178" s="291">
        <v>39894723.979999989</v>
      </c>
      <c r="E178" s="291">
        <v>146737875.13999999</v>
      </c>
      <c r="F178" s="292">
        <v>1080101.5900000008</v>
      </c>
      <c r="G178" s="292">
        <v>1298257.53</v>
      </c>
      <c r="H178" s="178">
        <v>-0.12556972876504657</v>
      </c>
      <c r="I178" s="36"/>
      <c r="K178" s="209" t="b">
        <f>IF(ABS(E178-SUM(E163:E177))&lt;0.001,TRUE,FALSE)</f>
        <v>1</v>
      </c>
    </row>
    <row r="179" spans="1:11" s="28" customFormat="1" ht="14.25" customHeight="1" x14ac:dyDescent="0.2">
      <c r="A179" s="24"/>
      <c r="B179" s="31" t="s">
        <v>243</v>
      </c>
      <c r="C179" s="291"/>
      <c r="D179" s="291"/>
      <c r="E179" s="291"/>
      <c r="F179" s="292"/>
      <c r="G179" s="292"/>
      <c r="H179" s="178"/>
      <c r="I179" s="36"/>
    </row>
    <row r="180" spans="1:11" s="28" customFormat="1" ht="10.5" customHeight="1" x14ac:dyDescent="0.2">
      <c r="A180" s="24"/>
      <c r="B180" s="16" t="s">
        <v>22</v>
      </c>
      <c r="C180" s="289">
        <v>13711162.210000001</v>
      </c>
      <c r="D180" s="289">
        <v>11240500.603749996</v>
      </c>
      <c r="E180" s="289">
        <v>24951662.813749995</v>
      </c>
      <c r="F180" s="290"/>
      <c r="G180" s="290">
        <v>104700.93000000002</v>
      </c>
      <c r="H180" s="179">
        <v>9.1080789950053642E-2</v>
      </c>
      <c r="I180" s="36"/>
      <c r="J180" s="5"/>
    </row>
    <row r="181" spans="1:11" s="28" customFormat="1" ht="10.5" customHeight="1" x14ac:dyDescent="0.2">
      <c r="A181" s="24"/>
      <c r="B181" s="16" t="s">
        <v>387</v>
      </c>
      <c r="C181" s="289">
        <v>8231.0371750000031</v>
      </c>
      <c r="D181" s="289">
        <v>41213.876999999993</v>
      </c>
      <c r="E181" s="289">
        <v>49444.914175000005</v>
      </c>
      <c r="F181" s="290"/>
      <c r="G181" s="290">
        <v>171.92240000000001</v>
      </c>
      <c r="H181" s="179">
        <v>-2.3841916822046172E-2</v>
      </c>
      <c r="I181" s="36"/>
      <c r="J181" s="5"/>
    </row>
    <row r="182" spans="1:11" s="28" customFormat="1" ht="10.5" customHeight="1" x14ac:dyDescent="0.2">
      <c r="A182" s="24"/>
      <c r="B182" s="16" t="s">
        <v>104</v>
      </c>
      <c r="C182" s="289">
        <v>11603165.019999992</v>
      </c>
      <c r="D182" s="289">
        <v>8617054.769999994</v>
      </c>
      <c r="E182" s="289">
        <v>20220219.789999988</v>
      </c>
      <c r="F182" s="290"/>
      <c r="G182" s="290">
        <v>84879.330000000016</v>
      </c>
      <c r="H182" s="179">
        <v>-7.7580426861377005E-2</v>
      </c>
      <c r="I182" s="36"/>
      <c r="J182" s="5"/>
    </row>
    <row r="183" spans="1:11" s="28" customFormat="1" ht="10.5" customHeight="1" x14ac:dyDescent="0.2">
      <c r="A183" s="24"/>
      <c r="B183" s="33" t="s">
        <v>106</v>
      </c>
      <c r="C183" s="289">
        <v>9383786.4599999916</v>
      </c>
      <c r="D183" s="289">
        <v>7796075.4799999939</v>
      </c>
      <c r="E183" s="289">
        <v>17179861.939999986</v>
      </c>
      <c r="F183" s="290"/>
      <c r="G183" s="290">
        <v>76614.77</v>
      </c>
      <c r="H183" s="179">
        <v>-6.9633950097674924E-2</v>
      </c>
      <c r="I183" s="36"/>
      <c r="J183" s="5"/>
    </row>
    <row r="184" spans="1:11" s="28" customFormat="1" ht="10.5" customHeight="1" x14ac:dyDescent="0.2">
      <c r="A184" s="24"/>
      <c r="B184" s="33" t="s">
        <v>304</v>
      </c>
      <c r="C184" s="289">
        <v>208432.39</v>
      </c>
      <c r="D184" s="289">
        <v>638119.33000000007</v>
      </c>
      <c r="E184" s="289">
        <v>846551.72000000009</v>
      </c>
      <c r="F184" s="290"/>
      <c r="G184" s="290">
        <v>7694.2900000000009</v>
      </c>
      <c r="H184" s="179">
        <v>3.8983991946960783E-2</v>
      </c>
      <c r="I184" s="36"/>
      <c r="J184" s="5"/>
    </row>
    <row r="185" spans="1:11" s="28" customFormat="1" ht="10.5" customHeight="1" x14ac:dyDescent="0.2">
      <c r="A185" s="24"/>
      <c r="B185" s="33" t="s">
        <v>305</v>
      </c>
      <c r="C185" s="289">
        <v>725.56000000000006</v>
      </c>
      <c r="D185" s="289">
        <v>87855.819999999992</v>
      </c>
      <c r="E185" s="289">
        <v>88581.37999999999</v>
      </c>
      <c r="F185" s="290"/>
      <c r="G185" s="290"/>
      <c r="H185" s="179">
        <v>0.1212803105206941</v>
      </c>
      <c r="I185" s="36"/>
      <c r="J185" s="5"/>
    </row>
    <row r="186" spans="1:11" s="28" customFormat="1" ht="10.5" customHeight="1" x14ac:dyDescent="0.2">
      <c r="A186" s="24"/>
      <c r="B186" s="33" t="s">
        <v>306</v>
      </c>
      <c r="C186" s="289">
        <v>5966.95</v>
      </c>
      <c r="D186" s="289">
        <v>302617.44999999995</v>
      </c>
      <c r="E186" s="289">
        <v>308584.39999999997</v>
      </c>
      <c r="F186" s="290"/>
      <c r="G186" s="290">
        <v>1421.11</v>
      </c>
      <c r="H186" s="179">
        <v>-0.13645595192004811</v>
      </c>
      <c r="I186" s="36"/>
      <c r="J186" s="5"/>
    </row>
    <row r="187" spans="1:11" s="28" customFormat="1" ht="10.5" customHeight="1" x14ac:dyDescent="0.2">
      <c r="A187" s="24"/>
      <c r="B187" s="33" t="s">
        <v>307</v>
      </c>
      <c r="C187" s="289">
        <v>1112338.0799999996</v>
      </c>
      <c r="D187" s="289">
        <v>710588.89000000025</v>
      </c>
      <c r="E187" s="289">
        <v>1822926.97</v>
      </c>
      <c r="F187" s="290"/>
      <c r="G187" s="290">
        <v>8193.9500000000025</v>
      </c>
      <c r="H187" s="179">
        <v>-6.905875720646526E-2</v>
      </c>
      <c r="I187" s="36"/>
      <c r="J187" s="5"/>
    </row>
    <row r="188" spans="1:11" s="28" customFormat="1" ht="10.5" customHeight="1" x14ac:dyDescent="0.2">
      <c r="A188" s="24"/>
      <c r="B188" s="33" t="s">
        <v>308</v>
      </c>
      <c r="C188" s="289">
        <v>1600587.8899999978</v>
      </c>
      <c r="D188" s="289">
        <v>773528.55</v>
      </c>
      <c r="E188" s="289">
        <v>2374116.4399999976</v>
      </c>
      <c r="F188" s="290"/>
      <c r="G188" s="290">
        <v>14992.239999999998</v>
      </c>
      <c r="H188" s="179">
        <v>-0.1186582422149608</v>
      </c>
      <c r="I188" s="36"/>
      <c r="J188" s="5"/>
      <c r="K188" s="5"/>
    </row>
    <row r="189" spans="1:11" s="28" customFormat="1" ht="10.5" customHeight="1" x14ac:dyDescent="0.2">
      <c r="A189" s="24"/>
      <c r="B189" s="33" t="s">
        <v>309</v>
      </c>
      <c r="C189" s="289">
        <v>6455735.5899999952</v>
      </c>
      <c r="D189" s="289">
        <v>5283365.439999993</v>
      </c>
      <c r="E189" s="289">
        <v>11739101.029999986</v>
      </c>
      <c r="F189" s="290"/>
      <c r="G189" s="290">
        <v>44313.18</v>
      </c>
      <c r="H189" s="179">
        <v>-6.5556093529027804E-2</v>
      </c>
      <c r="I189" s="36"/>
      <c r="J189" s="5"/>
      <c r="K189" s="5"/>
    </row>
    <row r="190" spans="1:11" ht="10.5" customHeight="1" x14ac:dyDescent="0.2">
      <c r="B190" s="33" t="s">
        <v>105</v>
      </c>
      <c r="C190" s="289">
        <v>2219378.5599999991</v>
      </c>
      <c r="D190" s="289">
        <v>820979.28999999992</v>
      </c>
      <c r="E190" s="289">
        <v>3040357.8499999996</v>
      </c>
      <c r="F190" s="290"/>
      <c r="G190" s="290">
        <v>8264.56</v>
      </c>
      <c r="H190" s="179">
        <v>-0.12004961097326916</v>
      </c>
      <c r="I190" s="34"/>
    </row>
    <row r="191" spans="1:11" ht="10.5" customHeight="1" x14ac:dyDescent="0.2">
      <c r="B191" s="16" t="s">
        <v>116</v>
      </c>
      <c r="C191" s="289">
        <v>13238608.99000001</v>
      </c>
      <c r="D191" s="289">
        <v>1619263.48</v>
      </c>
      <c r="E191" s="289">
        <v>14857872.470000008</v>
      </c>
      <c r="F191" s="290"/>
      <c r="G191" s="290">
        <v>43771.35</v>
      </c>
      <c r="H191" s="179">
        <v>-0.13703545763440683</v>
      </c>
      <c r="I191" s="34"/>
    </row>
    <row r="192" spans="1:11" ht="10.5" customHeight="1" x14ac:dyDescent="0.2">
      <c r="B192" s="16" t="s">
        <v>117</v>
      </c>
      <c r="C192" s="289">
        <v>8464098.799999997</v>
      </c>
      <c r="D192" s="289">
        <v>1627886.1700000004</v>
      </c>
      <c r="E192" s="289">
        <v>10091984.969999997</v>
      </c>
      <c r="F192" s="290"/>
      <c r="G192" s="290">
        <v>35217.61</v>
      </c>
      <c r="H192" s="179">
        <v>-0.1498915312373158</v>
      </c>
      <c r="I192" s="34"/>
      <c r="K192" s="28"/>
    </row>
    <row r="193" spans="1:11" ht="10.5" customHeight="1" x14ac:dyDescent="0.2">
      <c r="B193" s="16" t="s">
        <v>118</v>
      </c>
      <c r="C193" s="289">
        <v>96276.189999999944</v>
      </c>
      <c r="D193" s="289">
        <v>2552412.08</v>
      </c>
      <c r="E193" s="289">
        <v>2648688.27</v>
      </c>
      <c r="F193" s="290"/>
      <c r="G193" s="290">
        <v>4998.76</v>
      </c>
      <c r="H193" s="179">
        <v>6.3625382791081764E-2</v>
      </c>
      <c r="I193" s="34"/>
      <c r="K193" s="28"/>
    </row>
    <row r="194" spans="1:11" s="28" customFormat="1" ht="10.5" customHeight="1" x14ac:dyDescent="0.2">
      <c r="A194" s="24"/>
      <c r="B194" s="16" t="s">
        <v>115</v>
      </c>
      <c r="C194" s="289">
        <v>1220503.1599999997</v>
      </c>
      <c r="D194" s="289">
        <v>1528760.58</v>
      </c>
      <c r="E194" s="289">
        <v>2749263.7399999998</v>
      </c>
      <c r="F194" s="290"/>
      <c r="G194" s="290">
        <v>5407.84</v>
      </c>
      <c r="H194" s="179">
        <v>-0.16291499938999776</v>
      </c>
      <c r="I194" s="36"/>
      <c r="J194" s="5"/>
    </row>
    <row r="195" spans="1:11" s="28" customFormat="1" ht="10.5" customHeight="1" x14ac:dyDescent="0.2">
      <c r="A195" s="24"/>
      <c r="B195" s="16" t="s">
        <v>114</v>
      </c>
      <c r="C195" s="289">
        <v>8086.9100000000017</v>
      </c>
      <c r="D195" s="289">
        <v>1078666.4499999986</v>
      </c>
      <c r="E195" s="289">
        <v>1086753.3599999987</v>
      </c>
      <c r="F195" s="290"/>
      <c r="G195" s="290">
        <v>2329.25</v>
      </c>
      <c r="H195" s="179">
        <v>-0.19825009171127583</v>
      </c>
      <c r="I195" s="36"/>
      <c r="J195" s="5"/>
      <c r="K195" s="5"/>
    </row>
    <row r="196" spans="1:11" s="28" customFormat="1" ht="10.5" customHeight="1" x14ac:dyDescent="0.2">
      <c r="A196" s="24"/>
      <c r="B196" s="16" t="s">
        <v>95</v>
      </c>
      <c r="C196" s="289">
        <v>122535.12000000001</v>
      </c>
      <c r="D196" s="289">
        <v>686813.16999999981</v>
      </c>
      <c r="E196" s="289">
        <v>809348.2899999998</v>
      </c>
      <c r="F196" s="290"/>
      <c r="G196" s="290">
        <v>4457.4000000000005</v>
      </c>
      <c r="H196" s="179">
        <v>8.3061903766035838E-2</v>
      </c>
      <c r="I196" s="36"/>
      <c r="J196" s="5"/>
      <c r="K196" s="5"/>
    </row>
    <row r="197" spans="1:11" ht="10.5" customHeight="1" x14ac:dyDescent="0.2">
      <c r="B197" s="16" t="s">
        <v>381</v>
      </c>
      <c r="C197" s="289">
        <v>9147856.9400000032</v>
      </c>
      <c r="D197" s="289">
        <v>1541014.7550000004</v>
      </c>
      <c r="E197" s="289">
        <v>10688871.695000004</v>
      </c>
      <c r="F197" s="290"/>
      <c r="G197" s="290">
        <v>70521.570000000007</v>
      </c>
      <c r="H197" s="179">
        <v>0.26362141123221727</v>
      </c>
      <c r="I197" s="20"/>
    </row>
    <row r="198" spans="1:11" ht="10.5" customHeight="1" x14ac:dyDescent="0.2">
      <c r="B198" s="16" t="s">
        <v>418</v>
      </c>
      <c r="C198" s="289"/>
      <c r="D198" s="289">
        <v>24516.7</v>
      </c>
      <c r="E198" s="289">
        <v>24516.7</v>
      </c>
      <c r="F198" s="290"/>
      <c r="G198" s="290"/>
      <c r="H198" s="179">
        <v>0.45158043441963902</v>
      </c>
      <c r="I198" s="34"/>
    </row>
    <row r="199" spans="1:11" ht="10.5" customHeight="1" x14ac:dyDescent="0.2">
      <c r="B199" s="16" t="s">
        <v>444</v>
      </c>
      <c r="C199" s="289"/>
      <c r="D199" s="289"/>
      <c r="E199" s="289"/>
      <c r="F199" s="290"/>
      <c r="G199" s="290"/>
      <c r="H199" s="179"/>
      <c r="I199" s="34"/>
    </row>
    <row r="200" spans="1:11" ht="10.5" customHeight="1" x14ac:dyDescent="0.2">
      <c r="B200" s="16" t="s">
        <v>441</v>
      </c>
      <c r="C200" s="289"/>
      <c r="D200" s="289">
        <v>419410.37983799999</v>
      </c>
      <c r="E200" s="289">
        <v>419410.37983799999</v>
      </c>
      <c r="F200" s="290"/>
      <c r="G200" s="290"/>
      <c r="H200" s="179">
        <v>0.26656386214983252</v>
      </c>
      <c r="I200" s="34"/>
    </row>
    <row r="201" spans="1:11" ht="10.5" customHeight="1" x14ac:dyDescent="0.2">
      <c r="B201" s="16" t="s">
        <v>346</v>
      </c>
      <c r="C201" s="289"/>
      <c r="D201" s="289"/>
      <c r="E201" s="289"/>
      <c r="F201" s="290"/>
      <c r="G201" s="290"/>
      <c r="H201" s="179"/>
      <c r="I201" s="20"/>
    </row>
    <row r="202" spans="1:11" ht="10.5" customHeight="1" x14ac:dyDescent="0.2">
      <c r="B202" s="16" t="s">
        <v>350</v>
      </c>
      <c r="C202" s="289"/>
      <c r="D202" s="289">
        <v>3751560.8330679997</v>
      </c>
      <c r="E202" s="289">
        <v>3751560.8330679997</v>
      </c>
      <c r="F202" s="290"/>
      <c r="G202" s="290"/>
      <c r="H202" s="179"/>
      <c r="I202" s="20"/>
    </row>
    <row r="203" spans="1:11" ht="10.5" customHeight="1" x14ac:dyDescent="0.2">
      <c r="B203" s="16" t="s">
        <v>313</v>
      </c>
      <c r="C203" s="289"/>
      <c r="D203" s="289"/>
      <c r="E203" s="289"/>
      <c r="F203" s="290"/>
      <c r="G203" s="290"/>
      <c r="H203" s="179"/>
      <c r="I203" s="20"/>
    </row>
    <row r="204" spans="1:11" ht="10.5" customHeight="1" x14ac:dyDescent="0.2">
      <c r="B204" s="16" t="s">
        <v>351</v>
      </c>
      <c r="C204" s="289"/>
      <c r="D204" s="289"/>
      <c r="E204" s="289"/>
      <c r="F204" s="290"/>
      <c r="G204" s="290"/>
      <c r="H204" s="179"/>
      <c r="I204" s="20"/>
    </row>
    <row r="205" spans="1:11" ht="10.5" customHeight="1" x14ac:dyDescent="0.2">
      <c r="B205" s="269" t="s">
        <v>412</v>
      </c>
      <c r="C205" s="289"/>
      <c r="D205" s="289"/>
      <c r="E205" s="289"/>
      <c r="F205" s="290"/>
      <c r="G205" s="290"/>
      <c r="H205" s="179"/>
      <c r="I205" s="34"/>
    </row>
    <row r="206" spans="1:11" ht="10.5" customHeight="1" x14ac:dyDescent="0.2">
      <c r="B206" s="16" t="s">
        <v>100</v>
      </c>
      <c r="C206" s="289">
        <v>55203.980000000018</v>
      </c>
      <c r="D206" s="289">
        <v>398450.39999999997</v>
      </c>
      <c r="E206" s="289">
        <v>453654.38</v>
      </c>
      <c r="F206" s="290"/>
      <c r="G206" s="290">
        <v>1555.7699999999998</v>
      </c>
      <c r="H206" s="179">
        <v>4.5665486991899096E-2</v>
      </c>
      <c r="I206" s="34"/>
    </row>
    <row r="207" spans="1:11" ht="10.5" customHeight="1" x14ac:dyDescent="0.2">
      <c r="B207" s="16" t="s">
        <v>388</v>
      </c>
      <c r="C207" s="289">
        <v>5167.7128249999969</v>
      </c>
      <c r="D207" s="289">
        <v>24991.123000000007</v>
      </c>
      <c r="E207" s="289">
        <v>30158.835825000006</v>
      </c>
      <c r="F207" s="290"/>
      <c r="G207" s="290">
        <v>162.57760000000002</v>
      </c>
      <c r="H207" s="179">
        <v>0.67201387985866901</v>
      </c>
      <c r="I207" s="34"/>
    </row>
    <row r="208" spans="1:11" ht="10.5" customHeight="1" x14ac:dyDescent="0.2">
      <c r="B208" s="16" t="s">
        <v>94</v>
      </c>
      <c r="C208" s="289">
        <v>270.89999999999998</v>
      </c>
      <c r="D208" s="289">
        <v>10416.75</v>
      </c>
      <c r="E208" s="289">
        <v>10687.65</v>
      </c>
      <c r="F208" s="290"/>
      <c r="G208" s="290"/>
      <c r="H208" s="179">
        <v>1.2403495837240985E-3</v>
      </c>
      <c r="I208" s="34"/>
      <c r="K208" s="28"/>
    </row>
    <row r="209" spans="1:11" ht="10.5" customHeight="1" x14ac:dyDescent="0.2">
      <c r="B209" s="16" t="s">
        <v>92</v>
      </c>
      <c r="C209" s="289">
        <v>9420.5299999999988</v>
      </c>
      <c r="D209" s="289">
        <v>1011.04</v>
      </c>
      <c r="E209" s="289">
        <v>10431.569999999998</v>
      </c>
      <c r="F209" s="290"/>
      <c r="G209" s="290"/>
      <c r="H209" s="179">
        <v>-0.52626430473287478</v>
      </c>
      <c r="I209" s="34"/>
    </row>
    <row r="210" spans="1:11" s="28" customFormat="1" ht="10.5" customHeight="1" x14ac:dyDescent="0.2">
      <c r="A210" s="24"/>
      <c r="B210" s="16" t="s">
        <v>93</v>
      </c>
      <c r="C210" s="289">
        <v>9389.8899999999976</v>
      </c>
      <c r="D210" s="289">
        <v>2579.25</v>
      </c>
      <c r="E210" s="289">
        <v>11969.139999999998</v>
      </c>
      <c r="F210" s="290"/>
      <c r="G210" s="290"/>
      <c r="H210" s="179">
        <v>-0.50965982203100646</v>
      </c>
      <c r="I210" s="27"/>
      <c r="J210" s="5"/>
      <c r="K210" s="5"/>
    </row>
    <row r="211" spans="1:11" ht="10.5" customHeight="1" x14ac:dyDescent="0.2">
      <c r="B211" s="16" t="s">
        <v>303</v>
      </c>
      <c r="C211" s="289"/>
      <c r="D211" s="289"/>
      <c r="E211" s="289"/>
      <c r="F211" s="290"/>
      <c r="G211" s="290"/>
      <c r="H211" s="179"/>
      <c r="I211" s="34"/>
    </row>
    <row r="212" spans="1:11" ht="10.5" customHeight="1" x14ac:dyDescent="0.2">
      <c r="B212" s="16" t="s">
        <v>123</v>
      </c>
      <c r="C212" s="289">
        <v>80553.23000000001</v>
      </c>
      <c r="D212" s="289">
        <v>768959.15000000037</v>
      </c>
      <c r="E212" s="289">
        <v>849512.38000000035</v>
      </c>
      <c r="F212" s="290"/>
      <c r="G212" s="290">
        <v>2859.64</v>
      </c>
      <c r="H212" s="179">
        <v>0.73533455312262808</v>
      </c>
      <c r="I212" s="34"/>
    </row>
    <row r="213" spans="1:11" ht="10.5" customHeight="1" x14ac:dyDescent="0.2">
      <c r="B213" s="16" t="s">
        <v>107</v>
      </c>
      <c r="C213" s="289"/>
      <c r="D213" s="289"/>
      <c r="E213" s="289"/>
      <c r="F213" s="290"/>
      <c r="G213" s="290"/>
      <c r="H213" s="179"/>
      <c r="I213" s="20"/>
    </row>
    <row r="214" spans="1:11" ht="10.5" customHeight="1" x14ac:dyDescent="0.2">
      <c r="B214" s="33" t="s">
        <v>110</v>
      </c>
      <c r="C214" s="289"/>
      <c r="D214" s="289"/>
      <c r="E214" s="289"/>
      <c r="F214" s="290"/>
      <c r="G214" s="290"/>
      <c r="H214" s="179"/>
      <c r="I214" s="34"/>
    </row>
    <row r="215" spans="1:11" ht="10.5" customHeight="1" x14ac:dyDescent="0.2">
      <c r="B215" s="33" t="s">
        <v>109</v>
      </c>
      <c r="C215" s="289"/>
      <c r="D215" s="289"/>
      <c r="E215" s="289"/>
      <c r="F215" s="290"/>
      <c r="G215" s="290"/>
      <c r="H215" s="179"/>
      <c r="I215" s="34"/>
    </row>
    <row r="216" spans="1:11" ht="10.5" customHeight="1" x14ac:dyDescent="0.2">
      <c r="B216" s="33" t="s">
        <v>111</v>
      </c>
      <c r="C216" s="289"/>
      <c r="D216" s="289"/>
      <c r="E216" s="289"/>
      <c r="F216" s="290"/>
      <c r="G216" s="290"/>
      <c r="H216" s="179"/>
      <c r="I216" s="34"/>
      <c r="K216" s="28"/>
    </row>
    <row r="217" spans="1:11" ht="10.5" customHeight="1" x14ac:dyDescent="0.2">
      <c r="B217" s="33" t="s">
        <v>112</v>
      </c>
      <c r="C217" s="289"/>
      <c r="D217" s="289"/>
      <c r="E217" s="289"/>
      <c r="F217" s="290"/>
      <c r="G217" s="290"/>
      <c r="H217" s="179"/>
      <c r="I217" s="34"/>
      <c r="K217" s="28"/>
    </row>
    <row r="218" spans="1:11" s="28" customFormat="1" ht="10.5" customHeight="1" x14ac:dyDescent="0.2">
      <c r="A218" s="24"/>
      <c r="B218" s="16" t="s">
        <v>256</v>
      </c>
      <c r="C218" s="289">
        <v>6486.12</v>
      </c>
      <c r="D218" s="289">
        <v>11656.479999999998</v>
      </c>
      <c r="E218" s="289">
        <v>18142.599999999999</v>
      </c>
      <c r="F218" s="290"/>
      <c r="G218" s="290"/>
      <c r="H218" s="179">
        <v>0.42259309239492215</v>
      </c>
      <c r="I218" s="47"/>
      <c r="J218" s="5"/>
    </row>
    <row r="219" spans="1:11" s="28" customFormat="1" ht="10.5" customHeight="1" x14ac:dyDescent="0.2">
      <c r="A219" s="24"/>
      <c r="B219" s="16" t="s">
        <v>96</v>
      </c>
      <c r="C219" s="289"/>
      <c r="D219" s="289"/>
      <c r="E219" s="289"/>
      <c r="F219" s="290"/>
      <c r="G219" s="290"/>
      <c r="H219" s="179"/>
      <c r="I219" s="47"/>
      <c r="J219" s="5"/>
    </row>
    <row r="220" spans="1:11" s="28" customFormat="1" ht="10.5" customHeight="1" x14ac:dyDescent="0.2">
      <c r="A220" s="24"/>
      <c r="B220" s="16" t="s">
        <v>103</v>
      </c>
      <c r="C220" s="295"/>
      <c r="D220" s="295"/>
      <c r="E220" s="295"/>
      <c r="F220" s="296"/>
      <c r="G220" s="296"/>
      <c r="H220" s="190"/>
      <c r="I220" s="47"/>
      <c r="J220" s="5"/>
    </row>
    <row r="221" spans="1:11" s="28" customFormat="1" ht="10.5" customHeight="1" x14ac:dyDescent="0.2">
      <c r="A221" s="24"/>
      <c r="B221" s="16" t="s">
        <v>91</v>
      </c>
      <c r="C221" s="295">
        <v>221499.01</v>
      </c>
      <c r="D221" s="295">
        <v>134379.79999999999</v>
      </c>
      <c r="E221" s="295">
        <v>355878.81</v>
      </c>
      <c r="F221" s="296"/>
      <c r="G221" s="296">
        <v>892</v>
      </c>
      <c r="H221" s="190">
        <v>0.1639862534817822</v>
      </c>
      <c r="I221" s="47"/>
      <c r="J221" s="5"/>
    </row>
    <row r="222" spans="1:11" s="28" customFormat="1" ht="10.5" customHeight="1" x14ac:dyDescent="0.2">
      <c r="A222" s="24"/>
      <c r="B222" s="16" t="s">
        <v>382</v>
      </c>
      <c r="C222" s="295"/>
      <c r="D222" s="295">
        <v>425</v>
      </c>
      <c r="E222" s="295">
        <v>425</v>
      </c>
      <c r="F222" s="296"/>
      <c r="G222" s="296"/>
      <c r="H222" s="190">
        <v>-9.5744680851063801E-2</v>
      </c>
      <c r="I222" s="47"/>
      <c r="J222" s="5"/>
    </row>
    <row r="223" spans="1:11" s="28" customFormat="1" ht="10.5" customHeight="1" x14ac:dyDescent="0.2">
      <c r="A223" s="24"/>
      <c r="B223" s="268" t="s">
        <v>255</v>
      </c>
      <c r="C223" s="295"/>
      <c r="D223" s="295">
        <v>34200</v>
      </c>
      <c r="E223" s="295">
        <v>34200</v>
      </c>
      <c r="F223" s="296"/>
      <c r="G223" s="296">
        <v>150</v>
      </c>
      <c r="H223" s="190">
        <v>0.31791907514450868</v>
      </c>
      <c r="I223" s="47"/>
      <c r="J223" s="5"/>
    </row>
    <row r="224" spans="1:11" s="28" customFormat="1" ht="10.5" customHeight="1" x14ac:dyDescent="0.2">
      <c r="A224" s="24"/>
      <c r="B224" s="16" t="s">
        <v>254</v>
      </c>
      <c r="C224" s="295"/>
      <c r="D224" s="295"/>
      <c r="E224" s="295"/>
      <c r="F224" s="296"/>
      <c r="G224" s="296"/>
      <c r="H224" s="190"/>
      <c r="I224" s="47"/>
      <c r="J224" s="5"/>
    </row>
    <row r="225" spans="1:11" s="28" customFormat="1" ht="10.5" customHeight="1" x14ac:dyDescent="0.2">
      <c r="A225" s="24"/>
      <c r="B225" s="16" t="s">
        <v>97</v>
      </c>
      <c r="C225" s="295"/>
      <c r="D225" s="295"/>
      <c r="E225" s="295"/>
      <c r="F225" s="296"/>
      <c r="G225" s="296"/>
      <c r="H225" s="190"/>
      <c r="I225" s="47"/>
      <c r="J225" s="5"/>
    </row>
    <row r="226" spans="1:11" s="28" customFormat="1" ht="10.5" customHeight="1" x14ac:dyDescent="0.2">
      <c r="A226" s="24"/>
      <c r="B226" s="16" t="s">
        <v>380</v>
      </c>
      <c r="C226" s="295"/>
      <c r="D226" s="295"/>
      <c r="E226" s="295"/>
      <c r="F226" s="296"/>
      <c r="G226" s="296"/>
      <c r="H226" s="190"/>
      <c r="I226" s="47"/>
      <c r="J226" s="5"/>
    </row>
    <row r="227" spans="1:11" s="28" customFormat="1" ht="10.5" customHeight="1" x14ac:dyDescent="0.2">
      <c r="A227" s="24"/>
      <c r="B227" s="16" t="s">
        <v>419</v>
      </c>
      <c r="C227" s="295"/>
      <c r="D227" s="295">
        <v>9411.1795999999995</v>
      </c>
      <c r="E227" s="295">
        <v>9411.1795999999995</v>
      </c>
      <c r="F227" s="296"/>
      <c r="G227" s="296"/>
      <c r="H227" s="190"/>
      <c r="I227" s="47"/>
      <c r="J227" s="5"/>
    </row>
    <row r="228" spans="1:11" s="28" customFormat="1" ht="10.5" customHeight="1" x14ac:dyDescent="0.2">
      <c r="A228" s="24"/>
      <c r="B228" s="16" t="s">
        <v>489</v>
      </c>
      <c r="C228" s="295"/>
      <c r="D228" s="295"/>
      <c r="E228" s="295"/>
      <c r="F228" s="296"/>
      <c r="G228" s="296"/>
      <c r="H228" s="190"/>
      <c r="I228" s="47"/>
      <c r="J228" s="5"/>
    </row>
    <row r="229" spans="1:11" s="28" customFormat="1" ht="10.5" customHeight="1" x14ac:dyDescent="0.2">
      <c r="A229" s="24"/>
      <c r="B229" s="16" t="s">
        <v>487</v>
      </c>
      <c r="C229" s="295"/>
      <c r="D229" s="295">
        <v>10850.4064</v>
      </c>
      <c r="E229" s="295">
        <v>10850.4064</v>
      </c>
      <c r="F229" s="296"/>
      <c r="G229" s="296"/>
      <c r="H229" s="190">
        <v>0.71759768846920902</v>
      </c>
      <c r="I229" s="47"/>
      <c r="J229" s="5"/>
    </row>
    <row r="230" spans="1:11" s="28" customFormat="1" ht="10.5" customHeight="1" x14ac:dyDescent="0.2">
      <c r="A230" s="24"/>
      <c r="B230" s="16" t="s">
        <v>374</v>
      </c>
      <c r="C230" s="295">
        <v>17088</v>
      </c>
      <c r="D230" s="295">
        <v>9388.4074999999975</v>
      </c>
      <c r="E230" s="295">
        <v>26476.407499999998</v>
      </c>
      <c r="F230" s="296"/>
      <c r="G230" s="296">
        <v>36</v>
      </c>
      <c r="H230" s="190">
        <v>-0.19556219738909342</v>
      </c>
      <c r="I230" s="47"/>
      <c r="J230" s="5"/>
    </row>
    <row r="231" spans="1:11" s="28" customFormat="1" ht="10.5" customHeight="1" x14ac:dyDescent="0.2">
      <c r="A231" s="24"/>
      <c r="B231" s="16" t="s">
        <v>420</v>
      </c>
      <c r="C231" s="295"/>
      <c r="D231" s="295">
        <v>180151.777</v>
      </c>
      <c r="E231" s="295">
        <v>180151.777</v>
      </c>
      <c r="F231" s="296"/>
      <c r="G231" s="296"/>
      <c r="H231" s="190">
        <v>-0.25596930270721452</v>
      </c>
      <c r="I231" s="47"/>
      <c r="J231" s="5"/>
    </row>
    <row r="232" spans="1:11" s="28" customFormat="1" ht="10.5" customHeight="1" x14ac:dyDescent="0.2">
      <c r="A232" s="24"/>
      <c r="B232" s="574" t="s">
        <v>460</v>
      </c>
      <c r="C232" s="295"/>
      <c r="D232" s="295">
        <v>-1163.4000000000001</v>
      </c>
      <c r="E232" s="295">
        <v>-1163.4000000000001</v>
      </c>
      <c r="F232" s="296"/>
      <c r="G232" s="296"/>
      <c r="H232" s="190"/>
      <c r="I232" s="47"/>
      <c r="J232" s="5"/>
    </row>
    <row r="233" spans="1:11" s="28" customFormat="1" ht="10.5" hidden="1" customHeight="1" x14ac:dyDescent="0.2">
      <c r="A233" s="24"/>
      <c r="B233" s="574"/>
      <c r="C233" s="295"/>
      <c r="D233" s="295"/>
      <c r="E233" s="295"/>
      <c r="F233" s="296"/>
      <c r="G233" s="296"/>
      <c r="H233" s="190"/>
      <c r="I233" s="47"/>
      <c r="J233" s="5"/>
    </row>
    <row r="234" spans="1:11" s="28" customFormat="1" ht="10.5" customHeight="1" x14ac:dyDescent="0.2">
      <c r="A234" s="24"/>
      <c r="B234" s="16" t="s">
        <v>99</v>
      </c>
      <c r="C234" s="295">
        <v>14293.749999999996</v>
      </c>
      <c r="D234" s="295">
        <v>185917.469331</v>
      </c>
      <c r="E234" s="295">
        <v>200211.219331</v>
      </c>
      <c r="F234" s="296"/>
      <c r="G234" s="296">
        <v>440.56739500000003</v>
      </c>
      <c r="H234" s="190">
        <v>0.37151488665770693</v>
      </c>
      <c r="I234" s="47"/>
      <c r="J234" s="5"/>
      <c r="K234" s="5"/>
    </row>
    <row r="235" spans="1:11" s="28" customFormat="1" ht="10.5" customHeight="1" x14ac:dyDescent="0.2">
      <c r="A235" s="24"/>
      <c r="B235" s="16" t="s">
        <v>283</v>
      </c>
      <c r="C235" s="295"/>
      <c r="D235" s="295">
        <v>-73248</v>
      </c>
      <c r="E235" s="295">
        <v>-73248</v>
      </c>
      <c r="F235" s="296"/>
      <c r="G235" s="296">
        <v>-360</v>
      </c>
      <c r="H235" s="190">
        <v>0.17114351496546432</v>
      </c>
      <c r="I235" s="47"/>
      <c r="J235" s="5"/>
    </row>
    <row r="236" spans="1:11" s="28" customFormat="1" ht="12.75" customHeight="1" x14ac:dyDescent="0.2">
      <c r="A236" s="24"/>
      <c r="B236" s="16" t="s">
        <v>279</v>
      </c>
      <c r="C236" s="295">
        <v>14</v>
      </c>
      <c r="D236" s="295">
        <v>-2199168</v>
      </c>
      <c r="E236" s="295">
        <v>-2199154</v>
      </c>
      <c r="F236" s="296"/>
      <c r="G236" s="296">
        <v>-11551</v>
      </c>
      <c r="H236" s="190"/>
      <c r="I236" s="47"/>
    </row>
    <row r="237" spans="1:11" ht="10.5" customHeight="1" x14ac:dyDescent="0.2">
      <c r="B237" s="35" t="s">
        <v>245</v>
      </c>
      <c r="C237" s="297">
        <v>58039911.5</v>
      </c>
      <c r="D237" s="297">
        <v>34238282.681486994</v>
      </c>
      <c r="E237" s="297">
        <v>92278194.181487009</v>
      </c>
      <c r="F237" s="298"/>
      <c r="G237" s="298">
        <v>350641.51739500003</v>
      </c>
      <c r="H237" s="180">
        <v>1.9356301232096529E-2</v>
      </c>
      <c r="I237" s="47"/>
      <c r="K237" s="209" t="b">
        <f>IF(ABS(E237-SUM(E180:E182,E191:E213,E218:E236))&lt;0.001,TRUE,FALSE)</f>
        <v>1</v>
      </c>
    </row>
    <row r="238" spans="1:11" ht="10.5" customHeight="1" x14ac:dyDescent="0.2">
      <c r="B238" s="31" t="s">
        <v>278</v>
      </c>
      <c r="C238" s="297"/>
      <c r="D238" s="297"/>
      <c r="E238" s="297"/>
      <c r="F238" s="298"/>
      <c r="G238" s="298"/>
      <c r="H238" s="180"/>
      <c r="I238" s="47"/>
    </row>
    <row r="239" spans="1:11" ht="10.5" customHeight="1" x14ac:dyDescent="0.2">
      <c r="B239" s="16" t="s">
        <v>22</v>
      </c>
      <c r="C239" s="295">
        <v>281115362.68999982</v>
      </c>
      <c r="D239" s="295">
        <v>190239755.64709991</v>
      </c>
      <c r="E239" s="295">
        <v>471355118.33709973</v>
      </c>
      <c r="F239" s="296">
        <v>27165266.800000004</v>
      </c>
      <c r="G239" s="296">
        <v>2942892.4882499985</v>
      </c>
      <c r="H239" s="190">
        <v>-2.5466044790054321E-2</v>
      </c>
      <c r="I239" s="47"/>
    </row>
    <row r="240" spans="1:11" ht="10.5" customHeight="1" x14ac:dyDescent="0.2">
      <c r="B240" s="16" t="s">
        <v>387</v>
      </c>
      <c r="C240" s="295">
        <v>105536.30863399988</v>
      </c>
      <c r="D240" s="295">
        <v>311147.11969000002</v>
      </c>
      <c r="E240" s="295">
        <v>416683.42832399998</v>
      </c>
      <c r="F240" s="296">
        <v>83287.34209999998</v>
      </c>
      <c r="G240" s="296">
        <v>1979.9194000000002</v>
      </c>
      <c r="H240" s="190">
        <v>-0.33776088437444218</v>
      </c>
      <c r="I240" s="47"/>
    </row>
    <row r="241" spans="2:9" ht="10.5" customHeight="1" x14ac:dyDescent="0.2">
      <c r="B241" s="16" t="s">
        <v>104</v>
      </c>
      <c r="C241" s="295">
        <v>208170337.58000019</v>
      </c>
      <c r="D241" s="295">
        <v>440948504.03999996</v>
      </c>
      <c r="E241" s="295">
        <v>649118841.62000024</v>
      </c>
      <c r="F241" s="296">
        <v>214701883.34000003</v>
      </c>
      <c r="G241" s="296">
        <v>4064270.12</v>
      </c>
      <c r="H241" s="190">
        <v>-3.1074234492396768E-2</v>
      </c>
      <c r="I241" s="47"/>
    </row>
    <row r="242" spans="2:9" ht="10.5" customHeight="1" x14ac:dyDescent="0.2">
      <c r="B242" s="33" t="s">
        <v>106</v>
      </c>
      <c r="C242" s="295">
        <v>193336645.36000019</v>
      </c>
      <c r="D242" s="295">
        <v>433287584.17999995</v>
      </c>
      <c r="E242" s="295">
        <v>626624229.5400002</v>
      </c>
      <c r="F242" s="296">
        <v>211120114.80000001</v>
      </c>
      <c r="G242" s="296">
        <v>3902829.1100000003</v>
      </c>
      <c r="H242" s="190">
        <v>-2.9009234449318355E-2</v>
      </c>
      <c r="I242" s="47"/>
    </row>
    <row r="243" spans="2:9" ht="10.5" customHeight="1" x14ac:dyDescent="0.2">
      <c r="B243" s="33" t="s">
        <v>304</v>
      </c>
      <c r="C243" s="295">
        <v>5037574.3699999982</v>
      </c>
      <c r="D243" s="295">
        <v>94133511.050000042</v>
      </c>
      <c r="E243" s="295">
        <v>99171085.420000017</v>
      </c>
      <c r="F243" s="296">
        <v>78098842.690000027</v>
      </c>
      <c r="G243" s="296">
        <v>666744.94999999995</v>
      </c>
      <c r="H243" s="190">
        <v>-1.5538770372972355E-2</v>
      </c>
      <c r="I243" s="47"/>
    </row>
    <row r="244" spans="2:9" ht="10.5" customHeight="1" x14ac:dyDescent="0.2">
      <c r="B244" s="33" t="s">
        <v>305</v>
      </c>
      <c r="C244" s="295">
        <v>24163.889999999996</v>
      </c>
      <c r="D244" s="295">
        <v>3552059.0099999942</v>
      </c>
      <c r="E244" s="295">
        <v>3576222.8999999943</v>
      </c>
      <c r="F244" s="296">
        <v>3440096.4399999944</v>
      </c>
      <c r="G244" s="296">
        <v>18732.75</v>
      </c>
      <c r="H244" s="190">
        <v>-0.11714798489836709</v>
      </c>
      <c r="I244" s="47"/>
    </row>
    <row r="245" spans="2:9" ht="10.5" customHeight="1" x14ac:dyDescent="0.2">
      <c r="B245" s="33" t="s">
        <v>306</v>
      </c>
      <c r="C245" s="295">
        <v>298927.81999999977</v>
      </c>
      <c r="D245" s="295">
        <v>45005338.18</v>
      </c>
      <c r="E245" s="295">
        <v>45304265.999999993</v>
      </c>
      <c r="F245" s="296">
        <v>43947313.910000004</v>
      </c>
      <c r="G245" s="296">
        <v>298833.68</v>
      </c>
      <c r="H245" s="190">
        <v>-2.1720885402457646E-2</v>
      </c>
      <c r="I245" s="47"/>
    </row>
    <row r="246" spans="2:9" ht="10.5" customHeight="1" x14ac:dyDescent="0.2">
      <c r="B246" s="33" t="s">
        <v>307</v>
      </c>
      <c r="C246" s="295">
        <v>46905527.320000239</v>
      </c>
      <c r="D246" s="295">
        <v>40242013.240000077</v>
      </c>
      <c r="E246" s="295">
        <v>87147540.560000286</v>
      </c>
      <c r="F246" s="296">
        <v>4906628.3100000005</v>
      </c>
      <c r="G246" s="296">
        <v>612450.87000000023</v>
      </c>
      <c r="H246" s="190">
        <v>-5.966717523678422E-2</v>
      </c>
      <c r="I246" s="47"/>
    </row>
    <row r="247" spans="2:9" ht="10.5" customHeight="1" x14ac:dyDescent="0.2">
      <c r="B247" s="33" t="s">
        <v>308</v>
      </c>
      <c r="C247" s="295">
        <v>67092119.849999949</v>
      </c>
      <c r="D247" s="295">
        <v>63471374.379999995</v>
      </c>
      <c r="E247" s="295">
        <v>130563494.22999994</v>
      </c>
      <c r="F247" s="296">
        <v>20946629.610000007</v>
      </c>
      <c r="G247" s="296">
        <v>830474.75</v>
      </c>
      <c r="H247" s="190">
        <v>-2.6069430715676578E-2</v>
      </c>
      <c r="I247" s="47"/>
    </row>
    <row r="248" spans="2:9" ht="10.5" customHeight="1" x14ac:dyDescent="0.2">
      <c r="B248" s="33" t="s">
        <v>309</v>
      </c>
      <c r="C248" s="295">
        <v>73978332.110000029</v>
      </c>
      <c r="D248" s="295">
        <v>186883288.31999984</v>
      </c>
      <c r="E248" s="295">
        <v>260861620.42999989</v>
      </c>
      <c r="F248" s="296">
        <v>59780603.840000033</v>
      </c>
      <c r="G248" s="296">
        <v>1475592.1099999999</v>
      </c>
      <c r="H248" s="190">
        <v>-2.4860902762270931E-2</v>
      </c>
      <c r="I248" s="47"/>
    </row>
    <row r="249" spans="2:9" ht="10.5" customHeight="1" x14ac:dyDescent="0.2">
      <c r="B249" s="33" t="s">
        <v>105</v>
      </c>
      <c r="C249" s="295">
        <v>14833692.220000008</v>
      </c>
      <c r="D249" s="295">
        <v>7660919.8600000003</v>
      </c>
      <c r="E249" s="295">
        <v>22494612.080000009</v>
      </c>
      <c r="F249" s="296">
        <v>3581768.5400000028</v>
      </c>
      <c r="G249" s="296">
        <v>161441.01000000004</v>
      </c>
      <c r="H249" s="190">
        <v>-8.5265430149102373E-2</v>
      </c>
      <c r="I249" s="47"/>
    </row>
    <row r="250" spans="2:9" ht="10.5" customHeight="1" x14ac:dyDescent="0.2">
      <c r="B250" s="16" t="s">
        <v>116</v>
      </c>
      <c r="C250" s="295">
        <v>72416677.660000011</v>
      </c>
      <c r="D250" s="295">
        <v>7851686.6099999929</v>
      </c>
      <c r="E250" s="295">
        <v>80268364.269999996</v>
      </c>
      <c r="F250" s="296">
        <v>91186.19</v>
      </c>
      <c r="G250" s="296">
        <v>679831.39</v>
      </c>
      <c r="H250" s="190">
        <v>-0.14097614469752373</v>
      </c>
      <c r="I250" s="47"/>
    </row>
    <row r="251" spans="2:9" ht="10.5" customHeight="1" x14ac:dyDescent="0.2">
      <c r="B251" s="16" t="s">
        <v>117</v>
      </c>
      <c r="C251" s="295">
        <v>33377457.189999994</v>
      </c>
      <c r="D251" s="295">
        <v>5044312.7500000009</v>
      </c>
      <c r="E251" s="295">
        <v>38421769.93999999</v>
      </c>
      <c r="F251" s="296">
        <v>1149.5</v>
      </c>
      <c r="G251" s="296">
        <v>300422.71000000008</v>
      </c>
      <c r="H251" s="190">
        <v>-0.16970067898486718</v>
      </c>
      <c r="I251" s="47"/>
    </row>
    <row r="252" spans="2:9" ht="10.5" customHeight="1" x14ac:dyDescent="0.2">
      <c r="B252" s="16" t="s">
        <v>118</v>
      </c>
      <c r="C252" s="295">
        <v>798110.5199999992</v>
      </c>
      <c r="D252" s="295">
        <v>22449202.630000003</v>
      </c>
      <c r="E252" s="295">
        <v>23247313.150000002</v>
      </c>
      <c r="F252" s="296"/>
      <c r="G252" s="296">
        <v>134439.4</v>
      </c>
      <c r="H252" s="190">
        <v>2.2514648069458687E-2</v>
      </c>
      <c r="I252" s="47"/>
    </row>
    <row r="253" spans="2:9" ht="10.5" customHeight="1" x14ac:dyDescent="0.2">
      <c r="B253" s="16" t="s">
        <v>100</v>
      </c>
      <c r="C253" s="295">
        <v>5553885.7100000074</v>
      </c>
      <c r="D253" s="295">
        <v>31301491.08042502</v>
      </c>
      <c r="E253" s="295">
        <v>36855376.790425032</v>
      </c>
      <c r="F253" s="296">
        <v>18159.560000000001</v>
      </c>
      <c r="G253" s="296">
        <v>130732.34000000003</v>
      </c>
      <c r="H253" s="190">
        <v>-0.11585048974121304</v>
      </c>
      <c r="I253" s="47"/>
    </row>
    <row r="254" spans="2:9" ht="10.5" customHeight="1" x14ac:dyDescent="0.2">
      <c r="B254" s="16" t="s">
        <v>388</v>
      </c>
      <c r="C254" s="295">
        <v>28476.811366000074</v>
      </c>
      <c r="D254" s="295">
        <v>106868.76031000001</v>
      </c>
      <c r="E254" s="295">
        <v>135345.57167600005</v>
      </c>
      <c r="F254" s="296">
        <v>11035.157899999997</v>
      </c>
      <c r="G254" s="296">
        <v>547.08059999999978</v>
      </c>
      <c r="H254" s="190">
        <v>-0.32667616058971194</v>
      </c>
      <c r="I254" s="20"/>
    </row>
    <row r="255" spans="2:9" ht="10.5" customHeight="1" x14ac:dyDescent="0.2">
      <c r="B255" s="16" t="s">
        <v>107</v>
      </c>
      <c r="C255" s="295"/>
      <c r="D255" s="295">
        <v>95180961.870000005</v>
      </c>
      <c r="E255" s="295">
        <v>95180961.870000005</v>
      </c>
      <c r="F255" s="296">
        <v>94328611.870000005</v>
      </c>
      <c r="G255" s="296">
        <v>562153.63</v>
      </c>
      <c r="H255" s="190">
        <v>3.4284194687873804E-2</v>
      </c>
      <c r="I255" s="47"/>
    </row>
    <row r="256" spans="2:9" ht="10.5" customHeight="1" x14ac:dyDescent="0.2">
      <c r="B256" s="33" t="s">
        <v>110</v>
      </c>
      <c r="C256" s="289"/>
      <c r="D256" s="289">
        <v>31782504.059999999</v>
      </c>
      <c r="E256" s="289">
        <v>31782504.059999999</v>
      </c>
      <c r="F256" s="290">
        <v>31782504.059999999</v>
      </c>
      <c r="G256" s="290">
        <v>188992.78000000003</v>
      </c>
      <c r="H256" s="179">
        <v>7.0622280599752951E-2</v>
      </c>
      <c r="I256" s="47"/>
    </row>
    <row r="257" spans="2:9" ht="10.5" customHeight="1" x14ac:dyDescent="0.2">
      <c r="B257" s="33" t="s">
        <v>109</v>
      </c>
      <c r="C257" s="295"/>
      <c r="D257" s="295">
        <v>47022107.810000002</v>
      </c>
      <c r="E257" s="295">
        <v>47022107.810000002</v>
      </c>
      <c r="F257" s="296">
        <v>47022107.810000002</v>
      </c>
      <c r="G257" s="296">
        <v>278660.84999999998</v>
      </c>
      <c r="H257" s="190">
        <v>1.5815311837013901E-2</v>
      </c>
      <c r="I257" s="47"/>
    </row>
    <row r="258" spans="2:9" ht="10.5" customHeight="1" x14ac:dyDescent="0.2">
      <c r="B258" s="33" t="s">
        <v>112</v>
      </c>
      <c r="C258" s="295"/>
      <c r="D258" s="295">
        <v>16116350</v>
      </c>
      <c r="E258" s="295">
        <v>16116350</v>
      </c>
      <c r="F258" s="296">
        <v>15524000</v>
      </c>
      <c r="G258" s="296">
        <v>92500</v>
      </c>
      <c r="H258" s="190">
        <v>1.7099599883877881E-2</v>
      </c>
      <c r="I258" s="47"/>
    </row>
    <row r="259" spans="2:9" ht="10.5" customHeight="1" x14ac:dyDescent="0.2">
      <c r="B259" s="33" t="s">
        <v>111</v>
      </c>
      <c r="C259" s="295"/>
      <c r="D259" s="295">
        <v>260000</v>
      </c>
      <c r="E259" s="295">
        <v>260000</v>
      </c>
      <c r="F259" s="296"/>
      <c r="G259" s="296">
        <v>2000</v>
      </c>
      <c r="H259" s="190">
        <v>0.27139364303178493</v>
      </c>
      <c r="I259" s="47"/>
    </row>
    <row r="260" spans="2:9" ht="10.5" customHeight="1" x14ac:dyDescent="0.2">
      <c r="B260" s="269" t="s">
        <v>411</v>
      </c>
      <c r="C260" s="295"/>
      <c r="D260" s="295"/>
      <c r="E260" s="295"/>
      <c r="F260" s="296"/>
      <c r="G260" s="296"/>
      <c r="H260" s="190"/>
      <c r="I260" s="47"/>
    </row>
    <row r="261" spans="2:9" ht="10.5" customHeight="1" x14ac:dyDescent="0.2">
      <c r="B261" s="16" t="s">
        <v>97</v>
      </c>
      <c r="C261" s="295"/>
      <c r="D261" s="295"/>
      <c r="E261" s="295"/>
      <c r="F261" s="296"/>
      <c r="G261" s="296"/>
      <c r="H261" s="190"/>
      <c r="I261" s="47"/>
    </row>
    <row r="262" spans="2:9" ht="10.5" customHeight="1" x14ac:dyDescent="0.2">
      <c r="B262" s="16" t="s">
        <v>380</v>
      </c>
      <c r="C262" s="295"/>
      <c r="D262" s="295"/>
      <c r="E262" s="295"/>
      <c r="F262" s="296"/>
      <c r="G262" s="296"/>
      <c r="H262" s="190"/>
      <c r="I262" s="47"/>
    </row>
    <row r="263" spans="2:9" ht="10.5" customHeight="1" x14ac:dyDescent="0.2">
      <c r="B263" s="16" t="s">
        <v>419</v>
      </c>
      <c r="C263" s="295"/>
      <c r="D263" s="295">
        <v>153916.064618</v>
      </c>
      <c r="E263" s="295">
        <v>153916.064618</v>
      </c>
      <c r="F263" s="296"/>
      <c r="G263" s="296"/>
      <c r="H263" s="190">
        <v>0.30237970637796008</v>
      </c>
      <c r="I263" s="47"/>
    </row>
    <row r="264" spans="2:9" ht="10.5" customHeight="1" x14ac:dyDescent="0.2">
      <c r="B264" s="16" t="s">
        <v>103</v>
      </c>
      <c r="C264" s="295"/>
      <c r="D264" s="295"/>
      <c r="E264" s="295"/>
      <c r="F264" s="296"/>
      <c r="G264" s="296"/>
      <c r="H264" s="190"/>
      <c r="I264" s="47"/>
    </row>
    <row r="265" spans="2:9" ht="10.5" customHeight="1" x14ac:dyDescent="0.2">
      <c r="B265" s="16" t="s">
        <v>96</v>
      </c>
      <c r="C265" s="295"/>
      <c r="D265" s="295"/>
      <c r="E265" s="295"/>
      <c r="F265" s="296"/>
      <c r="G265" s="296"/>
      <c r="H265" s="190"/>
      <c r="I265" s="47"/>
    </row>
    <row r="266" spans="2:9" ht="10.5" customHeight="1" x14ac:dyDescent="0.2">
      <c r="B266" s="16" t="s">
        <v>115</v>
      </c>
      <c r="C266" s="295">
        <v>6663925.1399999997</v>
      </c>
      <c r="D266" s="295">
        <v>6939447.990000003</v>
      </c>
      <c r="E266" s="295">
        <v>13603373.130000003</v>
      </c>
      <c r="F266" s="296">
        <v>982326.91000000096</v>
      </c>
      <c r="G266" s="296">
        <v>85075.66</v>
      </c>
      <c r="H266" s="190">
        <v>-9.625932456018127E-2</v>
      </c>
      <c r="I266" s="47"/>
    </row>
    <row r="267" spans="2:9" ht="10.5" customHeight="1" x14ac:dyDescent="0.2">
      <c r="B267" s="16" t="s">
        <v>114</v>
      </c>
      <c r="C267" s="295">
        <v>76119.890000000145</v>
      </c>
      <c r="D267" s="295">
        <v>4079191.0799999977</v>
      </c>
      <c r="E267" s="295">
        <v>4155310.9699999979</v>
      </c>
      <c r="F267" s="296">
        <v>2689.5800000000004</v>
      </c>
      <c r="G267" s="296">
        <v>27130.629999999997</v>
      </c>
      <c r="H267" s="190">
        <v>-3.8439241498032573E-2</v>
      </c>
      <c r="I267" s="47"/>
    </row>
    <row r="268" spans="2:9" ht="10.5" customHeight="1" x14ac:dyDescent="0.2">
      <c r="B268" s="16" t="s">
        <v>123</v>
      </c>
      <c r="C268" s="295">
        <v>1990107.3200000003</v>
      </c>
      <c r="D268" s="295">
        <v>14468823.870000001</v>
      </c>
      <c r="E268" s="295">
        <v>16458931.190000001</v>
      </c>
      <c r="F268" s="296">
        <v>5512.7600000000011</v>
      </c>
      <c r="G268" s="296">
        <v>123055.16000000003</v>
      </c>
      <c r="H268" s="190">
        <v>3.7514719198829205E-2</v>
      </c>
      <c r="I268" s="47"/>
    </row>
    <row r="269" spans="2:9" ht="10.5" customHeight="1" x14ac:dyDescent="0.2">
      <c r="B269" s="16" t="s">
        <v>95</v>
      </c>
      <c r="C269" s="295">
        <v>451976.50999999995</v>
      </c>
      <c r="D269" s="295">
        <v>3501568.7999999984</v>
      </c>
      <c r="E269" s="295">
        <v>3953545.3099999982</v>
      </c>
      <c r="F269" s="296">
        <v>3051481.4399999985</v>
      </c>
      <c r="G269" s="296">
        <v>15203.919999999998</v>
      </c>
      <c r="H269" s="190">
        <v>-4.8924266528083682E-2</v>
      </c>
      <c r="I269" s="47"/>
    </row>
    <row r="270" spans="2:9" ht="10.5" customHeight="1" x14ac:dyDescent="0.2">
      <c r="B270" s="16" t="s">
        <v>422</v>
      </c>
      <c r="C270" s="295">
        <v>15528620.73000001</v>
      </c>
      <c r="D270" s="295">
        <v>6675965.2131000021</v>
      </c>
      <c r="E270" s="295">
        <v>22204585.943100017</v>
      </c>
      <c r="F270" s="296">
        <v>27239.25</v>
      </c>
      <c r="G270" s="296">
        <v>147086.74250000002</v>
      </c>
      <c r="H270" s="190">
        <v>0.13924113675365368</v>
      </c>
      <c r="I270" s="47"/>
    </row>
    <row r="271" spans="2:9" ht="10.5" customHeight="1" x14ac:dyDescent="0.2">
      <c r="B271" s="16" t="s">
        <v>418</v>
      </c>
      <c r="C271" s="295"/>
      <c r="D271" s="295">
        <v>69148.7</v>
      </c>
      <c r="E271" s="295">
        <v>69148.7</v>
      </c>
      <c r="F271" s="296"/>
      <c r="G271" s="296">
        <v>3668</v>
      </c>
      <c r="H271" s="190">
        <v>-7.8467468161036336E-2</v>
      </c>
      <c r="I271" s="47"/>
    </row>
    <row r="272" spans="2:9" ht="10.5" customHeight="1" x14ac:dyDescent="0.2">
      <c r="B272" s="16" t="s">
        <v>444</v>
      </c>
      <c r="C272" s="295"/>
      <c r="D272" s="295">
        <v>870685.29358000006</v>
      </c>
      <c r="E272" s="295">
        <v>870685.29358000006</v>
      </c>
      <c r="F272" s="296"/>
      <c r="G272" s="296"/>
      <c r="H272" s="190">
        <v>-6.1506290593588142E-2</v>
      </c>
      <c r="I272" s="34"/>
    </row>
    <row r="273" spans="2:11" ht="10.5" customHeight="1" x14ac:dyDescent="0.2">
      <c r="B273" s="16" t="s">
        <v>441</v>
      </c>
      <c r="C273" s="295"/>
      <c r="D273" s="295">
        <v>8696929.3745520022</v>
      </c>
      <c r="E273" s="295">
        <v>8696929.3745520022</v>
      </c>
      <c r="F273" s="296"/>
      <c r="G273" s="296"/>
      <c r="H273" s="190">
        <v>0.75100317633809199</v>
      </c>
      <c r="I273" s="34"/>
    </row>
    <row r="274" spans="2:11" ht="10.5" customHeight="1" x14ac:dyDescent="0.2">
      <c r="B274" s="16" t="s">
        <v>346</v>
      </c>
      <c r="C274" s="295"/>
      <c r="D274" s="295"/>
      <c r="E274" s="295"/>
      <c r="F274" s="296"/>
      <c r="G274" s="296"/>
      <c r="H274" s="190"/>
      <c r="I274" s="47"/>
    </row>
    <row r="275" spans="2:11" ht="10.5" customHeight="1" x14ac:dyDescent="0.2">
      <c r="B275" s="16" t="s">
        <v>350</v>
      </c>
      <c r="C275" s="295"/>
      <c r="D275" s="295">
        <v>3751560.8330679997</v>
      </c>
      <c r="E275" s="295">
        <v>3751560.8330679997</v>
      </c>
      <c r="F275" s="296"/>
      <c r="G275" s="296"/>
      <c r="H275" s="190"/>
      <c r="I275" s="47"/>
    </row>
    <row r="276" spans="2:11" ht="10.5" customHeight="1" x14ac:dyDescent="0.2">
      <c r="B276" s="16" t="s">
        <v>313</v>
      </c>
      <c r="C276" s="295"/>
      <c r="D276" s="295"/>
      <c r="E276" s="295"/>
      <c r="F276" s="296"/>
      <c r="G276" s="296"/>
      <c r="H276" s="190"/>
      <c r="I276" s="47"/>
      <c r="J276" s="73"/>
    </row>
    <row r="277" spans="2:11" ht="10.5" hidden="1" customHeight="1" x14ac:dyDescent="0.2">
      <c r="B277" s="16"/>
      <c r="C277" s="295"/>
      <c r="D277" s="295"/>
      <c r="E277" s="295"/>
      <c r="F277" s="296"/>
      <c r="G277" s="296"/>
      <c r="H277" s="190"/>
      <c r="I277" s="47"/>
    </row>
    <row r="278" spans="2:11" ht="10.5" customHeight="1" x14ac:dyDescent="0.2">
      <c r="B278" s="16" t="s">
        <v>351</v>
      </c>
      <c r="C278" s="295"/>
      <c r="D278" s="295">
        <v>107102.91250000001</v>
      </c>
      <c r="E278" s="295">
        <v>107102.91250000001</v>
      </c>
      <c r="F278" s="296"/>
      <c r="G278" s="296"/>
      <c r="H278" s="190">
        <v>-7.0330846157808269E-2</v>
      </c>
      <c r="I278" s="47"/>
    </row>
    <row r="279" spans="2:11" ht="10.5" customHeight="1" x14ac:dyDescent="0.2">
      <c r="B279" s="269" t="s">
        <v>412</v>
      </c>
      <c r="C279" s="295"/>
      <c r="D279" s="295">
        <v>51716</v>
      </c>
      <c r="E279" s="295">
        <v>51716</v>
      </c>
      <c r="F279" s="296"/>
      <c r="G279" s="296"/>
      <c r="H279" s="190">
        <v>-0.64300999687610116</v>
      </c>
      <c r="I279" s="47"/>
    </row>
    <row r="280" spans="2:11" ht="10.5" customHeight="1" x14ac:dyDescent="0.2">
      <c r="B280" s="16" t="s">
        <v>94</v>
      </c>
      <c r="C280" s="295">
        <v>15447.589999999995</v>
      </c>
      <c r="D280" s="295">
        <v>347666.22</v>
      </c>
      <c r="E280" s="295">
        <v>363113.81</v>
      </c>
      <c r="F280" s="296"/>
      <c r="G280" s="296">
        <v>1225.5</v>
      </c>
      <c r="H280" s="190">
        <v>-0.15036277731843628</v>
      </c>
      <c r="I280" s="47"/>
    </row>
    <row r="281" spans="2:11" ht="10.5" customHeight="1" x14ac:dyDescent="0.2">
      <c r="B281" s="16" t="s">
        <v>92</v>
      </c>
      <c r="C281" s="295">
        <v>44132.609999999993</v>
      </c>
      <c r="D281" s="295">
        <v>6317.7699999999995</v>
      </c>
      <c r="E281" s="295">
        <v>50450.38</v>
      </c>
      <c r="F281" s="296">
        <v>529.57000000000005</v>
      </c>
      <c r="G281" s="296">
        <v>355.39</v>
      </c>
      <c r="H281" s="190">
        <v>-0.39230481808911222</v>
      </c>
      <c r="I281" s="47"/>
    </row>
    <row r="282" spans="2:11" ht="10.5" customHeight="1" x14ac:dyDescent="0.2">
      <c r="B282" s="16" t="s">
        <v>93</v>
      </c>
      <c r="C282" s="295">
        <v>94100.299999999988</v>
      </c>
      <c r="D282" s="295">
        <v>11900.220000000001</v>
      </c>
      <c r="E282" s="295">
        <v>106000.51999999997</v>
      </c>
      <c r="F282" s="296">
        <v>422.18</v>
      </c>
      <c r="G282" s="296">
        <v>255.85</v>
      </c>
      <c r="H282" s="190">
        <v>-0.31497005399819022</v>
      </c>
      <c r="I282" s="47"/>
    </row>
    <row r="283" spans="2:11" ht="10.5" customHeight="1" x14ac:dyDescent="0.2">
      <c r="B283" s="16" t="s">
        <v>91</v>
      </c>
      <c r="C283" s="295">
        <v>2086211.18</v>
      </c>
      <c r="D283" s="295">
        <v>1248146.94</v>
      </c>
      <c r="E283" s="295">
        <v>3334358.12</v>
      </c>
      <c r="F283" s="296">
        <v>121875.97</v>
      </c>
      <c r="G283" s="296">
        <v>19910.079999999998</v>
      </c>
      <c r="H283" s="190">
        <v>-8.5775553873046584E-2</v>
      </c>
      <c r="I283" s="47"/>
    </row>
    <row r="284" spans="2:11" ht="10.5" customHeight="1" x14ac:dyDescent="0.2">
      <c r="B284" s="16" t="s">
        <v>252</v>
      </c>
      <c r="C284" s="295"/>
      <c r="D284" s="295"/>
      <c r="E284" s="295"/>
      <c r="F284" s="296"/>
      <c r="G284" s="296"/>
      <c r="H284" s="190"/>
      <c r="I284" s="47"/>
    </row>
    <row r="285" spans="2:11" ht="10.5" customHeight="1" x14ac:dyDescent="0.2">
      <c r="B285" s="16" t="s">
        <v>177</v>
      </c>
      <c r="C285" s="295">
        <v>212742.71000000008</v>
      </c>
      <c r="D285" s="295">
        <v>208975.24000000008</v>
      </c>
      <c r="E285" s="295">
        <v>421717.95000000019</v>
      </c>
      <c r="F285" s="296">
        <v>102.72</v>
      </c>
      <c r="G285" s="296">
        <v>3139.9000000000005</v>
      </c>
      <c r="H285" s="190">
        <v>0.14547786245708028</v>
      </c>
      <c r="I285" s="47"/>
    </row>
    <row r="286" spans="2:11" ht="10.5" customHeight="1" x14ac:dyDescent="0.2">
      <c r="B286" s="16" t="s">
        <v>303</v>
      </c>
      <c r="C286" s="295"/>
      <c r="D286" s="295"/>
      <c r="E286" s="295"/>
      <c r="F286" s="296"/>
      <c r="G286" s="296"/>
      <c r="H286" s="190"/>
      <c r="I286" s="47"/>
    </row>
    <row r="287" spans="2:11" ht="10.5" customHeight="1" x14ac:dyDescent="0.2">
      <c r="B287" s="16" t="s">
        <v>382</v>
      </c>
      <c r="C287" s="295"/>
      <c r="D287" s="295">
        <v>160038</v>
      </c>
      <c r="E287" s="295">
        <v>160038</v>
      </c>
      <c r="F287" s="296"/>
      <c r="G287" s="296">
        <v>1125</v>
      </c>
      <c r="H287" s="190">
        <v>-0.20185564398446787</v>
      </c>
      <c r="I287" s="47"/>
    </row>
    <row r="288" spans="2:11" ht="10.5" customHeight="1" x14ac:dyDescent="0.2">
      <c r="B288" s="268" t="s">
        <v>255</v>
      </c>
      <c r="C288" s="295"/>
      <c r="D288" s="295">
        <v>411737.95999999996</v>
      </c>
      <c r="E288" s="295">
        <v>411737.95999999996</v>
      </c>
      <c r="F288" s="296">
        <v>377237.95999999996</v>
      </c>
      <c r="G288" s="296">
        <v>4586.04</v>
      </c>
      <c r="H288" s="190">
        <v>-5.3747865555874852E-2</v>
      </c>
      <c r="I288" s="47"/>
      <c r="K288" s="28"/>
    </row>
    <row r="289" spans="1:11" ht="10.5" customHeight="1" x14ac:dyDescent="0.2">
      <c r="B289" s="268" t="s">
        <v>486</v>
      </c>
      <c r="C289" s="295"/>
      <c r="D289" s="295"/>
      <c r="E289" s="295"/>
      <c r="F289" s="296"/>
      <c r="G289" s="296"/>
      <c r="H289" s="190"/>
      <c r="I289" s="47"/>
    </row>
    <row r="290" spans="1:11" ht="10.5" customHeight="1" x14ac:dyDescent="0.2">
      <c r="B290" s="268" t="s">
        <v>487</v>
      </c>
      <c r="C290" s="295"/>
      <c r="D290" s="295">
        <v>2788152.2537000002</v>
      </c>
      <c r="E290" s="295">
        <v>2788152.2537000002</v>
      </c>
      <c r="F290" s="296"/>
      <c r="G290" s="296"/>
      <c r="H290" s="190">
        <v>0.24156159187872528</v>
      </c>
      <c r="I290" s="47"/>
      <c r="K290" s="28"/>
    </row>
    <row r="291" spans="1:11" ht="10.5" customHeight="1" x14ac:dyDescent="0.2">
      <c r="B291" s="16" t="s">
        <v>374</v>
      </c>
      <c r="C291" s="295">
        <v>192023.64</v>
      </c>
      <c r="D291" s="295">
        <v>93991.557500000039</v>
      </c>
      <c r="E291" s="295">
        <v>286015.19750000001</v>
      </c>
      <c r="F291" s="296"/>
      <c r="G291" s="296">
        <v>1089</v>
      </c>
      <c r="H291" s="190">
        <v>-0.26118242946592207</v>
      </c>
      <c r="I291" s="47"/>
      <c r="K291" s="28"/>
    </row>
    <row r="292" spans="1:11" ht="10.5" customHeight="1" x14ac:dyDescent="0.2">
      <c r="B292" s="16" t="s">
        <v>420</v>
      </c>
      <c r="C292" s="295"/>
      <c r="D292" s="295">
        <v>2845688.0801950004</v>
      </c>
      <c r="E292" s="295">
        <v>2845688.0801950004</v>
      </c>
      <c r="F292" s="296"/>
      <c r="G292" s="296"/>
      <c r="H292" s="190">
        <v>-7.8778901615377928E-2</v>
      </c>
      <c r="I292" s="47"/>
      <c r="K292" s="28"/>
    </row>
    <row r="293" spans="1:11" ht="10.5" customHeight="1" x14ac:dyDescent="0.2">
      <c r="B293" s="574" t="s">
        <v>460</v>
      </c>
      <c r="C293" s="295"/>
      <c r="D293" s="295">
        <v>2668.6</v>
      </c>
      <c r="E293" s="295">
        <v>2668.6</v>
      </c>
      <c r="F293" s="296"/>
      <c r="G293" s="296"/>
      <c r="H293" s="190"/>
      <c r="I293" s="47"/>
      <c r="K293" s="28"/>
    </row>
    <row r="294" spans="1:11" ht="13.5" customHeight="1" x14ac:dyDescent="0.2">
      <c r="B294" s="16" t="s">
        <v>99</v>
      </c>
      <c r="C294" s="295">
        <v>361097.26000000059</v>
      </c>
      <c r="D294" s="295">
        <v>976912.19572299998</v>
      </c>
      <c r="E294" s="295">
        <v>1338009.4557230005</v>
      </c>
      <c r="F294" s="296">
        <v>185316.88634299999</v>
      </c>
      <c r="G294" s="296">
        <v>5791.6897910000007</v>
      </c>
      <c r="H294" s="190">
        <v>-0.13235578407430282</v>
      </c>
      <c r="I294" s="117"/>
      <c r="K294" s="28"/>
    </row>
    <row r="295" spans="1:11" s="28" customFormat="1" ht="14.25" customHeight="1" x14ac:dyDescent="0.2">
      <c r="A295" s="24"/>
      <c r="B295" s="16" t="s">
        <v>283</v>
      </c>
      <c r="C295" s="295"/>
      <c r="D295" s="295">
        <v>-1761960</v>
      </c>
      <c r="E295" s="295">
        <v>-1761960</v>
      </c>
      <c r="F295" s="296">
        <v>-11352</v>
      </c>
      <c r="G295" s="296">
        <v>-15072</v>
      </c>
      <c r="H295" s="190">
        <v>2.5735961885068326E-2</v>
      </c>
      <c r="I295" s="47"/>
      <c r="J295" s="5"/>
    </row>
    <row r="296" spans="1:11" s="28" customFormat="1" ht="14.25" customHeight="1" x14ac:dyDescent="0.2">
      <c r="A296" s="24"/>
      <c r="B296" s="16" t="s">
        <v>279</v>
      </c>
      <c r="C296" s="295">
        <v>101.99000000000001</v>
      </c>
      <c r="D296" s="295">
        <v>-37532647</v>
      </c>
      <c r="E296" s="295">
        <v>-37532545.009999998</v>
      </c>
      <c r="F296" s="296">
        <v>-83744</v>
      </c>
      <c r="G296" s="296">
        <v>-271058</v>
      </c>
      <c r="H296" s="190">
        <v>0.717937577045626</v>
      </c>
      <c r="I296" s="47"/>
    </row>
    <row r="297" spans="1:11" s="28" customFormat="1" ht="11.25" customHeight="1" x14ac:dyDescent="0.2">
      <c r="A297" s="24"/>
      <c r="B297" s="263" t="s">
        <v>286</v>
      </c>
      <c r="C297" s="299">
        <v>629282451.33999991</v>
      </c>
      <c r="D297" s="299">
        <v>812607574.67606091</v>
      </c>
      <c r="E297" s="299">
        <v>1441890026.0160608</v>
      </c>
      <c r="F297" s="300">
        <v>341060218.98634303</v>
      </c>
      <c r="G297" s="300">
        <v>8969837.6405409984</v>
      </c>
      <c r="H297" s="234">
        <v>-4.1335396772549604E-2</v>
      </c>
      <c r="I297" s="47"/>
      <c r="K297" s="209" t="b">
        <f>IF(ABS(E297-SUM(E239:E241,E250:E255,E260:E296))&lt;0.001,TRUE,FALSE)</f>
        <v>1</v>
      </c>
    </row>
    <row r="298" spans="1:11" s="28" customFormat="1" ht="11.25" customHeight="1" x14ac:dyDescent="0.2">
      <c r="A298" s="24"/>
      <c r="B298" s="265" t="s">
        <v>238</v>
      </c>
      <c r="C298" s="266"/>
      <c r="D298" s="266"/>
      <c r="E298" s="266"/>
      <c r="F298" s="266"/>
      <c r="G298" s="266"/>
      <c r="H298" s="267"/>
      <c r="I298" s="47"/>
      <c r="K298" s="5"/>
    </row>
    <row r="299" spans="1:11" s="28" customFormat="1" ht="11.25" customHeight="1" x14ac:dyDescent="0.2">
      <c r="A299" s="24"/>
      <c r="B299" s="265" t="s">
        <v>249</v>
      </c>
      <c r="C299" s="266"/>
      <c r="D299" s="266"/>
      <c r="E299" s="266"/>
      <c r="F299" s="266"/>
      <c r="G299" s="266"/>
      <c r="H299" s="267"/>
      <c r="I299" s="47"/>
      <c r="K299" s="5"/>
    </row>
    <row r="300" spans="1:11" s="28" customFormat="1" ht="11.25" customHeight="1" x14ac:dyDescent="0.2">
      <c r="A300" s="24"/>
      <c r="B300" s="265" t="s">
        <v>251</v>
      </c>
      <c r="C300" s="266"/>
      <c r="D300" s="266"/>
      <c r="E300" s="266"/>
      <c r="F300" s="266"/>
      <c r="G300" s="266"/>
      <c r="H300" s="267"/>
      <c r="I300" s="47"/>
      <c r="K300" s="5"/>
    </row>
    <row r="301" spans="1:11" s="28" customFormat="1" ht="11.25" customHeight="1" x14ac:dyDescent="0.2">
      <c r="A301" s="24"/>
      <c r="B301" s="265" t="s">
        <v>376</v>
      </c>
      <c r="C301" s="266"/>
      <c r="D301" s="266"/>
      <c r="E301" s="266"/>
      <c r="F301" s="266"/>
      <c r="G301" s="266"/>
      <c r="H301" s="267"/>
      <c r="I301" s="47"/>
      <c r="K301" s="5"/>
    </row>
    <row r="302" spans="1:11" ht="11.25" customHeight="1" x14ac:dyDescent="0.2">
      <c r="B302" s="265" t="s">
        <v>431</v>
      </c>
      <c r="C302" s="266"/>
      <c r="D302" s="266"/>
      <c r="E302" s="266"/>
      <c r="F302" s="266"/>
      <c r="G302" s="266"/>
      <c r="H302" s="267"/>
      <c r="I302" s="8"/>
      <c r="K302" s="28"/>
    </row>
    <row r="303" spans="1:11" ht="18" customHeight="1" x14ac:dyDescent="0.25">
      <c r="B303" s="7" t="s">
        <v>288</v>
      </c>
      <c r="C303" s="8"/>
      <c r="D303" s="8"/>
      <c r="E303" s="8"/>
      <c r="F303" s="8"/>
      <c r="G303" s="8"/>
      <c r="H303" s="8"/>
      <c r="K303" s="28"/>
    </row>
    <row r="304" spans="1:11" ht="14.25" customHeight="1" x14ac:dyDescent="0.2">
      <c r="B304" s="9"/>
      <c r="C304" s="10" t="str">
        <f>$C$3</f>
        <v>MOIS D'AOUT 2024</v>
      </c>
      <c r="D304" s="11"/>
      <c r="I304" s="15"/>
    </row>
    <row r="305" spans="1:11" ht="12" customHeight="1" x14ac:dyDescent="0.2">
      <c r="B305" s="12" t="str">
        <f>B4</f>
        <v xml:space="preserve">             I - ASSURANCE MALADIE : DÉPENSES en milliers d'euros</v>
      </c>
      <c r="C305" s="13"/>
      <c r="D305" s="13"/>
      <c r="E305" s="13"/>
      <c r="F305" s="13"/>
      <c r="G305" s="13"/>
      <c r="H305" s="14"/>
      <c r="I305" s="20"/>
    </row>
    <row r="306" spans="1:11" ht="9.75" customHeight="1" x14ac:dyDescent="0.2">
      <c r="B306" s="16" t="s">
        <v>4</v>
      </c>
      <c r="C306" s="17" t="s">
        <v>1</v>
      </c>
      <c r="D306" s="17" t="s">
        <v>2</v>
      </c>
      <c r="E306" s="386" t="s">
        <v>6</v>
      </c>
      <c r="F306" s="219" t="s">
        <v>3</v>
      </c>
      <c r="G306" s="219" t="s">
        <v>237</v>
      </c>
      <c r="H306" s="19" t="str">
        <f>$H$5</f>
        <v>PCAP</v>
      </c>
      <c r="I306" s="23"/>
    </row>
    <row r="307" spans="1:11" s="28" customFormat="1" ht="18" customHeight="1" x14ac:dyDescent="0.2">
      <c r="A307" s="24"/>
      <c r="B307" s="21"/>
      <c r="C307" s="45" t="s">
        <v>5</v>
      </c>
      <c r="D307" s="44" t="s">
        <v>5</v>
      </c>
      <c r="E307" s="45"/>
      <c r="F307" s="220" t="s">
        <v>241</v>
      </c>
      <c r="G307" s="220" t="s">
        <v>239</v>
      </c>
      <c r="H307" s="22" t="str">
        <f>$H$6</f>
        <v>en %</v>
      </c>
      <c r="I307" s="27"/>
      <c r="K307" s="5"/>
    </row>
    <row r="308" spans="1:11" s="28" customFormat="1" ht="15" customHeight="1" x14ac:dyDescent="0.2">
      <c r="A308" s="54"/>
      <c r="B308" s="52" t="s">
        <v>163</v>
      </c>
      <c r="C308" s="235"/>
      <c r="D308" s="235"/>
      <c r="E308" s="235"/>
      <c r="F308" s="236"/>
      <c r="G308" s="236"/>
      <c r="H308" s="237"/>
      <c r="I308" s="27"/>
      <c r="K308" s="5"/>
    </row>
    <row r="309" spans="1:11" ht="10.5" customHeight="1" x14ac:dyDescent="0.2">
      <c r="A309" s="2"/>
      <c r="B309" s="31" t="s">
        <v>124</v>
      </c>
      <c r="C309" s="235"/>
      <c r="D309" s="235"/>
      <c r="E309" s="235"/>
      <c r="F309" s="236"/>
      <c r="G309" s="236"/>
      <c r="H309" s="237"/>
      <c r="I309" s="20"/>
    </row>
    <row r="310" spans="1:11" ht="10.5" customHeight="1" x14ac:dyDescent="0.2">
      <c r="A310" s="2"/>
      <c r="B310" s="37" t="s">
        <v>125</v>
      </c>
      <c r="C310" s="301">
        <v>38745803.509999983</v>
      </c>
      <c r="D310" s="301">
        <v>243362072.69999954</v>
      </c>
      <c r="E310" s="301">
        <v>282107876.2099995</v>
      </c>
      <c r="F310" s="302">
        <v>779018.28000000701</v>
      </c>
      <c r="G310" s="302">
        <v>1100832.4599999981</v>
      </c>
      <c r="H310" s="239">
        <v>-0.11330507688757896</v>
      </c>
      <c r="I310" s="20"/>
    </row>
    <row r="311" spans="1:11" ht="10.5" customHeight="1" x14ac:dyDescent="0.2">
      <c r="A311" s="2"/>
      <c r="B311" s="37" t="s">
        <v>126</v>
      </c>
      <c r="C311" s="301">
        <v>143714.71000000014</v>
      </c>
      <c r="D311" s="301">
        <v>2347859.1399999992</v>
      </c>
      <c r="E311" s="301">
        <v>2491573.8499999996</v>
      </c>
      <c r="F311" s="302"/>
      <c r="G311" s="302">
        <v>11908.720000000001</v>
      </c>
      <c r="H311" s="239"/>
      <c r="I311" s="20"/>
    </row>
    <row r="312" spans="1:11" ht="10.5" customHeight="1" x14ac:dyDescent="0.2">
      <c r="A312" s="2"/>
      <c r="B312" s="37" t="s">
        <v>127</v>
      </c>
      <c r="C312" s="301">
        <v>14808648.259999985</v>
      </c>
      <c r="D312" s="301">
        <v>194564235.66000056</v>
      </c>
      <c r="E312" s="301">
        <v>209372883.92000055</v>
      </c>
      <c r="F312" s="302"/>
      <c r="G312" s="302">
        <v>744095.15</v>
      </c>
      <c r="H312" s="239">
        <v>0.88167699413095346</v>
      </c>
      <c r="I312" s="20"/>
    </row>
    <row r="313" spans="1:11" ht="10.5" customHeight="1" x14ac:dyDescent="0.2">
      <c r="A313" s="2"/>
      <c r="B313" s="37" t="s">
        <v>219</v>
      </c>
      <c r="C313" s="301">
        <v>11582220.750000369</v>
      </c>
      <c r="D313" s="301">
        <v>117282967.05999945</v>
      </c>
      <c r="E313" s="301">
        <v>128865187.80999982</v>
      </c>
      <c r="F313" s="302"/>
      <c r="G313" s="302">
        <v>497632.62000000011</v>
      </c>
      <c r="H313" s="239">
        <v>2.4898740865774593E-2</v>
      </c>
      <c r="I313" s="20"/>
    </row>
    <row r="314" spans="1:11" ht="10.5" customHeight="1" x14ac:dyDescent="0.2">
      <c r="A314" s="2"/>
      <c r="B314" s="37" t="s">
        <v>312</v>
      </c>
      <c r="C314" s="301"/>
      <c r="D314" s="301">
        <v>175883.8996</v>
      </c>
      <c r="E314" s="301">
        <v>175883.8996</v>
      </c>
      <c r="F314" s="302"/>
      <c r="G314" s="302"/>
      <c r="H314" s="239">
        <v>0.26008909056361973</v>
      </c>
      <c r="I314" s="20"/>
    </row>
    <row r="315" spans="1:11" ht="10.5" customHeight="1" x14ac:dyDescent="0.2">
      <c r="A315" s="2"/>
      <c r="B315" s="16" t="s">
        <v>128</v>
      </c>
      <c r="C315" s="301"/>
      <c r="D315" s="301"/>
      <c r="E315" s="301"/>
      <c r="F315" s="302"/>
      <c r="G315" s="302"/>
      <c r="H315" s="239"/>
      <c r="I315" s="20"/>
      <c r="K315" s="28"/>
    </row>
    <row r="316" spans="1:11" ht="10.5" customHeight="1" x14ac:dyDescent="0.2">
      <c r="A316" s="2"/>
      <c r="B316" s="16" t="s">
        <v>192</v>
      </c>
      <c r="C316" s="301"/>
      <c r="D316" s="301"/>
      <c r="E316" s="301"/>
      <c r="F316" s="302"/>
      <c r="G316" s="302"/>
      <c r="H316" s="239"/>
      <c r="I316" s="20"/>
      <c r="K316" s="28"/>
    </row>
    <row r="317" spans="1:11" ht="10.5" hidden="1" customHeight="1" x14ac:dyDescent="0.2">
      <c r="A317" s="2"/>
      <c r="B317" s="16"/>
      <c r="C317" s="301"/>
      <c r="D317" s="301"/>
      <c r="E317" s="301"/>
      <c r="F317" s="302"/>
      <c r="G317" s="302"/>
      <c r="H317" s="239"/>
      <c r="I317" s="20"/>
    </row>
    <row r="318" spans="1:11" ht="10.5" customHeight="1" x14ac:dyDescent="0.2">
      <c r="A318" s="2"/>
      <c r="B318" s="16" t="s">
        <v>416</v>
      </c>
      <c r="C318" s="301">
        <v>8451.4999999999891</v>
      </c>
      <c r="D318" s="301">
        <v>22103.15</v>
      </c>
      <c r="E318" s="301">
        <v>30554.649999999994</v>
      </c>
      <c r="F318" s="302"/>
      <c r="G318" s="302">
        <v>233.9</v>
      </c>
      <c r="H318" s="239">
        <v>0.14302468258302947</v>
      </c>
      <c r="I318" s="20"/>
    </row>
    <row r="319" spans="1:11" ht="10.5" customHeight="1" x14ac:dyDescent="0.2">
      <c r="A319" s="2"/>
      <c r="B319" s="574" t="s">
        <v>452</v>
      </c>
      <c r="C319" s="301"/>
      <c r="D319" s="301"/>
      <c r="E319" s="301"/>
      <c r="F319" s="302"/>
      <c r="G319" s="302"/>
      <c r="H319" s="239"/>
      <c r="I319" s="20"/>
    </row>
    <row r="320" spans="1:11" ht="10.5" customHeight="1" x14ac:dyDescent="0.2">
      <c r="A320" s="2"/>
      <c r="B320" s="574" t="s">
        <v>488</v>
      </c>
      <c r="C320" s="301"/>
      <c r="D320" s="301">
        <v>41061.2696</v>
      </c>
      <c r="E320" s="301">
        <v>41061.2696</v>
      </c>
      <c r="F320" s="302"/>
      <c r="G320" s="302"/>
      <c r="H320" s="239">
        <v>-0.44774092836134971</v>
      </c>
      <c r="I320" s="20"/>
    </row>
    <row r="321" spans="1:11" ht="10.5" customHeight="1" x14ac:dyDescent="0.2">
      <c r="A321" s="2"/>
      <c r="B321" s="16" t="s">
        <v>423</v>
      </c>
      <c r="C321" s="301"/>
      <c r="D321" s="301">
        <v>4050</v>
      </c>
      <c r="E321" s="301">
        <v>4050</v>
      </c>
      <c r="F321" s="302"/>
      <c r="G321" s="302"/>
      <c r="H321" s="239"/>
      <c r="I321" s="20"/>
    </row>
    <row r="322" spans="1:11" s="28" customFormat="1" ht="10.5" customHeight="1" x14ac:dyDescent="0.2">
      <c r="A322" s="54"/>
      <c r="B322" s="16" t="s">
        <v>280</v>
      </c>
      <c r="C322" s="301"/>
      <c r="D322" s="301">
        <v>-3835549.9099999834</v>
      </c>
      <c r="E322" s="301">
        <v>-3835549.9099999834</v>
      </c>
      <c r="F322" s="302">
        <v>-387.07</v>
      </c>
      <c r="G322" s="302">
        <v>-31583.110000000004</v>
      </c>
      <c r="H322" s="239">
        <v>0.16979683054298422</v>
      </c>
      <c r="I322" s="27"/>
      <c r="J322" s="5"/>
    </row>
    <row r="323" spans="1:11" s="28" customFormat="1" ht="15.75" customHeight="1" x14ac:dyDescent="0.2">
      <c r="A323" s="54"/>
      <c r="B323" s="35" t="s">
        <v>131</v>
      </c>
      <c r="C323" s="303">
        <v>65288838.730000339</v>
      </c>
      <c r="D323" s="303">
        <v>553964682.96919966</v>
      </c>
      <c r="E323" s="303">
        <v>619253521.69920003</v>
      </c>
      <c r="F323" s="304">
        <v>778631.21000000706</v>
      </c>
      <c r="G323" s="304">
        <v>2323119.7399999984</v>
      </c>
      <c r="H323" s="237">
        <v>-5.41963577124428E-2</v>
      </c>
      <c r="I323" s="27"/>
      <c r="J323" s="5"/>
      <c r="K323" s="209" t="b">
        <f>IF(ABS(E323-SUM(E310:E322))&lt;0.001,TRUE,FALSE)</f>
        <v>1</v>
      </c>
    </row>
    <row r="324" spans="1:11" ht="10.5" customHeight="1" x14ac:dyDescent="0.2">
      <c r="A324" s="2"/>
      <c r="B324" s="31" t="s">
        <v>132</v>
      </c>
      <c r="C324" s="303"/>
      <c r="D324" s="303"/>
      <c r="E324" s="303"/>
      <c r="F324" s="304"/>
      <c r="G324" s="304"/>
      <c r="H324" s="237"/>
      <c r="I324" s="20"/>
    </row>
    <row r="325" spans="1:11" ht="10.5" customHeight="1" x14ac:dyDescent="0.2">
      <c r="A325" s="2"/>
      <c r="B325" s="37" t="s">
        <v>24</v>
      </c>
      <c r="C325" s="301">
        <v>105579179.64999922</v>
      </c>
      <c r="D325" s="301">
        <v>74847643.319999993</v>
      </c>
      <c r="E325" s="301">
        <v>180426822.96999919</v>
      </c>
      <c r="F325" s="302">
        <v>4450138.1699999943</v>
      </c>
      <c r="G325" s="302">
        <v>1022233.2500000005</v>
      </c>
      <c r="H325" s="239">
        <v>-3.4440712441750843E-2</v>
      </c>
      <c r="I325" s="20"/>
    </row>
    <row r="326" spans="1:11" ht="10.5" customHeight="1" x14ac:dyDescent="0.2">
      <c r="A326" s="2"/>
      <c r="B326" s="37" t="s">
        <v>133</v>
      </c>
      <c r="C326" s="301">
        <v>21896647.430000842</v>
      </c>
      <c r="D326" s="301">
        <v>88423240.850000367</v>
      </c>
      <c r="E326" s="301">
        <v>110319888.28000121</v>
      </c>
      <c r="F326" s="302">
        <v>4539848.1499999994</v>
      </c>
      <c r="G326" s="302">
        <v>486658.93</v>
      </c>
      <c r="H326" s="239">
        <v>0.24028205916504652</v>
      </c>
      <c r="I326" s="20"/>
    </row>
    <row r="327" spans="1:11" ht="10.5" customHeight="1" x14ac:dyDescent="0.2">
      <c r="A327" s="2"/>
      <c r="B327" s="37" t="s">
        <v>134</v>
      </c>
      <c r="C327" s="305">
        <v>303378.40000000264</v>
      </c>
      <c r="D327" s="301">
        <v>1855551.0900000185</v>
      </c>
      <c r="E327" s="301">
        <v>2158929.4900000216</v>
      </c>
      <c r="F327" s="302">
        <v>1145546.8600000108</v>
      </c>
      <c r="G327" s="302">
        <v>7089.5099999999993</v>
      </c>
      <c r="H327" s="239"/>
      <c r="I327" s="20"/>
    </row>
    <row r="328" spans="1:11" ht="10.5" customHeight="1" x14ac:dyDescent="0.2">
      <c r="A328" s="2"/>
      <c r="B328" s="37" t="s">
        <v>220</v>
      </c>
      <c r="C328" s="301">
        <v>1612576.8700000008</v>
      </c>
      <c r="D328" s="301">
        <v>11065802.390000002</v>
      </c>
      <c r="E328" s="301">
        <v>12678379.260000004</v>
      </c>
      <c r="F328" s="302">
        <v>627.93999999999994</v>
      </c>
      <c r="G328" s="302">
        <v>65253.080000000009</v>
      </c>
      <c r="H328" s="239">
        <v>-8.6953208969533291E-2</v>
      </c>
      <c r="I328" s="20"/>
    </row>
    <row r="329" spans="1:11" ht="10.5" customHeight="1" x14ac:dyDescent="0.2">
      <c r="A329" s="2"/>
      <c r="B329" s="37" t="s">
        <v>352</v>
      </c>
      <c r="C329" s="301"/>
      <c r="D329" s="301">
        <v>557472.01248999999</v>
      </c>
      <c r="E329" s="301">
        <v>557472.01248999999</v>
      </c>
      <c r="F329" s="302"/>
      <c r="G329" s="302"/>
      <c r="H329" s="239">
        <v>0.21157581349755916</v>
      </c>
      <c r="I329" s="20"/>
      <c r="K329" s="28"/>
    </row>
    <row r="330" spans="1:11" ht="10.5" hidden="1" customHeight="1" x14ac:dyDescent="0.2">
      <c r="A330" s="2"/>
      <c r="B330" s="16"/>
      <c r="C330" s="301"/>
      <c r="D330" s="301"/>
      <c r="E330" s="301"/>
      <c r="F330" s="302"/>
      <c r="G330" s="302"/>
      <c r="H330" s="239"/>
      <c r="I330" s="20"/>
      <c r="K330" s="28"/>
    </row>
    <row r="331" spans="1:11" ht="10.5" customHeight="1" x14ac:dyDescent="0.2">
      <c r="A331" s="2"/>
      <c r="B331" s="16" t="s">
        <v>416</v>
      </c>
      <c r="C331" s="301">
        <v>151.19999999999999</v>
      </c>
      <c r="D331" s="301">
        <v>3072</v>
      </c>
      <c r="E331" s="301">
        <v>3223.2</v>
      </c>
      <c r="F331" s="302"/>
      <c r="G331" s="302"/>
      <c r="H331" s="239"/>
      <c r="I331" s="20"/>
      <c r="K331" s="28"/>
    </row>
    <row r="332" spans="1:11" ht="10.5" customHeight="1" x14ac:dyDescent="0.2">
      <c r="A332" s="2"/>
      <c r="B332" s="574" t="s">
        <v>453</v>
      </c>
      <c r="C332" s="301"/>
      <c r="D332" s="301"/>
      <c r="E332" s="301"/>
      <c r="F332" s="302"/>
      <c r="G332" s="302"/>
      <c r="H332" s="239"/>
      <c r="I332" s="20"/>
      <c r="K332" s="28"/>
    </row>
    <row r="333" spans="1:11" ht="10.5" hidden="1" customHeight="1" x14ac:dyDescent="0.2">
      <c r="A333" s="2"/>
      <c r="B333" s="574"/>
      <c r="C333" s="301"/>
      <c r="D333" s="301"/>
      <c r="E333" s="301"/>
      <c r="F333" s="302"/>
      <c r="G333" s="302"/>
      <c r="H333" s="239"/>
      <c r="I333" s="20"/>
      <c r="K333" s="28"/>
    </row>
    <row r="334" spans="1:11" ht="10.5" customHeight="1" x14ac:dyDescent="0.2">
      <c r="A334" s="2"/>
      <c r="B334" s="16" t="s">
        <v>423</v>
      </c>
      <c r="C334" s="301">
        <v>14072</v>
      </c>
      <c r="D334" s="301">
        <v>18679.990000000002</v>
      </c>
      <c r="E334" s="301">
        <v>32751.99</v>
      </c>
      <c r="F334" s="302"/>
      <c r="G334" s="302">
        <v>124</v>
      </c>
      <c r="H334" s="239">
        <v>-0.25526422302060114</v>
      </c>
      <c r="I334" s="20"/>
    </row>
    <row r="335" spans="1:11" ht="10.5" customHeight="1" x14ac:dyDescent="0.2">
      <c r="A335" s="2"/>
      <c r="B335" s="16" t="s">
        <v>280</v>
      </c>
      <c r="C335" s="301"/>
      <c r="D335" s="301">
        <v>-6183144.7600000072</v>
      </c>
      <c r="E335" s="301">
        <v>-6183144.7600000072</v>
      </c>
      <c r="F335" s="302">
        <v>-134.04</v>
      </c>
      <c r="G335" s="302">
        <v>-42431.080000000016</v>
      </c>
      <c r="H335" s="239">
        <v>0.35355981728531138</v>
      </c>
      <c r="I335" s="20"/>
    </row>
    <row r="336" spans="1:11" s="28" customFormat="1" ht="16.5" customHeight="1" x14ac:dyDescent="0.2">
      <c r="A336" s="54"/>
      <c r="B336" s="35" t="s">
        <v>135</v>
      </c>
      <c r="C336" s="303">
        <v>129406005.55000006</v>
      </c>
      <c r="D336" s="303">
        <v>170588316.89249039</v>
      </c>
      <c r="E336" s="303">
        <v>299994322.4424904</v>
      </c>
      <c r="F336" s="304">
        <v>10136027.080000004</v>
      </c>
      <c r="G336" s="304">
        <v>1538927.6900000006</v>
      </c>
      <c r="H336" s="237">
        <v>7.1577328269227802E-3</v>
      </c>
      <c r="I336" s="27"/>
      <c r="J336" s="5"/>
      <c r="K336" s="209" t="b">
        <f>IF(ABS(E336-SUM(E325:E335))&lt;0.001,TRUE,FALSE)</f>
        <v>1</v>
      </c>
    </row>
    <row r="337" spans="1:11" ht="10.5" customHeight="1" x14ac:dyDescent="0.2">
      <c r="A337" s="2"/>
      <c r="B337" s="31" t="s">
        <v>136</v>
      </c>
      <c r="C337" s="303"/>
      <c r="D337" s="303"/>
      <c r="E337" s="303"/>
      <c r="F337" s="304"/>
      <c r="G337" s="304"/>
      <c r="H337" s="237"/>
      <c r="I337" s="20"/>
      <c r="K337" s="28"/>
    </row>
    <row r="338" spans="1:11" ht="10.5" customHeight="1" x14ac:dyDescent="0.2">
      <c r="A338" s="2"/>
      <c r="B338" s="37" t="s">
        <v>138</v>
      </c>
      <c r="C338" s="301">
        <v>15541209.339999784</v>
      </c>
      <c r="D338" s="301">
        <v>17233049.329999976</v>
      </c>
      <c r="E338" s="301">
        <v>32774258.66999976</v>
      </c>
      <c r="F338" s="302">
        <v>201847.56</v>
      </c>
      <c r="G338" s="302">
        <v>172515.27999999994</v>
      </c>
      <c r="H338" s="239">
        <v>0.1840150954338744</v>
      </c>
      <c r="I338" s="20"/>
      <c r="K338" s="28"/>
    </row>
    <row r="339" spans="1:11" ht="10.5" customHeight="1" x14ac:dyDescent="0.2">
      <c r="A339" s="2"/>
      <c r="B339" s="37" t="s">
        <v>221</v>
      </c>
      <c r="C339" s="301">
        <v>14191.899999999992</v>
      </c>
      <c r="D339" s="301">
        <v>471539.63</v>
      </c>
      <c r="E339" s="301">
        <v>485731.52999999997</v>
      </c>
      <c r="F339" s="302">
        <v>10</v>
      </c>
      <c r="G339" s="302">
        <v>1031.1199999999999</v>
      </c>
      <c r="H339" s="239">
        <v>6.4315987679189446E-2</v>
      </c>
      <c r="I339" s="20"/>
      <c r="K339" s="209"/>
    </row>
    <row r="340" spans="1:11" s="28" customFormat="1" ht="10.5" customHeight="1" x14ac:dyDescent="0.2">
      <c r="A340" s="54"/>
      <c r="B340" s="16" t="s">
        <v>128</v>
      </c>
      <c r="C340" s="301"/>
      <c r="D340" s="301"/>
      <c r="E340" s="301"/>
      <c r="F340" s="302"/>
      <c r="G340" s="302"/>
      <c r="H340" s="239"/>
      <c r="I340" s="27"/>
      <c r="J340" s="5"/>
    </row>
    <row r="341" spans="1:11" s="28" customFormat="1" ht="10.5" customHeight="1" x14ac:dyDescent="0.2">
      <c r="A341" s="54"/>
      <c r="B341" s="16" t="s">
        <v>416</v>
      </c>
      <c r="C341" s="301"/>
      <c r="D341" s="301">
        <v>150</v>
      </c>
      <c r="E341" s="301">
        <v>150</v>
      </c>
      <c r="F341" s="302"/>
      <c r="G341" s="302"/>
      <c r="H341" s="239"/>
      <c r="I341" s="27"/>
      <c r="J341" s="5"/>
    </row>
    <row r="342" spans="1:11" s="28" customFormat="1" ht="10.5" customHeight="1" x14ac:dyDescent="0.2">
      <c r="A342" s="54"/>
      <c r="B342" s="16" t="s">
        <v>436</v>
      </c>
      <c r="C342" s="301">
        <v>98981.3</v>
      </c>
      <c r="D342" s="301">
        <v>90768.959999999992</v>
      </c>
      <c r="E342" s="301">
        <v>189750.26</v>
      </c>
      <c r="F342" s="302"/>
      <c r="G342" s="302">
        <v>765</v>
      </c>
      <c r="H342" s="239">
        <v>0.31990998887033961</v>
      </c>
      <c r="I342" s="27"/>
      <c r="J342" s="5"/>
    </row>
    <row r="343" spans="1:11" s="28" customFormat="1" ht="10.5" customHeight="1" x14ac:dyDescent="0.2">
      <c r="A343" s="54"/>
      <c r="B343" s="574" t="s">
        <v>454</v>
      </c>
      <c r="C343" s="301"/>
      <c r="D343" s="301"/>
      <c r="E343" s="301"/>
      <c r="F343" s="302"/>
      <c r="G343" s="302"/>
      <c r="H343" s="239"/>
      <c r="I343" s="27"/>
      <c r="J343" s="5"/>
    </row>
    <row r="344" spans="1:11" s="28" customFormat="1" ht="10.5" hidden="1" customHeight="1" x14ac:dyDescent="0.2">
      <c r="A344" s="54"/>
      <c r="B344" s="574"/>
      <c r="C344" s="301"/>
      <c r="D344" s="301"/>
      <c r="E344" s="301"/>
      <c r="F344" s="302"/>
      <c r="G344" s="302"/>
      <c r="H344" s="239"/>
      <c r="I344" s="27"/>
      <c r="J344" s="5"/>
    </row>
    <row r="345" spans="1:11" ht="12.75" customHeight="1" x14ac:dyDescent="0.2">
      <c r="A345" s="2"/>
      <c r="B345" s="16" t="s">
        <v>280</v>
      </c>
      <c r="C345" s="301"/>
      <c r="D345" s="301">
        <v>-70944.59</v>
      </c>
      <c r="E345" s="301">
        <v>-70944.59</v>
      </c>
      <c r="F345" s="302">
        <v>-1.5</v>
      </c>
      <c r="G345" s="302">
        <v>-417.89</v>
      </c>
      <c r="H345" s="239">
        <v>0.21838383442867371</v>
      </c>
      <c r="I345" s="20"/>
    </row>
    <row r="346" spans="1:11" s="28" customFormat="1" ht="16.5" customHeight="1" x14ac:dyDescent="0.2">
      <c r="A346" s="54"/>
      <c r="B346" s="16" t="s">
        <v>356</v>
      </c>
      <c r="C346" s="301"/>
      <c r="D346" s="301">
        <v>155840.62500000003</v>
      </c>
      <c r="E346" s="301">
        <v>155840.62500000003</v>
      </c>
      <c r="F346" s="302"/>
      <c r="G346" s="302"/>
      <c r="H346" s="239">
        <v>-0.41257613084962541</v>
      </c>
      <c r="I346" s="27"/>
      <c r="J346" s="5"/>
    </row>
    <row r="347" spans="1:11" ht="10.5" customHeight="1" x14ac:dyDescent="0.2">
      <c r="A347" s="2"/>
      <c r="B347" s="35" t="s">
        <v>137</v>
      </c>
      <c r="C347" s="303">
        <v>15654382.539999787</v>
      </c>
      <c r="D347" s="303">
        <v>17880403.95499998</v>
      </c>
      <c r="E347" s="303">
        <v>33534786.494999763</v>
      </c>
      <c r="F347" s="304">
        <v>201856.06</v>
      </c>
      <c r="G347" s="304">
        <v>173893.50999999995</v>
      </c>
      <c r="H347" s="237">
        <v>0.17713604189604593</v>
      </c>
      <c r="I347" s="20"/>
      <c r="K347" s="209" t="b">
        <f>IF(ABS(E347-SUM(E338:E346))&lt;0.001,TRUE,FALSE)</f>
        <v>1</v>
      </c>
    </row>
    <row r="348" spans="1:11" ht="10.5" customHeight="1" x14ac:dyDescent="0.2">
      <c r="A348" s="2"/>
      <c r="B348" s="31" t="s">
        <v>141</v>
      </c>
      <c r="C348" s="303"/>
      <c r="D348" s="303"/>
      <c r="E348" s="303"/>
      <c r="F348" s="304"/>
      <c r="G348" s="304"/>
      <c r="H348" s="237"/>
      <c r="I348" s="20"/>
      <c r="K348" s="57"/>
    </row>
    <row r="349" spans="1:11" s="57" customFormat="1" ht="10.5" customHeight="1" x14ac:dyDescent="0.2">
      <c r="A349" s="6"/>
      <c r="B349" s="37" t="s">
        <v>151</v>
      </c>
      <c r="C349" s="301">
        <v>7305019.4299999047</v>
      </c>
      <c r="D349" s="301">
        <v>2579767.1000000075</v>
      </c>
      <c r="E349" s="301">
        <v>9884786.5299999118</v>
      </c>
      <c r="F349" s="302">
        <v>1543.4200000000003</v>
      </c>
      <c r="G349" s="302">
        <v>40454.239999999991</v>
      </c>
      <c r="H349" s="239">
        <v>0.11716859332681917</v>
      </c>
      <c r="I349" s="56"/>
      <c r="J349" s="5"/>
    </row>
    <row r="350" spans="1:11" s="57" customFormat="1" ht="10.5" customHeight="1" x14ac:dyDescent="0.2">
      <c r="A350" s="6"/>
      <c r="B350" s="37" t="s">
        <v>222</v>
      </c>
      <c r="C350" s="301">
        <v>534</v>
      </c>
      <c r="D350" s="301">
        <v>4192.9400000000005</v>
      </c>
      <c r="E350" s="301">
        <v>4726.9400000000005</v>
      </c>
      <c r="F350" s="302"/>
      <c r="G350" s="302"/>
      <c r="H350" s="239">
        <v>4.2358622666681445E-2</v>
      </c>
      <c r="I350" s="56"/>
      <c r="J350" s="5"/>
      <c r="K350" s="209"/>
    </row>
    <row r="351" spans="1:11" s="57" customFormat="1" ht="10.5" customHeight="1" x14ac:dyDescent="0.2">
      <c r="A351" s="6"/>
      <c r="B351" s="16" t="s">
        <v>128</v>
      </c>
      <c r="C351" s="306"/>
      <c r="D351" s="306"/>
      <c r="E351" s="306"/>
      <c r="F351" s="307"/>
      <c r="G351" s="307"/>
      <c r="H351" s="182"/>
      <c r="I351" s="56"/>
      <c r="J351" s="5"/>
      <c r="K351" s="209"/>
    </row>
    <row r="352" spans="1:11" s="57" customFormat="1" ht="10.5" customHeight="1" x14ac:dyDescent="0.2">
      <c r="A352" s="6"/>
      <c r="B352" s="16" t="s">
        <v>427</v>
      </c>
      <c r="C352" s="306">
        <v>210</v>
      </c>
      <c r="D352" s="306">
        <v>850</v>
      </c>
      <c r="E352" s="306">
        <v>1060</v>
      </c>
      <c r="F352" s="307"/>
      <c r="G352" s="307"/>
      <c r="H352" s="182">
        <v>0.11578947368421044</v>
      </c>
      <c r="I352" s="56"/>
      <c r="J352" s="5"/>
      <c r="K352" s="60"/>
    </row>
    <row r="353" spans="1:11" s="57" customFormat="1" ht="10.5" hidden="1" customHeight="1" x14ac:dyDescent="0.2">
      <c r="A353" s="6"/>
      <c r="B353" s="16"/>
      <c r="C353" s="306"/>
      <c r="D353" s="306"/>
      <c r="E353" s="306"/>
      <c r="F353" s="307"/>
      <c r="G353" s="307"/>
      <c r="H353" s="182"/>
      <c r="I353" s="56"/>
      <c r="J353" s="5"/>
    </row>
    <row r="354" spans="1:11" s="57" customFormat="1" ht="10.5" customHeight="1" x14ac:dyDescent="0.2">
      <c r="A354" s="6"/>
      <c r="B354" s="574" t="s">
        <v>455</v>
      </c>
      <c r="C354" s="306"/>
      <c r="D354" s="306"/>
      <c r="E354" s="306"/>
      <c r="F354" s="307"/>
      <c r="G354" s="307"/>
      <c r="H354" s="182"/>
      <c r="I354" s="56"/>
      <c r="J354" s="5"/>
    </row>
    <row r="355" spans="1:11" s="57" customFormat="1" ht="10.5" hidden="1" customHeight="1" x14ac:dyDescent="0.2">
      <c r="A355" s="6"/>
      <c r="B355" s="574"/>
      <c r="C355" s="306"/>
      <c r="D355" s="306"/>
      <c r="E355" s="306"/>
      <c r="F355" s="307"/>
      <c r="G355" s="307"/>
      <c r="H355" s="182"/>
      <c r="I355" s="56"/>
      <c r="J355" s="5"/>
    </row>
    <row r="356" spans="1:11" s="60" customFormat="1" ht="14.25" customHeight="1" x14ac:dyDescent="0.2">
      <c r="A356" s="24"/>
      <c r="B356" s="16" t="s">
        <v>423</v>
      </c>
      <c r="C356" s="306"/>
      <c r="D356" s="306"/>
      <c r="E356" s="306"/>
      <c r="F356" s="307"/>
      <c r="G356" s="307"/>
      <c r="H356" s="182"/>
      <c r="I356" s="59"/>
      <c r="K356" s="57"/>
    </row>
    <row r="357" spans="1:11" s="60" customFormat="1" ht="14.25" customHeight="1" x14ac:dyDescent="0.2">
      <c r="A357" s="24"/>
      <c r="B357" s="16" t="s">
        <v>280</v>
      </c>
      <c r="C357" s="306"/>
      <c r="D357" s="306">
        <v>-259907.14000000004</v>
      </c>
      <c r="E357" s="306">
        <v>-259907.14000000004</v>
      </c>
      <c r="F357" s="307"/>
      <c r="G357" s="307">
        <v>-1141.54</v>
      </c>
      <c r="H357" s="182">
        <v>0.7852431418564414</v>
      </c>
      <c r="I357" s="59"/>
    </row>
    <row r="358" spans="1:11" s="57" customFormat="1" ht="10.5" customHeight="1" x14ac:dyDescent="0.2">
      <c r="A358" s="6"/>
      <c r="B358" s="35" t="s">
        <v>142</v>
      </c>
      <c r="C358" s="308">
        <v>7305763.4299999047</v>
      </c>
      <c r="D358" s="308">
        <v>2324902.9000000074</v>
      </c>
      <c r="E358" s="308">
        <v>9630666.3299999107</v>
      </c>
      <c r="F358" s="309">
        <v>1543.4200000000003</v>
      </c>
      <c r="G358" s="309">
        <v>39312.699999999997</v>
      </c>
      <c r="H358" s="183">
        <v>0.10596010861540184</v>
      </c>
      <c r="I358" s="56"/>
      <c r="J358" s="5"/>
      <c r="K358" s="209" t="b">
        <f>IF(ABS(E358-SUM(E349:E357))&lt;0.001,TRUE,FALSE)</f>
        <v>1</v>
      </c>
    </row>
    <row r="359" spans="1:11" s="57" customFormat="1" ht="10.5" customHeight="1" x14ac:dyDescent="0.2">
      <c r="A359" s="6"/>
      <c r="B359" s="31" t="s">
        <v>139</v>
      </c>
      <c r="C359" s="308"/>
      <c r="D359" s="308"/>
      <c r="E359" s="308"/>
      <c r="F359" s="309"/>
      <c r="G359" s="309"/>
      <c r="H359" s="183"/>
      <c r="I359" s="56"/>
      <c r="J359" s="5"/>
    </row>
    <row r="360" spans="1:11" s="57" customFormat="1" ht="10.5" customHeight="1" x14ac:dyDescent="0.2">
      <c r="A360" s="6"/>
      <c r="B360" s="37" t="s">
        <v>140</v>
      </c>
      <c r="C360" s="306">
        <v>306292.450000001</v>
      </c>
      <c r="D360" s="306">
        <v>43744.94999999999</v>
      </c>
      <c r="E360" s="306">
        <v>350037.40000000101</v>
      </c>
      <c r="F360" s="307">
        <v>90</v>
      </c>
      <c r="G360" s="307">
        <v>1203.99</v>
      </c>
      <c r="H360" s="182"/>
      <c r="I360" s="56"/>
      <c r="J360" s="5"/>
      <c r="K360" s="209"/>
    </row>
    <row r="361" spans="1:11" s="57" customFormat="1" ht="10.5" customHeight="1" x14ac:dyDescent="0.2">
      <c r="A361" s="6"/>
      <c r="B361" s="37" t="s">
        <v>179</v>
      </c>
      <c r="C361" s="364">
        <v>47188.579999999958</v>
      </c>
      <c r="D361" s="306">
        <v>4668482.0400000121</v>
      </c>
      <c r="E361" s="306">
        <v>4715670.6200000113</v>
      </c>
      <c r="F361" s="307">
        <v>3312.6299999999997</v>
      </c>
      <c r="G361" s="307">
        <v>19003.120000000003</v>
      </c>
      <c r="H361" s="182">
        <v>0.11508421581946204</v>
      </c>
      <c r="I361" s="56"/>
      <c r="J361" s="5"/>
      <c r="K361" s="209"/>
    </row>
    <row r="362" spans="1:11" s="57" customFormat="1" ht="10.5" customHeight="1" x14ac:dyDescent="0.2">
      <c r="A362" s="6"/>
      <c r="B362" s="37" t="s">
        <v>223</v>
      </c>
      <c r="C362" s="306">
        <v>644.68000000000006</v>
      </c>
      <c r="D362" s="306">
        <v>120392.55999999995</v>
      </c>
      <c r="E362" s="306">
        <v>121037.23999999995</v>
      </c>
      <c r="F362" s="307"/>
      <c r="G362" s="307">
        <v>527.54999999999995</v>
      </c>
      <c r="H362" s="182">
        <v>-2.1424215969421567E-2</v>
      </c>
      <c r="I362" s="56"/>
      <c r="J362" s="5"/>
    </row>
    <row r="363" spans="1:11" s="60" customFormat="1" ht="10.5" customHeight="1" x14ac:dyDescent="0.2">
      <c r="A363" s="24"/>
      <c r="B363" s="37" t="s">
        <v>498</v>
      </c>
      <c r="C363" s="306"/>
      <c r="D363" s="306">
        <v>240</v>
      </c>
      <c r="E363" s="306">
        <v>240</v>
      </c>
      <c r="F363" s="307"/>
      <c r="G363" s="307">
        <v>10</v>
      </c>
      <c r="H363" s="182"/>
      <c r="I363" s="59"/>
      <c r="J363" s="5"/>
    </row>
    <row r="364" spans="1:11" s="60" customFormat="1" ht="10.5" customHeight="1" x14ac:dyDescent="0.2">
      <c r="A364" s="24"/>
      <c r="B364" s="574" t="s">
        <v>456</v>
      </c>
      <c r="C364" s="306"/>
      <c r="D364" s="306"/>
      <c r="E364" s="306"/>
      <c r="F364" s="307"/>
      <c r="G364" s="307"/>
      <c r="H364" s="182"/>
      <c r="I364" s="59"/>
      <c r="J364" s="5"/>
    </row>
    <row r="365" spans="1:11" s="60" customFormat="1" ht="10.5" hidden="1" customHeight="1" x14ac:dyDescent="0.2">
      <c r="A365" s="24"/>
      <c r="B365" s="574"/>
      <c r="C365" s="306"/>
      <c r="D365" s="306"/>
      <c r="E365" s="306"/>
      <c r="F365" s="307"/>
      <c r="G365" s="307"/>
      <c r="H365" s="182"/>
      <c r="I365" s="59"/>
      <c r="J365" s="5"/>
    </row>
    <row r="366" spans="1:11" s="57" customFormat="1" x14ac:dyDescent="0.2">
      <c r="A366" s="6"/>
      <c r="B366" s="16" t="s">
        <v>423</v>
      </c>
      <c r="C366" s="306"/>
      <c r="D366" s="306"/>
      <c r="E366" s="306"/>
      <c r="F366" s="307"/>
      <c r="G366" s="307"/>
      <c r="H366" s="182"/>
      <c r="I366" s="56"/>
      <c r="K366" s="60"/>
    </row>
    <row r="367" spans="1:11" s="60" customFormat="1" ht="17.25" customHeight="1" x14ac:dyDescent="0.2">
      <c r="A367" s="24"/>
      <c r="B367" s="37" t="s">
        <v>280</v>
      </c>
      <c r="C367" s="306"/>
      <c r="D367" s="306">
        <v>-49594.439999999981</v>
      </c>
      <c r="E367" s="306">
        <v>-49594.439999999981</v>
      </c>
      <c r="F367" s="307"/>
      <c r="G367" s="307">
        <v>-268.48</v>
      </c>
      <c r="H367" s="182">
        <v>0.56093817865933127</v>
      </c>
      <c r="I367" s="59"/>
    </row>
    <row r="368" spans="1:11" s="60" customFormat="1" ht="17.25" customHeight="1" x14ac:dyDescent="0.2">
      <c r="A368" s="24"/>
      <c r="B368" s="35" t="s">
        <v>143</v>
      </c>
      <c r="C368" s="308">
        <v>354125.71000000095</v>
      </c>
      <c r="D368" s="308">
        <v>4783265.1100000124</v>
      </c>
      <c r="E368" s="308">
        <v>5137390.8200000124</v>
      </c>
      <c r="F368" s="309">
        <v>3402.6299999999997</v>
      </c>
      <c r="G368" s="309">
        <v>20476.180000000004</v>
      </c>
      <c r="H368" s="183">
        <v>0.18650084257325106</v>
      </c>
      <c r="I368" s="59"/>
      <c r="K368" s="209" t="b">
        <f>IF(ABS(E368-SUM(E360:E367))&lt;0.001,TRUE,FALSE)</f>
        <v>1</v>
      </c>
    </row>
    <row r="369" spans="1:11" s="60" customFormat="1" ht="17.25" customHeight="1" x14ac:dyDescent="0.2">
      <c r="A369" s="24"/>
      <c r="B369" s="31" t="s">
        <v>466</v>
      </c>
      <c r="C369" s="308"/>
      <c r="D369" s="308"/>
      <c r="E369" s="308"/>
      <c r="F369" s="309"/>
      <c r="G369" s="309"/>
      <c r="H369" s="183"/>
      <c r="I369" s="59"/>
      <c r="K369" s="209"/>
    </row>
    <row r="370" spans="1:11" s="60" customFormat="1" ht="11.25" customHeight="1" x14ac:dyDescent="0.2">
      <c r="A370" s="24"/>
      <c r="B370" s="37" t="s">
        <v>468</v>
      </c>
      <c r="C370" s="306">
        <v>2552753.4</v>
      </c>
      <c r="D370" s="306">
        <v>391846</v>
      </c>
      <c r="E370" s="306">
        <v>2944599.4</v>
      </c>
      <c r="F370" s="307"/>
      <c r="G370" s="307">
        <v>11250</v>
      </c>
      <c r="H370" s="182"/>
      <c r="I370" s="59"/>
      <c r="K370" s="209"/>
    </row>
    <row r="371" spans="1:11" s="60" customFormat="1" ht="17.25" customHeight="1" x14ac:dyDescent="0.2">
      <c r="A371" s="24"/>
      <c r="B371" s="35" t="s">
        <v>467</v>
      </c>
      <c r="C371" s="308">
        <v>2552753.4</v>
      </c>
      <c r="D371" s="308">
        <v>391846</v>
      </c>
      <c r="E371" s="308">
        <v>2944599.4</v>
      </c>
      <c r="F371" s="309"/>
      <c r="G371" s="309">
        <v>11250</v>
      </c>
      <c r="H371" s="183"/>
      <c r="I371" s="59"/>
      <c r="K371" s="209"/>
    </row>
    <row r="372" spans="1:11" s="57" customFormat="1" ht="10.5" customHeight="1" x14ac:dyDescent="0.2">
      <c r="A372" s="6"/>
      <c r="B372" s="31" t="s">
        <v>122</v>
      </c>
      <c r="C372" s="308"/>
      <c r="D372" s="308"/>
      <c r="E372" s="308"/>
      <c r="F372" s="309"/>
      <c r="G372" s="309"/>
      <c r="H372" s="183"/>
      <c r="I372" s="56"/>
      <c r="J372" s="5"/>
    </row>
    <row r="373" spans="1:11" s="57" customFormat="1" ht="10.5" customHeight="1" x14ac:dyDescent="0.2">
      <c r="A373" s="6"/>
      <c r="B373" s="37" t="s">
        <v>144</v>
      </c>
      <c r="C373" s="306">
        <v>1855.4999999999991</v>
      </c>
      <c r="D373" s="306">
        <v>23551.760000000009</v>
      </c>
      <c r="E373" s="306">
        <v>25407.260000000009</v>
      </c>
      <c r="F373" s="307"/>
      <c r="G373" s="307">
        <v>1.0900000000000001</v>
      </c>
      <c r="H373" s="182">
        <v>3.0663204519667531E-2</v>
      </c>
      <c r="I373" s="56"/>
      <c r="J373" s="5"/>
      <c r="K373" s="209"/>
    </row>
    <row r="374" spans="1:11" s="57" customFormat="1" ht="10.5" customHeight="1" x14ac:dyDescent="0.2">
      <c r="A374" s="6"/>
      <c r="B374" s="37" t="s">
        <v>224</v>
      </c>
      <c r="C374" s="306">
        <v>201.69000000000005</v>
      </c>
      <c r="D374" s="306">
        <v>11454.640000000001</v>
      </c>
      <c r="E374" s="306">
        <v>11656.330000000002</v>
      </c>
      <c r="F374" s="307"/>
      <c r="G374" s="307"/>
      <c r="H374" s="182">
        <v>0.50098637870246177</v>
      </c>
      <c r="I374" s="56"/>
      <c r="J374" s="5"/>
      <c r="K374" s="63"/>
    </row>
    <row r="375" spans="1:11" s="57" customFormat="1" ht="10.5" hidden="1" customHeight="1" x14ac:dyDescent="0.2">
      <c r="A375" s="6"/>
      <c r="B375" s="37"/>
      <c r="C375" s="306"/>
      <c r="D375" s="306"/>
      <c r="E375" s="306"/>
      <c r="F375" s="307"/>
      <c r="G375" s="307"/>
      <c r="H375" s="182"/>
      <c r="I375" s="56"/>
      <c r="J375" s="5"/>
      <c r="K375" s="63"/>
    </row>
    <row r="376" spans="1:11" s="57" customFormat="1" ht="10.5" hidden="1" customHeight="1" x14ac:dyDescent="0.2">
      <c r="A376" s="6"/>
      <c r="B376" s="37"/>
      <c r="C376" s="306"/>
      <c r="D376" s="306"/>
      <c r="E376" s="306"/>
      <c r="F376" s="307"/>
      <c r="G376" s="307"/>
      <c r="H376" s="182"/>
      <c r="I376" s="56"/>
      <c r="J376" s="5"/>
      <c r="K376" s="63"/>
    </row>
    <row r="377" spans="1:11" s="60" customFormat="1" ht="10.5" customHeight="1" x14ac:dyDescent="0.2">
      <c r="A377" s="24"/>
      <c r="B377" s="16" t="s">
        <v>423</v>
      </c>
      <c r="C377" s="306"/>
      <c r="D377" s="306"/>
      <c r="E377" s="306"/>
      <c r="F377" s="307"/>
      <c r="G377" s="307"/>
      <c r="H377" s="182"/>
      <c r="I377" s="59"/>
      <c r="J377" s="5"/>
    </row>
    <row r="378" spans="1:11" s="63" customFormat="1" ht="14.25" customHeight="1" x14ac:dyDescent="0.2">
      <c r="A378" s="61"/>
      <c r="B378" s="35" t="s">
        <v>120</v>
      </c>
      <c r="C378" s="308">
        <v>2057.1899999999991</v>
      </c>
      <c r="D378" s="308">
        <v>35006.400000000009</v>
      </c>
      <c r="E378" s="308">
        <v>37063.590000000011</v>
      </c>
      <c r="F378" s="309"/>
      <c r="G378" s="309">
        <v>1.0900000000000001</v>
      </c>
      <c r="H378" s="183">
        <v>0.14333277293037816</v>
      </c>
      <c r="I378" s="62"/>
      <c r="K378" s="209" t="b">
        <f>IF(ABS(E378-SUM(E373:E377))&lt;0.001,TRUE,FALSE)</f>
        <v>1</v>
      </c>
    </row>
    <row r="379" spans="1:11" s="63" customFormat="1" ht="14.25" customHeight="1" x14ac:dyDescent="0.2">
      <c r="A379" s="61"/>
      <c r="B379" s="31" t="s">
        <v>244</v>
      </c>
      <c r="C379" s="308"/>
      <c r="D379" s="308"/>
      <c r="E379" s="308"/>
      <c r="F379" s="309"/>
      <c r="G379" s="309"/>
      <c r="H379" s="183"/>
      <c r="I379" s="62"/>
      <c r="K379" s="60"/>
    </row>
    <row r="380" spans="1:11" s="60" customFormat="1" ht="11.25" customHeight="1" x14ac:dyDescent="0.2">
      <c r="A380" s="24"/>
      <c r="B380" s="37" t="s">
        <v>144</v>
      </c>
      <c r="C380" s="306">
        <v>9.92</v>
      </c>
      <c r="D380" s="306">
        <v>30.52</v>
      </c>
      <c r="E380" s="306">
        <v>40.44</v>
      </c>
      <c r="F380" s="307"/>
      <c r="G380" s="307"/>
      <c r="H380" s="182"/>
      <c r="I380" s="59"/>
      <c r="J380" s="5"/>
      <c r="K380" s="57"/>
    </row>
    <row r="381" spans="1:11" s="57" customFormat="1" ht="10.5" customHeight="1" x14ac:dyDescent="0.2">
      <c r="A381" s="6"/>
      <c r="B381" s="37" t="s">
        <v>125</v>
      </c>
      <c r="C381" s="306">
        <v>735248.76999999629</v>
      </c>
      <c r="D381" s="306">
        <v>3935111.5539999837</v>
      </c>
      <c r="E381" s="306">
        <v>4670360.3239999795</v>
      </c>
      <c r="F381" s="307"/>
      <c r="G381" s="307">
        <v>15712.29</v>
      </c>
      <c r="H381" s="182">
        <v>-0.12367788834958471</v>
      </c>
      <c r="I381" s="56"/>
      <c r="J381" s="5"/>
    </row>
    <row r="382" spans="1:11" s="57" customFormat="1" ht="10.5" customHeight="1" x14ac:dyDescent="0.2">
      <c r="A382" s="6"/>
      <c r="B382" s="37" t="s">
        <v>126</v>
      </c>
      <c r="C382" s="306">
        <v>611.54999999999973</v>
      </c>
      <c r="D382" s="306">
        <v>5170.3200000000006</v>
      </c>
      <c r="E382" s="306">
        <v>5781.87</v>
      </c>
      <c r="F382" s="307"/>
      <c r="G382" s="307"/>
      <c r="H382" s="182"/>
      <c r="I382" s="56"/>
      <c r="J382" s="5"/>
    </row>
    <row r="383" spans="1:11" s="57" customFormat="1" ht="10.5" customHeight="1" x14ac:dyDescent="0.2">
      <c r="A383" s="6"/>
      <c r="B383" s="37" t="s">
        <v>127</v>
      </c>
      <c r="C383" s="306">
        <v>267088.41999999993</v>
      </c>
      <c r="D383" s="306">
        <v>2881717.7500000014</v>
      </c>
      <c r="E383" s="306">
        <v>3148806.1700000013</v>
      </c>
      <c r="F383" s="307"/>
      <c r="G383" s="307">
        <v>9600.5600000000013</v>
      </c>
      <c r="H383" s="182"/>
      <c r="I383" s="56"/>
      <c r="J383" s="5"/>
    </row>
    <row r="384" spans="1:11" s="57" customFormat="1" ht="10.5" customHeight="1" x14ac:dyDescent="0.2">
      <c r="A384" s="6"/>
      <c r="B384" s="37" t="s">
        <v>133</v>
      </c>
      <c r="C384" s="306">
        <v>44339.840000000011</v>
      </c>
      <c r="D384" s="306">
        <v>171502.57999999996</v>
      </c>
      <c r="E384" s="306">
        <v>215842.41999999998</v>
      </c>
      <c r="F384" s="307"/>
      <c r="G384" s="307">
        <v>773.87</v>
      </c>
      <c r="H384" s="182">
        <v>0.51165556434496628</v>
      </c>
      <c r="I384" s="56"/>
      <c r="J384" s="5"/>
    </row>
    <row r="385" spans="1:11" s="57" customFormat="1" ht="10.5" customHeight="1" x14ac:dyDescent="0.2">
      <c r="A385" s="6"/>
      <c r="B385" s="37" t="s">
        <v>134</v>
      </c>
      <c r="C385" s="306">
        <v>3007.56</v>
      </c>
      <c r="D385" s="306">
        <v>29639.409999999996</v>
      </c>
      <c r="E385" s="306">
        <v>32646.969999999998</v>
      </c>
      <c r="F385" s="307"/>
      <c r="G385" s="307">
        <v>153.55000000000001</v>
      </c>
      <c r="H385" s="182">
        <v>-0.54921957350142692</v>
      </c>
      <c r="I385" s="56"/>
      <c r="J385" s="5"/>
    </row>
    <row r="386" spans="1:11" s="57" customFormat="1" ht="10.5" customHeight="1" x14ac:dyDescent="0.2">
      <c r="A386" s="6"/>
      <c r="B386" s="37" t="s">
        <v>24</v>
      </c>
      <c r="C386" s="306">
        <v>221315.63999999993</v>
      </c>
      <c r="D386" s="306">
        <v>210854.91999999993</v>
      </c>
      <c r="E386" s="306">
        <v>432170.55999999988</v>
      </c>
      <c r="F386" s="307"/>
      <c r="G386" s="307">
        <v>881.53000000000009</v>
      </c>
      <c r="H386" s="182">
        <v>0.21074303111367687</v>
      </c>
      <c r="I386" s="56"/>
      <c r="J386" s="5"/>
      <c r="K386" s="5"/>
    </row>
    <row r="387" spans="1:11" s="57" customFormat="1" ht="10.5" customHeight="1" x14ac:dyDescent="0.2">
      <c r="A387" s="6"/>
      <c r="B387" s="37" t="s">
        <v>138</v>
      </c>
      <c r="C387" s="306">
        <v>34003.940000000017</v>
      </c>
      <c r="D387" s="306">
        <v>37784.17</v>
      </c>
      <c r="E387" s="306">
        <v>71788.110000000015</v>
      </c>
      <c r="F387" s="307"/>
      <c r="G387" s="307">
        <v>191.06</v>
      </c>
      <c r="H387" s="182">
        <v>0.32207997993346904</v>
      </c>
      <c r="I387" s="56"/>
      <c r="J387" s="5"/>
    </row>
    <row r="388" spans="1:11" s="57" customFormat="1" ht="10.5" customHeight="1" x14ac:dyDescent="0.2">
      <c r="A388" s="6"/>
      <c r="B388" s="37" t="s">
        <v>34</v>
      </c>
      <c r="C388" s="306">
        <v>2482871.3699999936</v>
      </c>
      <c r="D388" s="306">
        <v>482238.4900000004</v>
      </c>
      <c r="E388" s="306">
        <v>2965109.8599999943</v>
      </c>
      <c r="F388" s="307"/>
      <c r="G388" s="307">
        <v>5375.27</v>
      </c>
      <c r="H388" s="182">
        <v>-0.1411523833651781</v>
      </c>
      <c r="I388" s="56"/>
      <c r="J388" s="5"/>
    </row>
    <row r="389" spans="1:11" s="57" customFormat="1" ht="10.5" customHeight="1" x14ac:dyDescent="0.2">
      <c r="A389" s="6"/>
      <c r="B389" s="37" t="s">
        <v>140</v>
      </c>
      <c r="C389" s="306">
        <v>868.0200000000001</v>
      </c>
      <c r="D389" s="306">
        <v>250.87</v>
      </c>
      <c r="E389" s="306">
        <v>1118.8900000000001</v>
      </c>
      <c r="F389" s="307"/>
      <c r="G389" s="307"/>
      <c r="H389" s="182"/>
      <c r="I389" s="56"/>
    </row>
    <row r="390" spans="1:11" s="57" customFormat="1" ht="10.5" customHeight="1" x14ac:dyDescent="0.2">
      <c r="A390" s="6"/>
      <c r="B390" s="37" t="s">
        <v>129</v>
      </c>
      <c r="C390" s="306">
        <v>239456.61000000016</v>
      </c>
      <c r="D390" s="306">
        <v>2245717.7999999998</v>
      </c>
      <c r="E390" s="306">
        <v>2485174.41</v>
      </c>
      <c r="F390" s="307"/>
      <c r="G390" s="307">
        <v>11296.52</v>
      </c>
      <c r="H390" s="182">
        <v>5.675541747403301E-2</v>
      </c>
      <c r="I390" s="56"/>
    </row>
    <row r="391" spans="1:11" s="57" customFormat="1" ht="10.5" customHeight="1" x14ac:dyDescent="0.2">
      <c r="A391" s="6"/>
      <c r="B391" s="37" t="s">
        <v>381</v>
      </c>
      <c r="C391" s="306">
        <v>1686.3899999999994</v>
      </c>
      <c r="D391" s="306">
        <v>1695</v>
      </c>
      <c r="E391" s="306">
        <v>3381.3899999999994</v>
      </c>
      <c r="F391" s="307"/>
      <c r="G391" s="307"/>
      <c r="H391" s="182">
        <v>0.52417849898580093</v>
      </c>
      <c r="I391" s="56"/>
      <c r="J391" s="5"/>
    </row>
    <row r="392" spans="1:11" s="57" customFormat="1" ht="10.5" customHeight="1" x14ac:dyDescent="0.2">
      <c r="A392" s="6"/>
      <c r="B392" s="16" t="s">
        <v>427</v>
      </c>
      <c r="C392" s="306">
        <v>30</v>
      </c>
      <c r="D392" s="306"/>
      <c r="E392" s="306">
        <v>30</v>
      </c>
      <c r="F392" s="307"/>
      <c r="G392" s="307"/>
      <c r="H392" s="182">
        <v>-0.625</v>
      </c>
      <c r="I392" s="56"/>
      <c r="J392" s="5"/>
    </row>
    <row r="393" spans="1:11" s="57" customFormat="1" ht="10.5" customHeight="1" x14ac:dyDescent="0.2">
      <c r="A393" s="6"/>
      <c r="B393" s="37" t="s">
        <v>353</v>
      </c>
      <c r="C393" s="306"/>
      <c r="D393" s="306"/>
      <c r="E393" s="306"/>
      <c r="F393" s="307"/>
      <c r="G393" s="307"/>
      <c r="H393" s="182"/>
      <c r="I393" s="56"/>
      <c r="J393" s="5"/>
    </row>
    <row r="394" spans="1:11" s="57" customFormat="1" ht="10.5" customHeight="1" x14ac:dyDescent="0.2">
      <c r="A394" s="6"/>
      <c r="B394" s="37" t="s">
        <v>415</v>
      </c>
      <c r="C394" s="306"/>
      <c r="D394" s="306">
        <v>26923.308000000001</v>
      </c>
      <c r="E394" s="306">
        <v>26923.308000000001</v>
      </c>
      <c r="F394" s="307"/>
      <c r="G394" s="307"/>
      <c r="H394" s="182">
        <v>-0.26873070470134575</v>
      </c>
      <c r="I394" s="56"/>
      <c r="J394" s="5"/>
    </row>
    <row r="395" spans="1:11" s="57" customFormat="1" ht="10.5" customHeight="1" x14ac:dyDescent="0.2">
      <c r="A395" s="6"/>
      <c r="B395" s="37" t="s">
        <v>179</v>
      </c>
      <c r="C395" s="306">
        <v>315.73</v>
      </c>
      <c r="D395" s="306">
        <v>25457.550000000003</v>
      </c>
      <c r="E395" s="306">
        <v>25773.280000000002</v>
      </c>
      <c r="F395" s="307"/>
      <c r="G395" s="307">
        <v>30</v>
      </c>
      <c r="H395" s="182">
        <v>9.3750543728964519E-2</v>
      </c>
      <c r="I395" s="56"/>
      <c r="J395" s="5"/>
    </row>
    <row r="396" spans="1:11" s="57" customFormat="1" ht="10.5" customHeight="1" x14ac:dyDescent="0.2">
      <c r="A396" s="6"/>
      <c r="B396" s="37" t="s">
        <v>468</v>
      </c>
      <c r="C396" s="306">
        <v>10908</v>
      </c>
      <c r="D396" s="306">
        <v>2430</v>
      </c>
      <c r="E396" s="306">
        <v>13338</v>
      </c>
      <c r="F396" s="307"/>
      <c r="G396" s="307"/>
      <c r="H396" s="182">
        <v>0.3127952755905512</v>
      </c>
      <c r="I396" s="56"/>
      <c r="J396" s="5"/>
    </row>
    <row r="397" spans="1:11" s="57" customFormat="1" ht="10.5" customHeight="1" x14ac:dyDescent="0.2">
      <c r="A397" s="6"/>
      <c r="B397" s="575" t="s">
        <v>460</v>
      </c>
      <c r="C397" s="306"/>
      <c r="D397" s="306"/>
      <c r="E397" s="306"/>
      <c r="F397" s="307"/>
      <c r="G397" s="307"/>
      <c r="H397" s="182"/>
      <c r="I397" s="56"/>
      <c r="J397" s="5"/>
    </row>
    <row r="398" spans="1:11" s="57" customFormat="1" ht="10.5" customHeight="1" x14ac:dyDescent="0.2">
      <c r="A398" s="6"/>
      <c r="B398" s="575" t="s">
        <v>488</v>
      </c>
      <c r="C398" s="306"/>
      <c r="D398" s="306"/>
      <c r="E398" s="306"/>
      <c r="F398" s="307"/>
      <c r="G398" s="307"/>
      <c r="H398" s="182"/>
      <c r="I398" s="56"/>
      <c r="J398" s="5"/>
    </row>
    <row r="399" spans="1:11" s="57" customFormat="1" ht="10.5" customHeight="1" x14ac:dyDescent="0.2">
      <c r="A399" s="6"/>
      <c r="B399" s="16" t="s">
        <v>423</v>
      </c>
      <c r="C399" s="306">
        <v>12</v>
      </c>
      <c r="D399" s="306">
        <v>9990</v>
      </c>
      <c r="E399" s="306">
        <v>10002</v>
      </c>
      <c r="F399" s="307"/>
      <c r="G399" s="307">
        <v>30</v>
      </c>
      <c r="H399" s="182"/>
      <c r="I399" s="56"/>
      <c r="J399" s="5"/>
    </row>
    <row r="400" spans="1:11" s="60" customFormat="1" ht="12.75" customHeight="1" x14ac:dyDescent="0.2">
      <c r="A400" s="24"/>
      <c r="B400" s="37" t="s">
        <v>280</v>
      </c>
      <c r="C400" s="306"/>
      <c r="D400" s="306">
        <v>-185047.24</v>
      </c>
      <c r="E400" s="306">
        <v>-185047.24</v>
      </c>
      <c r="F400" s="307"/>
      <c r="G400" s="307">
        <v>-905.27</v>
      </c>
      <c r="H400" s="182">
        <v>0.39671428724542679</v>
      </c>
      <c r="I400" s="59"/>
      <c r="J400" s="5"/>
    </row>
    <row r="401" spans="1:11" s="57" customFormat="1" x14ac:dyDescent="0.2">
      <c r="A401" s="6"/>
      <c r="B401" s="35" t="s">
        <v>246</v>
      </c>
      <c r="C401" s="308">
        <v>4041773.75999999</v>
      </c>
      <c r="D401" s="308">
        <v>9881467.0019999854</v>
      </c>
      <c r="E401" s="308">
        <v>13923240.761999976</v>
      </c>
      <c r="F401" s="309"/>
      <c r="G401" s="309">
        <v>43139.380000000005</v>
      </c>
      <c r="H401" s="183">
        <v>-4.0982643230837335E-2</v>
      </c>
      <c r="I401" s="56"/>
      <c r="K401" s="209" t="b">
        <f>IF(ABS(E401-SUM(E380:E400))&lt;0.001,TRUE,FALSE)</f>
        <v>1</v>
      </c>
    </row>
    <row r="402" spans="1:11" s="60" customFormat="1" ht="13.5" customHeight="1" x14ac:dyDescent="0.2">
      <c r="A402" s="24"/>
      <c r="B402" s="35" t="s">
        <v>287</v>
      </c>
      <c r="C402" s="308">
        <v>224605700.31000018</v>
      </c>
      <c r="D402" s="308">
        <v>759849891.22869003</v>
      </c>
      <c r="E402" s="308">
        <v>984455591.53869021</v>
      </c>
      <c r="F402" s="309">
        <v>11121460.40000001</v>
      </c>
      <c r="G402" s="309">
        <v>4150120.2899999982</v>
      </c>
      <c r="H402" s="183">
        <v>-2.5405449100927124E-2</v>
      </c>
      <c r="I402" s="59"/>
      <c r="K402" s="209" t="b">
        <f>IF(ABS(E402-SUM(E323,E336,E347,E358,E368,E371,E378,E401))&lt;0.001,TRUE,FALSE)</f>
        <v>1</v>
      </c>
    </row>
    <row r="403" spans="1:11" s="60" customFormat="1" ht="10.5" customHeight="1" x14ac:dyDescent="0.2">
      <c r="A403" s="24"/>
      <c r="B403" s="31" t="s">
        <v>145</v>
      </c>
      <c r="C403" s="308"/>
      <c r="D403" s="308"/>
      <c r="E403" s="308"/>
      <c r="F403" s="309"/>
      <c r="G403" s="309"/>
      <c r="H403" s="183"/>
      <c r="I403" s="59"/>
      <c r="J403" s="5"/>
    </row>
    <row r="404" spans="1:11" s="60" customFormat="1" ht="10.5" customHeight="1" x14ac:dyDescent="0.2">
      <c r="A404" s="24"/>
      <c r="B404" s="37" t="s">
        <v>146</v>
      </c>
      <c r="C404" s="306">
        <v>103469290.61999318</v>
      </c>
      <c r="D404" s="306">
        <v>129328428.34383455</v>
      </c>
      <c r="E404" s="306">
        <v>232797718.96382773</v>
      </c>
      <c r="F404" s="307">
        <v>23510404.260000013</v>
      </c>
      <c r="G404" s="307">
        <v>1596550.5562399984</v>
      </c>
      <c r="H404" s="182">
        <v>-7.6486620821777263E-2</v>
      </c>
      <c r="I404" s="59"/>
      <c r="J404" s="5"/>
    </row>
    <row r="405" spans="1:11" s="60" customFormat="1" ht="10.5" customHeight="1" x14ac:dyDescent="0.2">
      <c r="A405" s="24"/>
      <c r="B405" s="37" t="s">
        <v>442</v>
      </c>
      <c r="C405" s="306">
        <v>251655.30000000176</v>
      </c>
      <c r="D405" s="306">
        <v>127505.93999999954</v>
      </c>
      <c r="E405" s="306">
        <v>379161.24000000139</v>
      </c>
      <c r="F405" s="307">
        <v>20995.300000000007</v>
      </c>
      <c r="G405" s="307">
        <v>1659.94</v>
      </c>
      <c r="H405" s="182">
        <v>-0.11945968684766894</v>
      </c>
      <c r="I405" s="59"/>
      <c r="J405" s="5"/>
    </row>
    <row r="406" spans="1:11" s="60" customFormat="1" ht="10.5" customHeight="1" x14ac:dyDescent="0.2">
      <c r="A406" s="24"/>
      <c r="B406" s="37" t="s">
        <v>147</v>
      </c>
      <c r="C406" s="306">
        <v>299751.10999998316</v>
      </c>
      <c r="D406" s="306">
        <v>391722.12999999407</v>
      </c>
      <c r="E406" s="306">
        <v>691473.23999997729</v>
      </c>
      <c r="F406" s="307">
        <v>65523.330000000075</v>
      </c>
      <c r="G406" s="307">
        <v>2747.749999999995</v>
      </c>
      <c r="H406" s="182">
        <v>-0.12545611947601276</v>
      </c>
      <c r="I406" s="59"/>
      <c r="J406" s="5"/>
    </row>
    <row r="407" spans="1:11" s="60" customFormat="1" ht="10.5" customHeight="1" x14ac:dyDescent="0.2">
      <c r="A407" s="24"/>
      <c r="B407" s="37" t="s">
        <v>148</v>
      </c>
      <c r="C407" s="306">
        <v>1748244.1900002803</v>
      </c>
      <c r="D407" s="306">
        <v>2440689.680000253</v>
      </c>
      <c r="E407" s="306">
        <v>4188933.8700005333</v>
      </c>
      <c r="F407" s="307">
        <v>357011.57999999565</v>
      </c>
      <c r="G407" s="307">
        <v>20491.220000000027</v>
      </c>
      <c r="H407" s="182">
        <v>-0.10156574790100603</v>
      </c>
      <c r="I407" s="59"/>
      <c r="J407" s="5"/>
    </row>
    <row r="408" spans="1:11" s="60" customFormat="1" ht="10.5" customHeight="1" x14ac:dyDescent="0.2">
      <c r="A408" s="24"/>
      <c r="B408" s="37" t="s">
        <v>125</v>
      </c>
      <c r="C408" s="306">
        <v>776260.35000001558</v>
      </c>
      <c r="D408" s="306">
        <v>952663.81000000646</v>
      </c>
      <c r="E408" s="306">
        <v>1728924.160000022</v>
      </c>
      <c r="F408" s="307">
        <v>158645.27000000028</v>
      </c>
      <c r="G408" s="307">
        <v>18385.820000000007</v>
      </c>
      <c r="H408" s="182">
        <v>-2.6940382651050587E-3</v>
      </c>
      <c r="I408" s="59"/>
      <c r="J408" s="5"/>
      <c r="K408" s="57"/>
    </row>
    <row r="409" spans="1:11" s="60" customFormat="1" ht="10.5" customHeight="1" x14ac:dyDescent="0.2">
      <c r="A409" s="24"/>
      <c r="B409" s="37" t="s">
        <v>149</v>
      </c>
      <c r="C409" s="306">
        <v>17828.189999999802</v>
      </c>
      <c r="D409" s="306">
        <v>94221.629999998739</v>
      </c>
      <c r="E409" s="306">
        <v>112049.81999999854</v>
      </c>
      <c r="F409" s="307">
        <v>78.100000000000009</v>
      </c>
      <c r="G409" s="307">
        <v>424.38999999999993</v>
      </c>
      <c r="H409" s="182">
        <v>-0.25345296049850341</v>
      </c>
      <c r="I409" s="59"/>
      <c r="J409" s="5"/>
      <c r="K409" s="57"/>
    </row>
    <row r="410" spans="1:11" s="57" customFormat="1" ht="10.5" customHeight="1" x14ac:dyDescent="0.2">
      <c r="A410" s="6"/>
      <c r="B410" s="37" t="s">
        <v>435</v>
      </c>
      <c r="C410" s="306"/>
      <c r="D410" s="306"/>
      <c r="E410" s="306"/>
      <c r="F410" s="307"/>
      <c r="G410" s="307"/>
      <c r="H410" s="182"/>
      <c r="I410" s="56"/>
      <c r="J410" s="5"/>
    </row>
    <row r="411" spans="1:11" s="57" customFormat="1" ht="10.5" customHeight="1" x14ac:dyDescent="0.2">
      <c r="A411" s="6"/>
      <c r="B411" s="37" t="s">
        <v>281</v>
      </c>
      <c r="C411" s="306">
        <v>97</v>
      </c>
      <c r="D411" s="306">
        <v>-27461879</v>
      </c>
      <c r="E411" s="306">
        <v>-27461782</v>
      </c>
      <c r="F411" s="307">
        <v>-36710</v>
      </c>
      <c r="G411" s="307">
        <v>-198135</v>
      </c>
      <c r="H411" s="182">
        <v>0.55970778561452628</v>
      </c>
      <c r="I411" s="56"/>
      <c r="J411" s="5"/>
      <c r="K411" s="60"/>
    </row>
    <row r="412" spans="1:11" s="57" customFormat="1" ht="10.5" customHeight="1" x14ac:dyDescent="0.2">
      <c r="A412" s="6"/>
      <c r="B412" s="575" t="s">
        <v>461</v>
      </c>
      <c r="C412" s="306"/>
      <c r="D412" s="306"/>
      <c r="E412" s="306"/>
      <c r="F412" s="307"/>
      <c r="G412" s="307"/>
      <c r="H412" s="182"/>
      <c r="I412" s="56"/>
      <c r="J412" s="5"/>
      <c r="K412" s="60"/>
    </row>
    <row r="413" spans="1:11" s="57" customFormat="1" ht="10.5" customHeight="1" x14ac:dyDescent="0.2">
      <c r="A413" s="6"/>
      <c r="B413" s="575" t="s">
        <v>465</v>
      </c>
      <c r="C413" s="306"/>
      <c r="D413" s="306">
        <v>26238.971455000003</v>
      </c>
      <c r="E413" s="306">
        <v>26238.971455000003</v>
      </c>
      <c r="F413" s="307"/>
      <c r="G413" s="307"/>
      <c r="H413" s="182">
        <v>-0.43334106436008302</v>
      </c>
      <c r="I413" s="56"/>
      <c r="J413" s="5"/>
      <c r="K413" s="60"/>
    </row>
    <row r="414" spans="1:11" s="57" customFormat="1" ht="10.5" customHeight="1" x14ac:dyDescent="0.2">
      <c r="A414" s="6"/>
      <c r="B414" s="575" t="s">
        <v>491</v>
      </c>
      <c r="C414" s="306"/>
      <c r="D414" s="306">
        <v>360454.00000000349</v>
      </c>
      <c r="E414" s="306">
        <v>360454.00000000349</v>
      </c>
      <c r="F414" s="307"/>
      <c r="G414" s="307">
        <v>2941.4999999999995</v>
      </c>
      <c r="H414" s="182"/>
      <c r="I414" s="56"/>
      <c r="J414" s="5"/>
      <c r="K414" s="60"/>
    </row>
    <row r="415" spans="1:11" s="60" customFormat="1" ht="10.5" customHeight="1" x14ac:dyDescent="0.2">
      <c r="A415" s="24"/>
      <c r="B415" s="41" t="s">
        <v>150</v>
      </c>
      <c r="C415" s="311">
        <v>106563126.75999346</v>
      </c>
      <c r="D415" s="311">
        <v>106260045.50528979</v>
      </c>
      <c r="E415" s="311">
        <v>212823172.26528326</v>
      </c>
      <c r="F415" s="312">
        <v>24075947.840000004</v>
      </c>
      <c r="G415" s="312">
        <v>1445066.176239999</v>
      </c>
      <c r="H415" s="184">
        <v>-0.12160015579311934</v>
      </c>
      <c r="I415" s="59"/>
      <c r="J415" s="5"/>
      <c r="K415" s="209" t="b">
        <f>IF(ABS(E415-SUM(E404:E414))&lt;0.001,TRUE,FALSE)</f>
        <v>1</v>
      </c>
    </row>
    <row r="416" spans="1:11" s="60" customFormat="1" ht="9" x14ac:dyDescent="0.15">
      <c r="A416" s="24"/>
      <c r="B416" s="265" t="s">
        <v>238</v>
      </c>
      <c r="C416" s="265"/>
      <c r="D416" s="265"/>
      <c r="E416" s="265"/>
      <c r="F416" s="265"/>
      <c r="G416" s="265"/>
      <c r="H416" s="265"/>
      <c r="I416" s="59"/>
    </row>
    <row r="417" spans="1:11" s="60" customFormat="1" ht="10.5" customHeight="1" x14ac:dyDescent="0.15">
      <c r="A417" s="24"/>
      <c r="B417" s="265" t="s">
        <v>249</v>
      </c>
      <c r="C417" s="265"/>
      <c r="D417" s="265"/>
      <c r="E417" s="265"/>
      <c r="F417" s="265"/>
      <c r="G417" s="265"/>
      <c r="H417" s="265"/>
      <c r="I417" s="59"/>
    </row>
    <row r="418" spans="1:11" s="60" customFormat="1" ht="10.5" customHeight="1" x14ac:dyDescent="0.15">
      <c r="A418" s="24"/>
      <c r="B418" s="265" t="s">
        <v>251</v>
      </c>
      <c r="C418" s="265"/>
      <c r="D418" s="265"/>
      <c r="E418" s="265"/>
      <c r="F418" s="265"/>
      <c r="G418" s="265"/>
      <c r="H418" s="265"/>
      <c r="I418" s="59"/>
    </row>
    <row r="419" spans="1:11" s="60" customFormat="1" ht="10.5" customHeight="1" x14ac:dyDescent="0.2">
      <c r="A419" s="24"/>
      <c r="B419" s="265" t="s">
        <v>376</v>
      </c>
      <c r="C419" s="210"/>
      <c r="D419" s="210"/>
      <c r="E419" s="210"/>
      <c r="F419" s="210"/>
      <c r="G419" s="210"/>
      <c r="H419" s="211"/>
      <c r="I419" s="59"/>
      <c r="K419" s="5"/>
    </row>
    <row r="420" spans="1:11" s="60" customFormat="1" ht="10.5" customHeight="1" x14ac:dyDescent="0.2">
      <c r="A420" s="24"/>
      <c r="B420" s="265" t="s">
        <v>431</v>
      </c>
      <c r="C420" s="210"/>
      <c r="D420" s="210"/>
      <c r="E420" s="210"/>
      <c r="F420" s="210"/>
      <c r="G420" s="210"/>
      <c r="H420" s="211"/>
      <c r="I420" s="59"/>
      <c r="K420" s="5"/>
    </row>
    <row r="421" spans="1:11" ht="15" customHeight="1" x14ac:dyDescent="0.25">
      <c r="B421" s="7" t="s">
        <v>288</v>
      </c>
      <c r="C421" s="8"/>
      <c r="D421" s="8"/>
      <c r="E421" s="8"/>
      <c r="F421" s="8"/>
      <c r="G421" s="8"/>
      <c r="H421" s="8"/>
      <c r="I421" s="8"/>
    </row>
    <row r="422" spans="1:11" x14ac:dyDescent="0.2">
      <c r="B422" s="9"/>
      <c r="C422" s="10" t="str">
        <f>$C$3</f>
        <v>MOIS D'AOUT 2024</v>
      </c>
      <c r="D422" s="11"/>
    </row>
    <row r="423" spans="1:11" ht="19.5" customHeight="1" x14ac:dyDescent="0.2">
      <c r="B423" s="12" t="str">
        <f>B305</f>
        <v xml:space="preserve">             I - ASSURANCE MALADIE : DÉPENSES en milliers d'euros</v>
      </c>
      <c r="C423" s="13"/>
      <c r="D423" s="13"/>
      <c r="E423" s="13"/>
      <c r="F423" s="13"/>
      <c r="G423" s="13"/>
      <c r="H423" s="14"/>
      <c r="I423" s="15"/>
    </row>
    <row r="424" spans="1:11" ht="13.5" customHeight="1" x14ac:dyDescent="0.2">
      <c r="B424" s="16" t="s">
        <v>7</v>
      </c>
      <c r="C424" s="17" t="s">
        <v>1</v>
      </c>
      <c r="D424" s="17" t="s">
        <v>2</v>
      </c>
      <c r="E424" s="17" t="s">
        <v>6</v>
      </c>
      <c r="F424" s="219" t="s">
        <v>242</v>
      </c>
      <c r="G424" s="219" t="s">
        <v>237</v>
      </c>
      <c r="H424" s="19" t="str">
        <f>$H$5</f>
        <v>PCAP</v>
      </c>
      <c r="I424" s="23"/>
      <c r="K424" s="57"/>
    </row>
    <row r="425" spans="1:11" ht="10.5" customHeight="1" x14ac:dyDescent="0.2">
      <c r="B425" s="21"/>
      <c r="C425" s="44" t="s">
        <v>5</v>
      </c>
      <c r="D425" s="44" t="s">
        <v>5</v>
      </c>
      <c r="E425" s="44"/>
      <c r="F425" s="220"/>
      <c r="G425" s="220" t="s">
        <v>239</v>
      </c>
      <c r="H425" s="22" t="str">
        <f>$H$6</f>
        <v>en %</v>
      </c>
      <c r="I425" s="23"/>
      <c r="K425" s="60"/>
    </row>
    <row r="426" spans="1:11" s="57" customFormat="1" ht="12" customHeight="1" x14ac:dyDescent="0.2">
      <c r="A426" s="6"/>
      <c r="B426" s="31" t="s">
        <v>152</v>
      </c>
      <c r="C426" s="55"/>
      <c r="D426" s="55"/>
      <c r="E426" s="55"/>
      <c r="F426" s="225"/>
      <c r="G426" s="225"/>
      <c r="H426" s="182"/>
      <c r="I426" s="56"/>
    </row>
    <row r="427" spans="1:11" s="60" customFormat="1" ht="14.25" customHeight="1" x14ac:dyDescent="0.2">
      <c r="A427" s="24"/>
      <c r="B427" s="16" t="s">
        <v>12</v>
      </c>
      <c r="C427" s="306"/>
      <c r="D427" s="306">
        <v>1584587844.1199758</v>
      </c>
      <c r="E427" s="306">
        <v>1584587844.1199758</v>
      </c>
      <c r="F427" s="306">
        <v>2404838.4899999998</v>
      </c>
      <c r="G427" s="306">
        <v>8431067.3300000038</v>
      </c>
      <c r="H427" s="182">
        <v>-1.1947370092939225E-2</v>
      </c>
      <c r="I427" s="59"/>
      <c r="K427" s="57"/>
    </row>
    <row r="428" spans="1:11" s="57" customFormat="1" ht="10.5" customHeight="1" x14ac:dyDescent="0.2">
      <c r="A428" s="6"/>
      <c r="B428" s="16" t="s">
        <v>10</v>
      </c>
      <c r="C428" s="306">
        <v>328232761.64999467</v>
      </c>
      <c r="D428" s="306">
        <v>8567.3699999999826</v>
      </c>
      <c r="E428" s="306">
        <v>328241329.01999468</v>
      </c>
      <c r="F428" s="307">
        <v>7935.4899999999971</v>
      </c>
      <c r="G428" s="307">
        <v>2026156.4400000051</v>
      </c>
      <c r="H428" s="182">
        <v>-4.942399012587273E-2</v>
      </c>
      <c r="I428" s="56"/>
      <c r="J428" s="5"/>
    </row>
    <row r="429" spans="1:11" s="57" customFormat="1" ht="10.5" customHeight="1" x14ac:dyDescent="0.2">
      <c r="A429" s="6"/>
      <c r="B429" s="16" t="s">
        <v>9</v>
      </c>
      <c r="C429" s="306">
        <v>6401.9299999999839</v>
      </c>
      <c r="D429" s="306"/>
      <c r="E429" s="306">
        <v>6401.9299999999839</v>
      </c>
      <c r="F429" s="307"/>
      <c r="G429" s="307">
        <v>2.79</v>
      </c>
      <c r="H429" s="182"/>
      <c r="I429" s="56"/>
      <c r="J429" s="5"/>
    </row>
    <row r="430" spans="1:11" s="57" customFormat="1" ht="10.5" customHeight="1" x14ac:dyDescent="0.2">
      <c r="A430" s="6"/>
      <c r="B430" s="16" t="s">
        <v>299</v>
      </c>
      <c r="C430" s="306">
        <v>30904568.690000709</v>
      </c>
      <c r="D430" s="306">
        <v>2482.0700000000002</v>
      </c>
      <c r="E430" s="306">
        <v>30907050.760000709</v>
      </c>
      <c r="F430" s="307"/>
      <c r="G430" s="307">
        <v>127144.08000000023</v>
      </c>
      <c r="H430" s="182">
        <v>-9.6616440016791261E-3</v>
      </c>
      <c r="I430" s="56"/>
      <c r="J430" s="5"/>
    </row>
    <row r="431" spans="1:11" s="57" customFormat="1" ht="10.5" customHeight="1" x14ac:dyDescent="0.2">
      <c r="A431" s="6"/>
      <c r="B431" s="16" t="s">
        <v>11</v>
      </c>
      <c r="C431" s="306">
        <v>139075.01000000004</v>
      </c>
      <c r="D431" s="306">
        <v>31.940000000000005</v>
      </c>
      <c r="E431" s="306">
        <v>139106.95000000004</v>
      </c>
      <c r="F431" s="307"/>
      <c r="G431" s="307">
        <v>134322.91000000003</v>
      </c>
      <c r="H431" s="182">
        <v>-0.13239685939612345</v>
      </c>
      <c r="I431" s="56"/>
      <c r="J431" s="5"/>
      <c r="K431" s="60"/>
    </row>
    <row r="432" spans="1:11" s="57" customFormat="1" ht="10.5" customHeight="1" x14ac:dyDescent="0.2">
      <c r="A432" s="6"/>
      <c r="B432" s="16" t="s">
        <v>75</v>
      </c>
      <c r="C432" s="306">
        <v>4147398.3100001453</v>
      </c>
      <c r="D432" s="306">
        <v>374.52999999999992</v>
      </c>
      <c r="E432" s="306">
        <v>4147772.8400001451</v>
      </c>
      <c r="F432" s="307"/>
      <c r="G432" s="307">
        <v>21716.859999999942</v>
      </c>
      <c r="H432" s="182">
        <v>-7.3978665153002887E-2</v>
      </c>
      <c r="I432" s="56"/>
      <c r="J432" s="5"/>
      <c r="K432" s="60"/>
    </row>
    <row r="433" spans="1:11" s="60" customFormat="1" ht="10.5" customHeight="1" x14ac:dyDescent="0.2">
      <c r="A433" s="24"/>
      <c r="B433" s="16" t="s">
        <v>85</v>
      </c>
      <c r="C433" s="306">
        <v>763418.91</v>
      </c>
      <c r="D433" s="306">
        <v>153733581.48000002</v>
      </c>
      <c r="E433" s="306">
        <v>154497000.39000002</v>
      </c>
      <c r="F433" s="313">
        <v>154497000.39000002</v>
      </c>
      <c r="G433" s="313">
        <v>862972.0399999998</v>
      </c>
      <c r="H433" s="185">
        <v>-0.10075121187306557</v>
      </c>
      <c r="I433" s="59"/>
      <c r="J433" s="5"/>
      <c r="K433" s="57"/>
    </row>
    <row r="434" spans="1:11" s="60" customFormat="1" x14ac:dyDescent="0.2">
      <c r="A434" s="24"/>
      <c r="B434" s="37" t="s">
        <v>25</v>
      </c>
      <c r="C434" s="306">
        <v>698918.75000001269</v>
      </c>
      <c r="D434" s="306">
        <v>1690928.77</v>
      </c>
      <c r="E434" s="306">
        <v>2389847.5200000126</v>
      </c>
      <c r="F434" s="313">
        <v>-18.45</v>
      </c>
      <c r="G434" s="313">
        <v>2441.0400000000013</v>
      </c>
      <c r="H434" s="185"/>
      <c r="I434" s="59"/>
      <c r="J434" s="5"/>
      <c r="K434" s="57"/>
    </row>
    <row r="435" spans="1:11" s="57" customFormat="1" x14ac:dyDescent="0.2">
      <c r="A435" s="6"/>
      <c r="B435" s="37" t="s">
        <v>48</v>
      </c>
      <c r="C435" s="306"/>
      <c r="D435" s="306">
        <v>374097.12416999927</v>
      </c>
      <c r="E435" s="306">
        <v>374097.12416999927</v>
      </c>
      <c r="F435" s="313">
        <v>81.194119999999998</v>
      </c>
      <c r="G435" s="313">
        <v>1341.1344050000002</v>
      </c>
      <c r="H435" s="185">
        <v>-0.33158161029452338</v>
      </c>
      <c r="I435" s="56"/>
      <c r="J435" s="5"/>
    </row>
    <row r="436" spans="1:11" s="57" customFormat="1" ht="10.5" customHeight="1" x14ac:dyDescent="0.2">
      <c r="A436" s="6"/>
      <c r="B436" s="37" t="s">
        <v>355</v>
      </c>
      <c r="C436" s="306">
        <v>4.8</v>
      </c>
      <c r="D436" s="306">
        <v>382751.79644000012</v>
      </c>
      <c r="E436" s="306">
        <v>382756.59644000011</v>
      </c>
      <c r="F436" s="307"/>
      <c r="G436" s="307">
        <v>2708.68</v>
      </c>
      <c r="H436" s="182"/>
      <c r="I436" s="66"/>
      <c r="J436" s="5"/>
    </row>
    <row r="437" spans="1:11" s="57" customFormat="1" ht="10.5" customHeight="1" x14ac:dyDescent="0.2">
      <c r="A437" s="6"/>
      <c r="B437" s="37" t="s">
        <v>79</v>
      </c>
      <c r="C437" s="306"/>
      <c r="D437" s="306">
        <v>9417659.5989999976</v>
      </c>
      <c r="E437" s="306">
        <v>9417659.5989999976</v>
      </c>
      <c r="F437" s="307"/>
      <c r="G437" s="307">
        <v>12001.32</v>
      </c>
      <c r="H437" s="182">
        <v>-5.4742325173435913E-2</v>
      </c>
      <c r="I437" s="66"/>
      <c r="J437" s="5"/>
    </row>
    <row r="438" spans="1:11" s="57" customFormat="1" ht="10.5" customHeight="1" x14ac:dyDescent="0.2">
      <c r="A438" s="6"/>
      <c r="B438" s="563" t="s">
        <v>432</v>
      </c>
      <c r="C438" s="314">
        <v>34141948.370009303</v>
      </c>
      <c r="D438" s="306">
        <v>51117826.300007373</v>
      </c>
      <c r="E438" s="306">
        <v>85259774.670016676</v>
      </c>
      <c r="F438" s="313"/>
      <c r="G438" s="313">
        <v>584915.52000001003</v>
      </c>
      <c r="H438" s="185">
        <v>-4.5976242206927864E-2</v>
      </c>
      <c r="I438" s="56"/>
      <c r="J438" s="5"/>
      <c r="K438" s="60"/>
    </row>
    <row r="439" spans="1:11" s="57" customFormat="1" ht="10.5" customHeight="1" x14ac:dyDescent="0.2">
      <c r="A439" s="6"/>
      <c r="B439" s="563" t="s">
        <v>440</v>
      </c>
      <c r="C439" s="314">
        <v>1804957.6499999813</v>
      </c>
      <c r="D439" s="306">
        <v>490055.22000000108</v>
      </c>
      <c r="E439" s="306">
        <v>2295012.8699999815</v>
      </c>
      <c r="F439" s="313"/>
      <c r="G439" s="313">
        <v>13064.670000000002</v>
      </c>
      <c r="H439" s="185"/>
      <c r="I439" s="56"/>
      <c r="J439" s="5"/>
    </row>
    <row r="440" spans="1:11" s="57" customFormat="1" ht="10.5" customHeight="1" x14ac:dyDescent="0.2">
      <c r="A440" s="6"/>
      <c r="B440" s="574" t="s">
        <v>457</v>
      </c>
      <c r="C440" s="314"/>
      <c r="D440" s="306"/>
      <c r="E440" s="306"/>
      <c r="F440" s="313"/>
      <c r="G440" s="313"/>
      <c r="H440" s="185"/>
      <c r="I440" s="56"/>
      <c r="J440" s="5"/>
    </row>
    <row r="441" spans="1:11" s="57" customFormat="1" ht="10.5" customHeight="1" x14ac:dyDescent="0.2">
      <c r="A441" s="6"/>
      <c r="B441" s="574" t="s">
        <v>476</v>
      </c>
      <c r="C441" s="314">
        <v>3680431.1400000174</v>
      </c>
      <c r="D441" s="306">
        <v>5763320.8399999794</v>
      </c>
      <c r="E441" s="306">
        <v>9443751.9799999986</v>
      </c>
      <c r="F441" s="313"/>
      <c r="G441" s="313">
        <v>36354.9</v>
      </c>
      <c r="H441" s="185">
        <v>-0.15890852319160975</v>
      </c>
      <c r="I441" s="56"/>
      <c r="J441" s="5"/>
    </row>
    <row r="442" spans="1:11" s="57" customFormat="1" ht="10.5" customHeight="1" x14ac:dyDescent="0.2">
      <c r="A442" s="6"/>
      <c r="B442" s="574" t="s">
        <v>493</v>
      </c>
      <c r="C442" s="314"/>
      <c r="D442" s="306">
        <v>551063.9291050001</v>
      </c>
      <c r="E442" s="306">
        <v>551063.9291050001</v>
      </c>
      <c r="F442" s="313"/>
      <c r="G442" s="313"/>
      <c r="H442" s="185"/>
      <c r="I442" s="56"/>
      <c r="J442" s="5"/>
    </row>
    <row r="443" spans="1:11" s="60" customFormat="1" ht="10.5" customHeight="1" x14ac:dyDescent="0.2">
      <c r="A443" s="24"/>
      <c r="B443" s="563" t="s">
        <v>445</v>
      </c>
      <c r="C443" s="314"/>
      <c r="D443" s="306">
        <v>27055.869999999126</v>
      </c>
      <c r="E443" s="306">
        <v>27055.869999999126</v>
      </c>
      <c r="F443" s="313"/>
      <c r="G443" s="313">
        <v>96.219999999999857</v>
      </c>
      <c r="H443" s="185">
        <v>-5.1412457704094638E-2</v>
      </c>
      <c r="I443" s="56"/>
      <c r="J443" s="5"/>
      <c r="K443" s="57"/>
    </row>
    <row r="444" spans="1:11" s="57" customFormat="1" ht="12.75" customHeight="1" x14ac:dyDescent="0.2">
      <c r="A444" s="6"/>
      <c r="B444" s="16" t="s">
        <v>280</v>
      </c>
      <c r="C444" s="310"/>
      <c r="D444" s="306">
        <v>-54980729.929999948</v>
      </c>
      <c r="E444" s="306">
        <v>-54980729.929999948</v>
      </c>
      <c r="F444" s="313"/>
      <c r="G444" s="313">
        <v>-384002.70999999973</v>
      </c>
      <c r="H444" s="185">
        <v>0.32404230990721494</v>
      </c>
      <c r="I444" s="59"/>
      <c r="J444" s="5"/>
    </row>
    <row r="445" spans="1:11" s="57" customFormat="1" ht="10.5" customHeight="1" x14ac:dyDescent="0.2">
      <c r="A445" s="6"/>
      <c r="B445" s="29" t="s">
        <v>156</v>
      </c>
      <c r="C445" s="308">
        <v>404519885.21000493</v>
      </c>
      <c r="D445" s="308">
        <v>1753166911.028698</v>
      </c>
      <c r="E445" s="308">
        <v>2157686796.2387037</v>
      </c>
      <c r="F445" s="315">
        <v>156909837.11412001</v>
      </c>
      <c r="G445" s="315">
        <v>11872303.224405017</v>
      </c>
      <c r="H445" s="186">
        <v>-3.1473381249309651E-2</v>
      </c>
      <c r="I445" s="56"/>
      <c r="K445" s="209" t="b">
        <f>IF(ABS(E445-SUM(E427:E444))&lt;0.001,TRUE,FALSE)</f>
        <v>1</v>
      </c>
    </row>
    <row r="446" spans="1:11" s="60" customFormat="1" ht="15" customHeight="1" x14ac:dyDescent="0.2">
      <c r="A446" s="24"/>
      <c r="B446" s="29" t="s">
        <v>153</v>
      </c>
      <c r="C446" s="308"/>
      <c r="D446" s="308">
        <v>32037.690000000002</v>
      </c>
      <c r="E446" s="308">
        <v>32037.690000000002</v>
      </c>
      <c r="F446" s="315"/>
      <c r="G446" s="315"/>
      <c r="H446" s="186">
        <v>-0.31893650346891234</v>
      </c>
      <c r="I446" s="56"/>
      <c r="J446" s="5"/>
      <c r="K446" s="5"/>
    </row>
    <row r="447" spans="1:11" ht="17.25" customHeight="1" x14ac:dyDescent="0.2">
      <c r="A447" s="2"/>
      <c r="B447" s="31" t="s">
        <v>154</v>
      </c>
      <c r="C447" s="308"/>
      <c r="D447" s="308"/>
      <c r="E447" s="308"/>
      <c r="F447" s="315"/>
      <c r="G447" s="315"/>
      <c r="H447" s="186"/>
      <c r="I447" s="59"/>
      <c r="J447" s="60"/>
    </row>
    <row r="448" spans="1:11" ht="10.5" customHeight="1" x14ac:dyDescent="0.2">
      <c r="A448" s="2"/>
      <c r="B448" s="272" t="s">
        <v>268</v>
      </c>
      <c r="C448" s="316"/>
      <c r="D448" s="306"/>
      <c r="E448" s="306"/>
      <c r="F448" s="313"/>
      <c r="G448" s="313"/>
      <c r="H448" s="185"/>
      <c r="I448" s="69"/>
    </row>
    <row r="449" spans="1:11" ht="21" customHeight="1" x14ac:dyDescent="0.2">
      <c r="A449" s="2"/>
      <c r="B449" s="67" t="s">
        <v>267</v>
      </c>
      <c r="C449" s="317">
        <v>116793389.59999935</v>
      </c>
      <c r="D449" s="317">
        <v>401097009.34000242</v>
      </c>
      <c r="E449" s="317">
        <v>517890398.94000179</v>
      </c>
      <c r="F449" s="318"/>
      <c r="G449" s="318">
        <v>2824987.2400000012</v>
      </c>
      <c r="H449" s="281">
        <v>5.3252984709512674E-2</v>
      </c>
      <c r="I449" s="69"/>
    </row>
    <row r="450" spans="1:11" ht="11.25" customHeight="1" x14ac:dyDescent="0.2">
      <c r="A450" s="2"/>
      <c r="B450" s="272" t="s">
        <v>266</v>
      </c>
      <c r="C450" s="317"/>
      <c r="D450" s="317"/>
      <c r="E450" s="317"/>
      <c r="F450" s="318"/>
      <c r="G450" s="318"/>
      <c r="H450" s="281"/>
      <c r="I450" s="69"/>
      <c r="K450" s="28"/>
    </row>
    <row r="451" spans="1:11" s="28" customFormat="1" ht="10.5" customHeight="1" x14ac:dyDescent="0.2">
      <c r="A451" s="54"/>
      <c r="B451" s="67" t="s">
        <v>257</v>
      </c>
      <c r="C451" s="317">
        <v>25526101.850001007</v>
      </c>
      <c r="D451" s="317">
        <v>11324022.559999967</v>
      </c>
      <c r="E451" s="317">
        <v>36850124.410000972</v>
      </c>
      <c r="F451" s="318"/>
      <c r="G451" s="318">
        <v>226347.83000000002</v>
      </c>
      <c r="H451" s="281">
        <v>-3.9162657618996954E-2</v>
      </c>
      <c r="I451" s="69"/>
      <c r="J451" s="5"/>
      <c r="K451" s="5"/>
    </row>
    <row r="452" spans="1:11" ht="10.5" customHeight="1" x14ac:dyDescent="0.2">
      <c r="A452" s="2"/>
      <c r="B452" s="16" t="s">
        <v>258</v>
      </c>
      <c r="C452" s="317">
        <v>4826242.5500000035</v>
      </c>
      <c r="D452" s="317">
        <v>1371575.73</v>
      </c>
      <c r="E452" s="317">
        <v>6197818.2800000031</v>
      </c>
      <c r="F452" s="318"/>
      <c r="G452" s="318">
        <v>19616.670000000002</v>
      </c>
      <c r="H452" s="281">
        <v>1.0301703663708084E-2</v>
      </c>
      <c r="I452" s="70"/>
    </row>
    <row r="453" spans="1:11" ht="10.5" customHeight="1" x14ac:dyDescent="0.2">
      <c r="A453" s="2"/>
      <c r="B453" s="67" t="s">
        <v>259</v>
      </c>
      <c r="C453" s="317">
        <v>17537311.210000005</v>
      </c>
      <c r="D453" s="317">
        <v>5241238.509999997</v>
      </c>
      <c r="E453" s="317">
        <v>22778549.720000003</v>
      </c>
      <c r="F453" s="318"/>
      <c r="G453" s="318">
        <v>114855.62</v>
      </c>
      <c r="H453" s="281">
        <v>-5.9306164399516414E-2</v>
      </c>
      <c r="I453" s="69"/>
    </row>
    <row r="454" spans="1:11" ht="10.5" customHeight="1" x14ac:dyDescent="0.2">
      <c r="A454" s="2"/>
      <c r="B454" s="67" t="s">
        <v>260</v>
      </c>
      <c r="C454" s="317">
        <v>905372.34000000742</v>
      </c>
      <c r="D454" s="317">
        <v>1243467.9399999939</v>
      </c>
      <c r="E454" s="317">
        <v>2148840.2800000017</v>
      </c>
      <c r="F454" s="318"/>
      <c r="G454" s="318">
        <v>13626.62</v>
      </c>
      <c r="H454" s="281">
        <v>-1.3669215265875945E-2</v>
      </c>
      <c r="I454" s="69"/>
    </row>
    <row r="455" spans="1:11" ht="10.5" customHeight="1" x14ac:dyDescent="0.2">
      <c r="A455" s="2"/>
      <c r="B455" s="67" t="s">
        <v>261</v>
      </c>
      <c r="C455" s="317"/>
      <c r="D455" s="317">
        <v>758379.69000000088</v>
      </c>
      <c r="E455" s="317">
        <v>758379.69000000088</v>
      </c>
      <c r="F455" s="318"/>
      <c r="G455" s="318">
        <v>3293.21</v>
      </c>
      <c r="H455" s="281">
        <v>-0.28316927404284975</v>
      </c>
      <c r="I455" s="69"/>
    </row>
    <row r="456" spans="1:11" ht="10.5" customHeight="1" x14ac:dyDescent="0.2">
      <c r="A456" s="2"/>
      <c r="B456" s="67" t="s">
        <v>262</v>
      </c>
      <c r="C456" s="317">
        <v>462023.44999999867</v>
      </c>
      <c r="D456" s="317">
        <v>3965821.7299999758</v>
      </c>
      <c r="E456" s="317">
        <v>4427845.1799999746</v>
      </c>
      <c r="F456" s="318"/>
      <c r="G456" s="318">
        <v>15243.430000000004</v>
      </c>
      <c r="H456" s="281">
        <v>-2.4344521794457452E-2</v>
      </c>
      <c r="I456" s="69"/>
    </row>
    <row r="457" spans="1:11" ht="10.5" customHeight="1" x14ac:dyDescent="0.2">
      <c r="A457" s="2"/>
      <c r="B457" s="67" t="s">
        <v>264</v>
      </c>
      <c r="C457" s="317"/>
      <c r="D457" s="317">
        <v>21648141.66999992</v>
      </c>
      <c r="E457" s="317">
        <v>21648141.66999992</v>
      </c>
      <c r="F457" s="318"/>
      <c r="G457" s="318">
        <v>101648.26000000001</v>
      </c>
      <c r="H457" s="281">
        <v>1.3568756253119041E-2</v>
      </c>
      <c r="I457" s="71"/>
    </row>
    <row r="458" spans="1:11" ht="18.75" customHeight="1" x14ac:dyDescent="0.2">
      <c r="A458" s="2"/>
      <c r="B458" s="67" t="s">
        <v>263</v>
      </c>
      <c r="C458" s="317"/>
      <c r="D458" s="317"/>
      <c r="E458" s="317"/>
      <c r="F458" s="318"/>
      <c r="G458" s="318"/>
      <c r="H458" s="281"/>
      <c r="I458" s="69"/>
    </row>
    <row r="459" spans="1:11" ht="10.5" customHeight="1" x14ac:dyDescent="0.2">
      <c r="A459" s="2"/>
      <c r="B459" s="29" t="s">
        <v>265</v>
      </c>
      <c r="C459" s="317"/>
      <c r="D459" s="317"/>
      <c r="E459" s="317"/>
      <c r="F459" s="318"/>
      <c r="G459" s="318"/>
      <c r="H459" s="281"/>
      <c r="I459" s="69"/>
    </row>
    <row r="460" spans="1:11" ht="10.5" customHeight="1" x14ac:dyDescent="0.2">
      <c r="A460" s="2"/>
      <c r="B460" s="16" t="s">
        <v>269</v>
      </c>
      <c r="C460" s="317">
        <v>36529.450000000041</v>
      </c>
      <c r="D460" s="317">
        <v>114701.17999999992</v>
      </c>
      <c r="E460" s="317">
        <v>151230.62999999995</v>
      </c>
      <c r="F460" s="318"/>
      <c r="G460" s="318">
        <v>669.81</v>
      </c>
      <c r="H460" s="281">
        <v>-0.22567427704043386</v>
      </c>
      <c r="I460" s="69"/>
    </row>
    <row r="461" spans="1:11" ht="10.5" customHeight="1" x14ac:dyDescent="0.2">
      <c r="A461" s="2"/>
      <c r="B461" s="16" t="s">
        <v>270</v>
      </c>
      <c r="C461" s="317"/>
      <c r="D461" s="317">
        <v>-3724.73</v>
      </c>
      <c r="E461" s="317">
        <v>-3724.73</v>
      </c>
      <c r="F461" s="318"/>
      <c r="G461" s="318"/>
      <c r="H461" s="281"/>
      <c r="I461" s="69"/>
    </row>
    <row r="462" spans="1:11" ht="10.5" customHeight="1" x14ac:dyDescent="0.2">
      <c r="A462" s="2"/>
      <c r="B462" s="29" t="s">
        <v>271</v>
      </c>
      <c r="C462" s="317"/>
      <c r="D462" s="317"/>
      <c r="E462" s="317"/>
      <c r="F462" s="318"/>
      <c r="G462" s="318"/>
      <c r="H462" s="281"/>
      <c r="I462" s="69"/>
    </row>
    <row r="463" spans="1:11" ht="10.5" customHeight="1" x14ac:dyDescent="0.2">
      <c r="A463" s="2"/>
      <c r="B463" s="16" t="s">
        <v>272</v>
      </c>
      <c r="C463" s="317"/>
      <c r="D463" s="317">
        <v>10912163.140000066</v>
      </c>
      <c r="E463" s="317">
        <v>10912163.140000066</v>
      </c>
      <c r="F463" s="318"/>
      <c r="G463" s="318">
        <v>45367.150000000023</v>
      </c>
      <c r="H463" s="281">
        <v>-5.9067388631833029E-2</v>
      </c>
      <c r="I463" s="69"/>
    </row>
    <row r="464" spans="1:11" ht="10.5" customHeight="1" x14ac:dyDescent="0.2">
      <c r="A464" s="2"/>
      <c r="B464" s="574" t="s">
        <v>458</v>
      </c>
      <c r="C464" s="317"/>
      <c r="D464" s="317"/>
      <c r="E464" s="317"/>
      <c r="F464" s="318"/>
      <c r="G464" s="318"/>
      <c r="H464" s="281"/>
      <c r="I464" s="69"/>
    </row>
    <row r="465" spans="1:12" ht="14.25" customHeight="1" x14ac:dyDescent="0.2">
      <c r="A465" s="2"/>
      <c r="B465" s="16" t="s">
        <v>86</v>
      </c>
      <c r="C465" s="317"/>
      <c r="D465" s="317">
        <v>217145.7099999999</v>
      </c>
      <c r="E465" s="317">
        <v>217145.7099999999</v>
      </c>
      <c r="F465" s="318"/>
      <c r="G465" s="318">
        <v>3053.94</v>
      </c>
      <c r="H465" s="281">
        <v>7.6782426246260638E-2</v>
      </c>
      <c r="I465" s="71"/>
      <c r="L465" s="28"/>
    </row>
    <row r="466" spans="1:12" s="28" customFormat="1" ht="10.5" customHeight="1" x14ac:dyDescent="0.2">
      <c r="A466" s="54"/>
      <c r="B466" s="29" t="s">
        <v>155</v>
      </c>
      <c r="C466" s="308">
        <v>166086970.45000032</v>
      </c>
      <c r="D466" s="308">
        <v>457889942.47000235</v>
      </c>
      <c r="E466" s="308">
        <v>623976912.9200027</v>
      </c>
      <c r="F466" s="315"/>
      <c r="G466" s="315">
        <v>3368709.7800000012</v>
      </c>
      <c r="H466" s="186">
        <v>3.7308876806737334E-2</v>
      </c>
      <c r="I466" s="70"/>
      <c r="J466" s="5"/>
      <c r="K466" s="209" t="b">
        <f>IF(ABS(E466-SUM(E449,E451:E458,E460:E461,E463:E465))&lt;0.001,TRUE,FALSE)</f>
        <v>1</v>
      </c>
      <c r="L466" s="5"/>
    </row>
    <row r="467" spans="1:12" ht="13.5" customHeight="1" x14ac:dyDescent="0.2">
      <c r="A467" s="2"/>
      <c r="B467" s="29" t="s">
        <v>354</v>
      </c>
      <c r="C467" s="308"/>
      <c r="D467" s="308"/>
      <c r="E467" s="308"/>
      <c r="F467" s="315"/>
      <c r="G467" s="315"/>
      <c r="H467" s="186"/>
      <c r="I467" s="69"/>
      <c r="L467" s="28"/>
    </row>
    <row r="468" spans="1:12" s="28" customFormat="1" ht="13.5" hidden="1" customHeight="1" x14ac:dyDescent="0.2">
      <c r="A468" s="54"/>
      <c r="B468" s="52"/>
      <c r="C468" s="308"/>
      <c r="D468" s="308"/>
      <c r="E468" s="308"/>
      <c r="F468" s="315"/>
      <c r="G468" s="315"/>
      <c r="H468" s="186"/>
      <c r="I468" s="70"/>
      <c r="K468" s="5"/>
      <c r="L468" s="5"/>
    </row>
    <row r="469" spans="1:12" s="28" customFormat="1" ht="13.5" customHeight="1" x14ac:dyDescent="0.2">
      <c r="A469" s="54"/>
      <c r="B469" s="273" t="s">
        <v>43</v>
      </c>
      <c r="C469" s="308">
        <v>13339072.719999984</v>
      </c>
      <c r="D469" s="308">
        <v>8673285.4399999976</v>
      </c>
      <c r="E469" s="308">
        <v>22012358.159999982</v>
      </c>
      <c r="F469" s="315"/>
      <c r="G469" s="315">
        <v>97183.030000000013</v>
      </c>
      <c r="H469" s="186">
        <v>-9.5822385877992078E-2</v>
      </c>
      <c r="I469" s="70"/>
      <c r="K469" s="5"/>
      <c r="L469" s="5"/>
    </row>
    <row r="470" spans="1:12" ht="13.5" customHeight="1" x14ac:dyDescent="0.2">
      <c r="A470" s="2"/>
      <c r="B470" s="74" t="s">
        <v>162</v>
      </c>
      <c r="C470" s="308"/>
      <c r="D470" s="308"/>
      <c r="E470" s="308"/>
      <c r="F470" s="315"/>
      <c r="G470" s="315"/>
      <c r="H470" s="186"/>
      <c r="I470" s="69"/>
      <c r="K470" s="28"/>
    </row>
    <row r="471" spans="1:12" ht="19.5" customHeight="1" x14ac:dyDescent="0.2">
      <c r="A471" s="2"/>
      <c r="B471" s="37" t="s">
        <v>20</v>
      </c>
      <c r="C471" s="306">
        <v>7786.33</v>
      </c>
      <c r="D471" s="306">
        <v>54949.29</v>
      </c>
      <c r="E471" s="306">
        <v>62735.62</v>
      </c>
      <c r="F471" s="313"/>
      <c r="G471" s="313">
        <v>45.540000000000006</v>
      </c>
      <c r="H471" s="185">
        <v>-0.12447660658385395</v>
      </c>
      <c r="I471" s="69"/>
      <c r="L471" s="28"/>
    </row>
    <row r="472" spans="1:12" s="28" customFormat="1" ht="10.5" customHeight="1" x14ac:dyDescent="0.2">
      <c r="A472" s="54"/>
      <c r="B472" s="75" t="s">
        <v>159</v>
      </c>
      <c r="C472" s="306">
        <v>10900202.760000039</v>
      </c>
      <c r="D472" s="306">
        <v>102979520.29940988</v>
      </c>
      <c r="E472" s="306">
        <v>113879723.05940993</v>
      </c>
      <c r="F472" s="313"/>
      <c r="G472" s="313">
        <v>393706.89000000013</v>
      </c>
      <c r="H472" s="185">
        <v>7.7584866111486406E-3</v>
      </c>
      <c r="I472" s="70"/>
      <c r="K472" s="5"/>
      <c r="L472" s="5"/>
    </row>
    <row r="473" spans="1:12" ht="10.5" customHeight="1" x14ac:dyDescent="0.2">
      <c r="A473" s="2"/>
      <c r="B473" s="75" t="s">
        <v>26</v>
      </c>
      <c r="C473" s="306">
        <v>2868463.8500000075</v>
      </c>
      <c r="D473" s="306">
        <v>56978876.599999547</v>
      </c>
      <c r="E473" s="306">
        <v>59847340.449999556</v>
      </c>
      <c r="F473" s="313"/>
      <c r="G473" s="313">
        <v>330485.02999999974</v>
      </c>
      <c r="H473" s="185">
        <v>2.8111190767617478E-2</v>
      </c>
      <c r="I473" s="69"/>
    </row>
    <row r="474" spans="1:12" ht="10.5" customHeight="1" x14ac:dyDescent="0.2">
      <c r="A474" s="2"/>
      <c r="B474" s="75" t="s">
        <v>27</v>
      </c>
      <c r="C474" s="306">
        <v>8548943.9400000181</v>
      </c>
      <c r="D474" s="306">
        <v>162786818.90999958</v>
      </c>
      <c r="E474" s="306">
        <v>171335762.84999961</v>
      </c>
      <c r="F474" s="313"/>
      <c r="G474" s="313">
        <v>938952.13999999966</v>
      </c>
      <c r="H474" s="185">
        <v>-4.2160983883795966E-2</v>
      </c>
      <c r="I474" s="69"/>
    </row>
    <row r="475" spans="1:12" ht="10.5" customHeight="1" x14ac:dyDescent="0.2">
      <c r="A475" s="2"/>
      <c r="B475" s="75" t="s">
        <v>274</v>
      </c>
      <c r="C475" s="306">
        <v>289393.86000000016</v>
      </c>
      <c r="D475" s="306">
        <v>4498630.0500000045</v>
      </c>
      <c r="E475" s="306">
        <v>4788023.9100000048</v>
      </c>
      <c r="F475" s="313"/>
      <c r="G475" s="313">
        <v>32825.1</v>
      </c>
      <c r="H475" s="185">
        <v>-2.3618987377916567E-2</v>
      </c>
      <c r="I475" s="69"/>
    </row>
    <row r="476" spans="1:12" ht="10.5" customHeight="1" x14ac:dyDescent="0.2">
      <c r="A476" s="2"/>
      <c r="B476" s="75" t="s">
        <v>273</v>
      </c>
      <c r="C476" s="306">
        <v>3217.5</v>
      </c>
      <c r="D476" s="306">
        <v>19700</v>
      </c>
      <c r="E476" s="306">
        <v>22917.5</v>
      </c>
      <c r="F476" s="313"/>
      <c r="G476" s="313">
        <v>11000</v>
      </c>
      <c r="H476" s="185"/>
      <c r="I476" s="69"/>
    </row>
    <row r="477" spans="1:12" ht="10.5" customHeight="1" x14ac:dyDescent="0.2">
      <c r="A477" s="2"/>
      <c r="B477" s="75" t="s">
        <v>49</v>
      </c>
      <c r="C477" s="306">
        <v>2412.89</v>
      </c>
      <c r="D477" s="306">
        <v>40922277.914775014</v>
      </c>
      <c r="E477" s="306">
        <v>40924690.804775015</v>
      </c>
      <c r="F477" s="313"/>
      <c r="G477" s="313">
        <v>119157.34000000004</v>
      </c>
      <c r="H477" s="185">
        <v>0.11481904865150439</v>
      </c>
      <c r="I477" s="69"/>
    </row>
    <row r="478" spans="1:12" ht="10.5" customHeight="1" x14ac:dyDescent="0.2">
      <c r="A478" s="2"/>
      <c r="B478" s="37" t="s">
        <v>349</v>
      </c>
      <c r="C478" s="306"/>
      <c r="D478" s="306">
        <v>22257.817528000003</v>
      </c>
      <c r="E478" s="306">
        <v>22257.817528000003</v>
      </c>
      <c r="F478" s="313"/>
      <c r="G478" s="313"/>
      <c r="H478" s="185">
        <v>-0.31208769226152266</v>
      </c>
      <c r="I478" s="69"/>
    </row>
    <row r="479" spans="1:12" x14ac:dyDescent="0.2">
      <c r="A479" s="2"/>
      <c r="B479" s="574" t="s">
        <v>459</v>
      </c>
      <c r="C479" s="305"/>
      <c r="D479" s="306">
        <v>25218.38</v>
      </c>
      <c r="E479" s="306">
        <v>25218.38</v>
      </c>
      <c r="F479" s="313"/>
      <c r="G479" s="313"/>
      <c r="H479" s="185">
        <v>-0.68204778415179979</v>
      </c>
      <c r="I479" s="69"/>
    </row>
    <row r="480" spans="1:12" ht="10.5" customHeight="1" x14ac:dyDescent="0.2">
      <c r="A480" s="2"/>
      <c r="B480" s="75" t="s">
        <v>28</v>
      </c>
      <c r="C480" s="305">
        <v>135194.70000000004</v>
      </c>
      <c r="D480" s="306">
        <v>1349533.8600000008</v>
      </c>
      <c r="E480" s="306">
        <v>1484728.5600000008</v>
      </c>
      <c r="F480" s="313"/>
      <c r="G480" s="313">
        <v>2913.44</v>
      </c>
      <c r="H480" s="185">
        <v>-6.9884322635191398E-2</v>
      </c>
      <c r="I480" s="69"/>
    </row>
    <row r="481" spans="1:12" ht="10.5" customHeight="1" x14ac:dyDescent="0.2">
      <c r="A481" s="2"/>
      <c r="B481" s="37" t="s">
        <v>280</v>
      </c>
      <c r="C481" s="306"/>
      <c r="D481" s="306">
        <v>-1058126.5399999979</v>
      </c>
      <c r="E481" s="306">
        <v>-1058126.5399999979</v>
      </c>
      <c r="F481" s="313"/>
      <c r="G481" s="313">
        <v>-6839.3699999999972</v>
      </c>
      <c r="H481" s="185">
        <v>-9.4450996337803961E-2</v>
      </c>
      <c r="I481" s="69"/>
    </row>
    <row r="482" spans="1:12" ht="10.5" customHeight="1" x14ac:dyDescent="0.2">
      <c r="A482" s="2"/>
      <c r="B482" s="35" t="s">
        <v>160</v>
      </c>
      <c r="C482" s="308">
        <v>22755615.830000062</v>
      </c>
      <c r="D482" s="308">
        <v>368579656.58171207</v>
      </c>
      <c r="E482" s="308">
        <v>391335272.41171211</v>
      </c>
      <c r="F482" s="315"/>
      <c r="G482" s="315">
        <v>1822246.1099999996</v>
      </c>
      <c r="H482" s="186">
        <v>-2.5283144145743508E-3</v>
      </c>
      <c r="I482" s="69"/>
      <c r="K482" s="209" t="b">
        <f>IF(ABS(E482-SUM(E471:E481))&lt;0.001,TRUE,FALSE)</f>
        <v>1</v>
      </c>
    </row>
    <row r="483" spans="1:12" ht="16.5" customHeight="1" x14ac:dyDescent="0.2">
      <c r="A483" s="2"/>
      <c r="B483" s="76" t="s">
        <v>33</v>
      </c>
      <c r="C483" s="306"/>
      <c r="D483" s="306">
        <v>198981.61</v>
      </c>
      <c r="E483" s="306">
        <v>198981.61</v>
      </c>
      <c r="F483" s="313"/>
      <c r="G483" s="313"/>
      <c r="H483" s="185"/>
      <c r="I483" s="69"/>
      <c r="L483" s="28"/>
    </row>
    <row r="484" spans="1:12" s="28" customFormat="1" ht="14.25" customHeight="1" x14ac:dyDescent="0.2">
      <c r="A484" s="54"/>
      <c r="B484" s="76" t="s">
        <v>383</v>
      </c>
      <c r="C484" s="306"/>
      <c r="D484" s="306">
        <v>-180390.20854600007</v>
      </c>
      <c r="E484" s="306">
        <v>-180390.20854600007</v>
      </c>
      <c r="F484" s="313"/>
      <c r="G484" s="313"/>
      <c r="H484" s="185"/>
      <c r="I484" s="70"/>
      <c r="J484" s="5"/>
      <c r="L484" s="5"/>
    </row>
    <row r="485" spans="1:12" ht="10.5" customHeight="1" x14ac:dyDescent="0.2">
      <c r="A485" s="54"/>
      <c r="B485" s="76" t="s">
        <v>446</v>
      </c>
      <c r="C485" s="306"/>
      <c r="D485" s="306">
        <v>102406.29625500001</v>
      </c>
      <c r="E485" s="306">
        <v>102406.29625500001</v>
      </c>
      <c r="F485" s="313"/>
      <c r="G485" s="313"/>
      <c r="H485" s="185"/>
      <c r="I485" s="69"/>
    </row>
    <row r="486" spans="1:12" ht="10.5" customHeight="1" x14ac:dyDescent="0.2">
      <c r="A486" s="2"/>
      <c r="B486" s="76" t="s">
        <v>477</v>
      </c>
      <c r="C486" s="306"/>
      <c r="D486" s="306">
        <v>615874.49841999961</v>
      </c>
      <c r="E486" s="306">
        <v>615874.49841999961</v>
      </c>
      <c r="F486" s="313"/>
      <c r="G486" s="313">
        <v>3004.3500000000022</v>
      </c>
      <c r="H486" s="185">
        <v>3.8225587603025968E-2</v>
      </c>
      <c r="I486" s="69"/>
    </row>
    <row r="487" spans="1:12" ht="10.5" customHeight="1" x14ac:dyDescent="0.2">
      <c r="A487" s="2"/>
      <c r="B487" s="76" t="s">
        <v>492</v>
      </c>
      <c r="C487" s="306"/>
      <c r="D487" s="306">
        <v>353879.24342499999</v>
      </c>
      <c r="E487" s="306">
        <v>353879.24342499999</v>
      </c>
      <c r="F487" s="313"/>
      <c r="G487" s="313"/>
      <c r="H487" s="185">
        <v>-0.55914781413621606</v>
      </c>
      <c r="I487" s="69"/>
    </row>
    <row r="488" spans="1:12" ht="13.5" customHeight="1" x14ac:dyDescent="0.2">
      <c r="A488" s="2"/>
      <c r="B488" s="76" t="s">
        <v>439</v>
      </c>
      <c r="C488" s="306"/>
      <c r="D488" s="306">
        <v>9363037.7062950023</v>
      </c>
      <c r="E488" s="306">
        <v>9363037.7062950023</v>
      </c>
      <c r="F488" s="313"/>
      <c r="G488" s="313"/>
      <c r="H488" s="185">
        <v>0.38804772950768829</v>
      </c>
      <c r="I488" s="69"/>
      <c r="L488" s="80"/>
    </row>
    <row r="489" spans="1:12" s="80" customFormat="1" ht="12.75" x14ac:dyDescent="0.2">
      <c r="A489" s="2"/>
      <c r="B489" s="76" t="s">
        <v>490</v>
      </c>
      <c r="C489" s="306"/>
      <c r="D489" s="306">
        <v>99890</v>
      </c>
      <c r="E489" s="306">
        <v>99890</v>
      </c>
      <c r="F489" s="313"/>
      <c r="G489" s="313"/>
      <c r="H489" s="185">
        <v>4.8934159403549282E-2</v>
      </c>
      <c r="I489" s="79"/>
      <c r="J489" s="5"/>
      <c r="L489" s="164"/>
    </row>
    <row r="490" spans="1:12" s="80" customFormat="1" ht="12.75" x14ac:dyDescent="0.2">
      <c r="A490" s="2"/>
      <c r="B490" s="76" t="s">
        <v>480</v>
      </c>
      <c r="C490" s="306">
        <v>74106.680000000008</v>
      </c>
      <c r="D490" s="306">
        <v>3694619.68</v>
      </c>
      <c r="E490" s="306">
        <v>3768726.36</v>
      </c>
      <c r="F490" s="313"/>
      <c r="G490" s="313">
        <v>10811.19</v>
      </c>
      <c r="H490" s="185"/>
      <c r="I490" s="79"/>
      <c r="J490" s="5"/>
      <c r="L490" s="164"/>
    </row>
    <row r="491" spans="1:12" s="80" customFormat="1" ht="12.75" x14ac:dyDescent="0.2">
      <c r="A491" s="2"/>
      <c r="B491" s="76" t="s">
        <v>494</v>
      </c>
      <c r="C491" s="306"/>
      <c r="D491" s="306">
        <v>394920.76565800008</v>
      </c>
      <c r="E491" s="306">
        <v>394920.76565800008</v>
      </c>
      <c r="F491" s="313"/>
      <c r="G491" s="313"/>
      <c r="H491" s="185"/>
      <c r="I491" s="79"/>
      <c r="J491" s="5"/>
      <c r="L491" s="164"/>
    </row>
    <row r="492" spans="1:12" s="80" customFormat="1" ht="12.75" x14ac:dyDescent="0.2">
      <c r="A492" s="2"/>
      <c r="B492" s="76" t="s">
        <v>499</v>
      </c>
      <c r="C492" s="306"/>
      <c r="D492" s="306">
        <v>2066027.6799999995</v>
      </c>
      <c r="E492" s="306">
        <v>2066027.6799999995</v>
      </c>
      <c r="F492" s="313"/>
      <c r="G492" s="313">
        <v>2740.7200000000003</v>
      </c>
      <c r="H492" s="185"/>
      <c r="I492" s="79"/>
      <c r="J492" s="5"/>
      <c r="L492" s="164"/>
    </row>
    <row r="493" spans="1:12" s="80" customFormat="1" ht="12.75" x14ac:dyDescent="0.2">
      <c r="A493" s="2"/>
      <c r="B493" s="73" t="s">
        <v>158</v>
      </c>
      <c r="C493" s="306"/>
      <c r="D493" s="306">
        <v>184013.79</v>
      </c>
      <c r="E493" s="306">
        <v>184013.79</v>
      </c>
      <c r="F493" s="313"/>
      <c r="G493" s="313">
        <v>264.93</v>
      </c>
      <c r="H493" s="185">
        <v>0.57837376555117781</v>
      </c>
      <c r="I493" s="79"/>
      <c r="J493" s="5"/>
      <c r="L493" s="164"/>
    </row>
    <row r="494" spans="1:12" ht="18" customHeight="1" x14ac:dyDescent="0.2">
      <c r="A494" s="77"/>
      <c r="B494" s="78" t="s">
        <v>297</v>
      </c>
      <c r="C494" s="308">
        <v>36168795.230000041</v>
      </c>
      <c r="D494" s="308">
        <v>394146203.08321905</v>
      </c>
      <c r="E494" s="308">
        <v>430314998.31321907</v>
      </c>
      <c r="F494" s="315"/>
      <c r="G494" s="315">
        <v>1936250.3299999994</v>
      </c>
      <c r="H494" s="186">
        <v>2.1164843401755284E-3</v>
      </c>
      <c r="I494" s="69"/>
      <c r="K494" s="209" t="b">
        <f>IF(ABS(E494-SUM(E469,E482,E483:E493))&lt;0.001,TRUE,FALSE)</f>
        <v>1</v>
      </c>
    </row>
    <row r="495" spans="1:12" ht="12" customHeight="1" x14ac:dyDescent="0.2">
      <c r="A495" s="2"/>
      <c r="B495" s="76" t="s">
        <v>80</v>
      </c>
      <c r="C495" s="306"/>
      <c r="D495" s="306">
        <v>459785633.40000087</v>
      </c>
      <c r="E495" s="306">
        <v>459785633.40000087</v>
      </c>
      <c r="F495" s="313"/>
      <c r="G495" s="313"/>
      <c r="H495" s="185">
        <v>-6.8548705039503943E-3</v>
      </c>
      <c r="I495" s="69"/>
    </row>
    <row r="496" spans="1:12" ht="12" customHeight="1" x14ac:dyDescent="0.2">
      <c r="A496" s="2"/>
      <c r="B496" s="76" t="s">
        <v>81</v>
      </c>
      <c r="C496" s="306"/>
      <c r="D496" s="306">
        <v>385776390.49999958</v>
      </c>
      <c r="E496" s="306">
        <v>385776390.49999958</v>
      </c>
      <c r="F496" s="313"/>
      <c r="G496" s="313"/>
      <c r="H496" s="185">
        <v>1.9115426195294383E-2</v>
      </c>
      <c r="I496" s="69"/>
    </row>
    <row r="497" spans="1:12" ht="12" customHeight="1" x14ac:dyDescent="0.2">
      <c r="A497" s="2"/>
      <c r="B497" s="76" t="s">
        <v>438</v>
      </c>
      <c r="C497" s="306"/>
      <c r="D497" s="306">
        <v>29718839.620000016</v>
      </c>
      <c r="E497" s="306">
        <v>29718839.620000016</v>
      </c>
      <c r="F497" s="313"/>
      <c r="G497" s="313"/>
      <c r="H497" s="185">
        <v>-0.15922023108749095</v>
      </c>
      <c r="I497" s="69"/>
    </row>
    <row r="498" spans="1:12" ht="12" customHeight="1" x14ac:dyDescent="0.2">
      <c r="A498" s="2"/>
      <c r="B498" s="76" t="s">
        <v>78</v>
      </c>
      <c r="C498" s="306"/>
      <c r="D498" s="306">
        <v>65016847.729999997</v>
      </c>
      <c r="E498" s="306">
        <v>65016847.729999997</v>
      </c>
      <c r="F498" s="313"/>
      <c r="G498" s="313"/>
      <c r="H498" s="185">
        <v>-1.0199570638014244E-3</v>
      </c>
      <c r="I498" s="69"/>
    </row>
    <row r="499" spans="1:12" ht="12" customHeight="1" x14ac:dyDescent="0.2">
      <c r="A499" s="2"/>
      <c r="B499" s="76" t="s">
        <v>76</v>
      </c>
      <c r="C499" s="306"/>
      <c r="D499" s="306">
        <v>328058451.92999989</v>
      </c>
      <c r="E499" s="306">
        <v>328058451.92999989</v>
      </c>
      <c r="F499" s="313"/>
      <c r="G499" s="313"/>
      <c r="H499" s="185">
        <v>4.2767569092601487E-2</v>
      </c>
      <c r="I499" s="69"/>
    </row>
    <row r="500" spans="1:12" ht="12" customHeight="1" x14ac:dyDescent="0.2">
      <c r="A500" s="2"/>
      <c r="B500" s="76" t="s">
        <v>77</v>
      </c>
      <c r="C500" s="306"/>
      <c r="D500" s="306"/>
      <c r="E500" s="306"/>
      <c r="F500" s="313"/>
      <c r="G500" s="313"/>
      <c r="H500" s="185"/>
      <c r="I500" s="69"/>
      <c r="L500" s="28"/>
    </row>
    <row r="501" spans="1:12" s="28" customFormat="1" ht="18.75" customHeight="1" x14ac:dyDescent="0.2">
      <c r="A501" s="2"/>
      <c r="B501" s="83" t="s">
        <v>277</v>
      </c>
      <c r="C501" s="308"/>
      <c r="D501" s="308">
        <v>1268356163.1800005</v>
      </c>
      <c r="E501" s="308">
        <v>1268356163.1800005</v>
      </c>
      <c r="F501" s="315"/>
      <c r="G501" s="315"/>
      <c r="H501" s="186">
        <v>9.4091962311881883E-3</v>
      </c>
      <c r="I501" s="70"/>
      <c r="J501" s="5"/>
      <c r="K501" s="209" t="b">
        <f>IF(ABS(E501-SUM(E495:E500))&lt;0.001,TRUE,FALSE)</f>
        <v>1</v>
      </c>
      <c r="L501" s="5"/>
    </row>
    <row r="502" spans="1:12" ht="10.5" customHeight="1" x14ac:dyDescent="0.2">
      <c r="A502" s="54"/>
      <c r="B502" s="52" t="s">
        <v>157</v>
      </c>
      <c r="C502" s="308">
        <v>937944477.95999908</v>
      </c>
      <c r="D502" s="308">
        <v>4739701194.1859007</v>
      </c>
      <c r="E502" s="308">
        <v>5677645672.1458998</v>
      </c>
      <c r="F502" s="315">
        <v>156909837.11412001</v>
      </c>
      <c r="G502" s="315">
        <v>22772449.800645016</v>
      </c>
      <c r="H502" s="186">
        <v>-1.5618204440016714E-2</v>
      </c>
      <c r="I502" s="69"/>
      <c r="K502" s="209" t="b">
        <f>IF(ABS(E502-SUM(E402,E415,E445:E446,E466,E467,E469,E482,E483:E493,E501))&lt;0.001,TRUE,FALSE)</f>
        <v>1</v>
      </c>
    </row>
    <row r="503" spans="1:12" ht="10.5" customHeight="1" x14ac:dyDescent="0.2">
      <c r="A503" s="2"/>
      <c r="B503" s="167" t="s">
        <v>181</v>
      </c>
      <c r="C503" s="319"/>
      <c r="D503" s="319">
        <v>253.44</v>
      </c>
      <c r="E503" s="319">
        <v>253.44</v>
      </c>
      <c r="F503" s="320"/>
      <c r="G503" s="320"/>
      <c r="H503" s="240"/>
      <c r="I503" s="69"/>
      <c r="L503" s="28"/>
    </row>
    <row r="504" spans="1:12" s="28" customFormat="1" x14ac:dyDescent="0.2">
      <c r="A504" s="2"/>
      <c r="B504" s="168" t="s">
        <v>182</v>
      </c>
      <c r="C504" s="321"/>
      <c r="D504" s="321">
        <v>52.5</v>
      </c>
      <c r="E504" s="321">
        <v>52.5</v>
      </c>
      <c r="F504" s="322"/>
      <c r="G504" s="322"/>
      <c r="H504" s="194"/>
      <c r="I504" s="70"/>
      <c r="J504" s="5"/>
    </row>
    <row r="505" spans="1:12" s="28" customFormat="1" ht="12.75" x14ac:dyDescent="0.2">
      <c r="A505" s="54"/>
      <c r="B505" s="212" t="s">
        <v>31</v>
      </c>
      <c r="C505" s="431">
        <v>1567226929.2999971</v>
      </c>
      <c r="D505" s="431">
        <v>5552309074.801959</v>
      </c>
      <c r="E505" s="431">
        <v>7119536004.1019592</v>
      </c>
      <c r="F505" s="432"/>
      <c r="G505" s="432">
        <v>31742287.441186022</v>
      </c>
      <c r="H505" s="433">
        <v>-2.0937387287288445E-2</v>
      </c>
      <c r="I505" s="70"/>
      <c r="J505" s="5"/>
      <c r="K505" s="209" t="b">
        <f>IF(ABS(E505-SUM(E297,E502:E504))&lt;0.001,TRUE,FALSE)</f>
        <v>1</v>
      </c>
    </row>
    <row r="506" spans="1:12" s="28" customFormat="1" x14ac:dyDescent="0.2">
      <c r="A506" s="54"/>
      <c r="B506" s="76" t="s">
        <v>13</v>
      </c>
      <c r="C506" s="440"/>
      <c r="D506" s="441">
        <v>83621443.530000016</v>
      </c>
      <c r="E506" s="441">
        <v>83621443.530000016</v>
      </c>
      <c r="F506" s="442"/>
      <c r="G506" s="442"/>
      <c r="H506" s="430">
        <v>-0.11042558112753253</v>
      </c>
      <c r="I506" s="70"/>
      <c r="J506" s="5"/>
    </row>
    <row r="507" spans="1:12" s="28" customFormat="1" x14ac:dyDescent="0.2">
      <c r="A507" s="54"/>
      <c r="B507" s="76" t="s">
        <v>14</v>
      </c>
      <c r="C507" s="443"/>
      <c r="D507" s="311">
        <v>8707722.4999999981</v>
      </c>
      <c r="E507" s="311">
        <v>8707722.4999999981</v>
      </c>
      <c r="F507" s="444"/>
      <c r="G507" s="444"/>
      <c r="H507" s="428">
        <v>-0.24973495469696627</v>
      </c>
      <c r="I507" s="70"/>
      <c r="J507" s="5"/>
    </row>
    <row r="508" spans="1:12" s="28" customFormat="1" ht="21.75" customHeight="1" x14ac:dyDescent="0.2">
      <c r="A508" s="54"/>
      <c r="B508" s="229" t="s">
        <v>248</v>
      </c>
      <c r="C508" s="431"/>
      <c r="D508" s="431">
        <v>92329166.030000016</v>
      </c>
      <c r="E508" s="431">
        <v>92329166.030000016</v>
      </c>
      <c r="F508" s="431"/>
      <c r="G508" s="431"/>
      <c r="H508" s="445">
        <v>-0.1257355432487991</v>
      </c>
      <c r="I508" s="70"/>
      <c r="J508" s="5"/>
      <c r="K508" s="209" t="b">
        <f>IF(ABS(E508-SUM(E506:E507))&lt;0.001,TRUE,FALSE)</f>
        <v>1</v>
      </c>
    </row>
    <row r="509" spans="1:12" s="28" customFormat="1" ht="12" x14ac:dyDescent="0.2">
      <c r="A509" s="54"/>
      <c r="B509" s="229" t="s">
        <v>298</v>
      </c>
      <c r="C509" s="431"/>
      <c r="D509" s="431">
        <v>32585.7</v>
      </c>
      <c r="E509" s="431">
        <v>32585.7</v>
      </c>
      <c r="F509" s="431"/>
      <c r="G509" s="431"/>
      <c r="H509" s="445">
        <v>-0.31246472461728536</v>
      </c>
      <c r="I509" s="70"/>
    </row>
    <row r="510" spans="1:12" s="28" customFormat="1" ht="18.75" customHeight="1" x14ac:dyDescent="0.2">
      <c r="A510" s="54"/>
      <c r="B510" s="229" t="s">
        <v>421</v>
      </c>
      <c r="C510" s="229"/>
      <c r="D510" s="323">
        <v>5914.4481720000022</v>
      </c>
      <c r="E510" s="323">
        <v>5914.4481720000022</v>
      </c>
      <c r="F510" s="323"/>
      <c r="G510" s="324"/>
      <c r="H510" s="445">
        <v>-0.96458341743924725</v>
      </c>
      <c r="I510" s="70"/>
    </row>
    <row r="511" spans="1:12" s="28" customFormat="1" ht="12" hidden="1" x14ac:dyDescent="0.2">
      <c r="A511" s="54"/>
      <c r="B511" s="229" t="s">
        <v>495</v>
      </c>
      <c r="C511" s="229"/>
      <c r="D511" s="323"/>
      <c r="E511" s="323"/>
      <c r="F511" s="323"/>
      <c r="G511" s="324"/>
      <c r="H511" s="445"/>
      <c r="I511" s="70"/>
    </row>
    <row r="512" spans="1:12" s="28" customFormat="1" ht="12" x14ac:dyDescent="0.2">
      <c r="A512" s="54"/>
      <c r="B512" s="229" t="s">
        <v>389</v>
      </c>
      <c r="C512" s="229"/>
      <c r="D512" s="323">
        <v>2855.9100000000003</v>
      </c>
      <c r="E512" s="323">
        <v>2855.9100000000003</v>
      </c>
      <c r="F512" s="323"/>
      <c r="G512" s="324"/>
      <c r="H512" s="445">
        <v>-0.42095573699694444</v>
      </c>
      <c r="I512" s="70"/>
    </row>
    <row r="513" spans="1:12" s="28" customFormat="1" ht="11.25" customHeight="1" x14ac:dyDescent="0.2">
      <c r="A513" s="54"/>
      <c r="B513" s="265" t="s">
        <v>238</v>
      </c>
      <c r="C513" s="213"/>
      <c r="D513" s="213"/>
      <c r="E513" s="213"/>
      <c r="F513" s="213"/>
      <c r="G513" s="213"/>
      <c r="H513" s="214"/>
      <c r="I513" s="70"/>
      <c r="L513" s="5"/>
    </row>
    <row r="514" spans="1:12" ht="10.5" customHeight="1" x14ac:dyDescent="0.2">
      <c r="A514" s="54"/>
      <c r="B514" s="265" t="s">
        <v>251</v>
      </c>
      <c r="C514" s="213"/>
      <c r="D514" s="213"/>
      <c r="E514" s="213"/>
      <c r="F514" s="213"/>
      <c r="G514" s="213"/>
      <c r="H514" s="214"/>
      <c r="I514" s="69"/>
    </row>
    <row r="515" spans="1:12" ht="7.5" customHeight="1" x14ac:dyDescent="0.2">
      <c r="A515" s="2"/>
      <c r="B515" s="265" t="s">
        <v>376</v>
      </c>
      <c r="C515" s="213"/>
      <c r="D515" s="213"/>
      <c r="E515" s="213"/>
      <c r="F515" s="165"/>
      <c r="G515" s="165"/>
      <c r="H515" s="215"/>
      <c r="I515" s="85"/>
    </row>
    <row r="516" spans="1:12" ht="9.75" customHeight="1" x14ac:dyDescent="0.2">
      <c r="B516" s="265" t="s">
        <v>282</v>
      </c>
      <c r="C516" s="213"/>
      <c r="D516" s="85"/>
      <c r="E516" s="86"/>
      <c r="F516" s="5"/>
      <c r="G516" s="5"/>
      <c r="H516" s="5"/>
      <c r="I516" s="8"/>
    </row>
    <row r="517" spans="1:12" ht="15.75" x14ac:dyDescent="0.25">
      <c r="B517" s="7" t="s">
        <v>288</v>
      </c>
      <c r="C517" s="8"/>
      <c r="D517" s="8"/>
      <c r="E517" s="8"/>
      <c r="F517" s="8"/>
      <c r="G517" s="8"/>
      <c r="H517" s="8"/>
    </row>
    <row r="518" spans="1:12" ht="19.5" customHeight="1" x14ac:dyDescent="0.2">
      <c r="B518" s="9"/>
      <c r="C518" s="10" t="str">
        <f>$C$3</f>
        <v>MOIS D'AOUT 2024</v>
      </c>
      <c r="D518" s="11"/>
      <c r="I518" s="15"/>
    </row>
    <row r="519" spans="1:12" ht="12.75" x14ac:dyDescent="0.2">
      <c r="B519" s="12" t="str">
        <f>B423</f>
        <v xml:space="preserve">             I - ASSURANCE MALADIE : DÉPENSES en milliers d'euros</v>
      </c>
      <c r="C519" s="13"/>
      <c r="D519" s="13"/>
      <c r="E519" s="13"/>
      <c r="F519" s="14"/>
      <c r="G519" s="15"/>
      <c r="H519" s="15"/>
      <c r="I519" s="20"/>
    </row>
    <row r="520" spans="1:12" ht="12.75" customHeight="1" x14ac:dyDescent="0.2">
      <c r="B520" s="597"/>
      <c r="C520" s="598"/>
      <c r="D520" s="87"/>
      <c r="E520" s="750" t="s">
        <v>6</v>
      </c>
      <c r="F520" s="339" t="str">
        <f>$H$5</f>
        <v>PCAP</v>
      </c>
      <c r="G520" s="749"/>
      <c r="H520" s="89"/>
      <c r="I520" s="20"/>
    </row>
    <row r="521" spans="1:12" ht="12.75" customHeight="1" x14ac:dyDescent="0.2">
      <c r="B521" s="616" t="s">
        <v>296</v>
      </c>
      <c r="C521" s="753"/>
      <c r="D521" s="90"/>
      <c r="E521" s="301"/>
      <c r="F521" s="239"/>
      <c r="G521" s="199"/>
      <c r="H521" s="90"/>
      <c r="I521" s="20"/>
      <c r="L521" s="95"/>
    </row>
    <row r="522" spans="1:12" ht="20.25" customHeight="1" x14ac:dyDescent="0.2">
      <c r="A522" s="91"/>
      <c r="B522" s="620" t="s">
        <v>295</v>
      </c>
      <c r="C522" s="621"/>
      <c r="D522" s="93"/>
      <c r="E522" s="303"/>
      <c r="F522" s="237"/>
      <c r="G522" s="200"/>
      <c r="H522" s="93"/>
      <c r="I522" s="20"/>
      <c r="L522" s="95"/>
    </row>
    <row r="523" spans="1:12" ht="21.75" customHeight="1" x14ac:dyDescent="0.2">
      <c r="A523" s="91"/>
      <c r="B523" s="92" t="s">
        <v>294</v>
      </c>
      <c r="C523" s="172"/>
      <c r="D523" s="93"/>
      <c r="E523" s="303">
        <v>5220087765.9878044</v>
      </c>
      <c r="F523" s="237">
        <v>-0.10252862649724115</v>
      </c>
      <c r="G523" s="200"/>
      <c r="H523" s="93"/>
      <c r="I523" s="20"/>
      <c r="J523" s="104"/>
      <c r="K523" s="209" t="b">
        <f>IF(ABS(E523-SUM(E524,E529,E541:E542,E545:E550))&lt;0.001,TRUE,FALSE)</f>
        <v>1</v>
      </c>
    </row>
    <row r="524" spans="1:12" ht="18" customHeight="1" x14ac:dyDescent="0.2">
      <c r="B524" s="618" t="s">
        <v>410</v>
      </c>
      <c r="C524" s="619"/>
      <c r="D524" s="90"/>
      <c r="E524" s="303">
        <v>1218716620.176132</v>
      </c>
      <c r="F524" s="237">
        <v>-0.14345935911790519</v>
      </c>
      <c r="G524" s="198"/>
      <c r="H524" s="90"/>
      <c r="I524" s="20"/>
      <c r="J524" s="104"/>
      <c r="K524" s="209" t="b">
        <f>IF(ABS(E524-SUM(E525:E528))&lt;0.001,TRUE,FALSE)</f>
        <v>1</v>
      </c>
    </row>
    <row r="525" spans="1:12" ht="15" customHeight="1" x14ac:dyDescent="0.2">
      <c r="B525" s="609" t="s">
        <v>72</v>
      </c>
      <c r="C525" s="610"/>
      <c r="D525" s="90"/>
      <c r="E525" s="301">
        <v>100369700.30713499</v>
      </c>
      <c r="F525" s="239">
        <v>0.11743126690353756</v>
      </c>
      <c r="G525" s="201"/>
      <c r="H525" s="90"/>
      <c r="I525" s="20"/>
      <c r="J525" s="104"/>
    </row>
    <row r="526" spans="1:12" ht="15" customHeight="1" x14ac:dyDescent="0.2">
      <c r="B526" s="421" t="s">
        <v>404</v>
      </c>
      <c r="C526" s="404"/>
      <c r="D526" s="90"/>
      <c r="E526" s="301">
        <v>932735453.95277429</v>
      </c>
      <c r="F526" s="239">
        <v>-0.27068737151160005</v>
      </c>
      <c r="G526" s="199"/>
      <c r="H526" s="90"/>
      <c r="I526" s="20"/>
      <c r="J526" s="104"/>
    </row>
    <row r="527" spans="1:12" ht="15" customHeight="1" x14ac:dyDescent="0.2">
      <c r="B527" s="421" t="s">
        <v>407</v>
      </c>
      <c r="C527" s="404"/>
      <c r="D527" s="90"/>
      <c r="E527" s="301">
        <v>2036804.5555483496</v>
      </c>
      <c r="F527" s="239">
        <v>-0.59271446258023519</v>
      </c>
      <c r="G527" s="199"/>
      <c r="H527" s="90"/>
      <c r="I527" s="20"/>
      <c r="J527" s="104"/>
    </row>
    <row r="528" spans="1:12" ht="15" customHeight="1" x14ac:dyDescent="0.2">
      <c r="B528" s="421" t="s">
        <v>405</v>
      </c>
      <c r="C528" s="404"/>
      <c r="D528" s="90"/>
      <c r="E528" s="301">
        <v>183574661.36067438</v>
      </c>
      <c r="F528" s="239"/>
      <c r="G528" s="199"/>
      <c r="H528" s="90"/>
      <c r="I528" s="20"/>
      <c r="J528" s="104"/>
    </row>
    <row r="529" spans="2:11" ht="15" customHeight="1" x14ac:dyDescent="0.2">
      <c r="B529" s="601" t="s">
        <v>71</v>
      </c>
      <c r="C529" s="602"/>
      <c r="D529" s="90"/>
      <c r="E529" s="303">
        <v>3548991844.9537516</v>
      </c>
      <c r="F529" s="237">
        <v>-8.9559487809610649E-2</v>
      </c>
      <c r="G529" s="199"/>
      <c r="H529" s="90"/>
      <c r="I529" s="20"/>
      <c r="J529" s="104"/>
      <c r="K529" s="209" t="b">
        <f>IF(ABS(E529-SUM(E530:E535))&lt;0.001,TRUE,FALSE)</f>
        <v>1</v>
      </c>
    </row>
    <row r="530" spans="2:11" ht="15" customHeight="1" x14ac:dyDescent="0.2">
      <c r="B530" s="609" t="s">
        <v>70</v>
      </c>
      <c r="C530" s="610"/>
      <c r="D530" s="90"/>
      <c r="E530" s="301"/>
      <c r="F530" s="239"/>
      <c r="G530" s="201"/>
      <c r="H530" s="90"/>
      <c r="I530" s="20"/>
      <c r="J530" s="104"/>
    </row>
    <row r="531" spans="2:11" ht="15" customHeight="1" x14ac:dyDescent="0.2">
      <c r="B531" s="609" t="s">
        <v>361</v>
      </c>
      <c r="C531" s="610"/>
      <c r="D531" s="90"/>
      <c r="E531" s="301">
        <v>0</v>
      </c>
      <c r="F531" s="239"/>
      <c r="G531" s="199"/>
      <c r="H531" s="90"/>
      <c r="I531" s="20"/>
      <c r="J531" s="104"/>
    </row>
    <row r="532" spans="2:11" ht="15" customHeight="1" x14ac:dyDescent="0.2">
      <c r="B532" s="622" t="s">
        <v>413</v>
      </c>
      <c r="C532" s="623"/>
      <c r="D532" s="90"/>
      <c r="E532" s="301">
        <v>2758195314.0616417</v>
      </c>
      <c r="F532" s="239">
        <v>-8.4412815481354042E-2</v>
      </c>
      <c r="G532" s="199"/>
      <c r="H532" s="90"/>
      <c r="I532" s="20"/>
      <c r="J532" s="104"/>
    </row>
    <row r="533" spans="2:11" ht="15" customHeight="1" x14ac:dyDescent="0.2">
      <c r="B533" s="609" t="s">
        <v>357</v>
      </c>
      <c r="C533" s="610"/>
      <c r="D533" s="90"/>
      <c r="E533" s="301">
        <v>477669265.69716251</v>
      </c>
      <c r="F533" s="239">
        <v>-0.11258707543931334</v>
      </c>
      <c r="G533" s="199"/>
      <c r="H533" s="90"/>
      <c r="I533" s="20"/>
      <c r="J533" s="104"/>
    </row>
    <row r="534" spans="2:11" ht="15" customHeight="1" x14ac:dyDescent="0.2">
      <c r="B534" s="609" t="s">
        <v>358</v>
      </c>
      <c r="C534" s="610"/>
      <c r="D534" s="90"/>
      <c r="E534" s="301">
        <v>67366552.705417335</v>
      </c>
      <c r="F534" s="239">
        <v>-0.24460070722103255</v>
      </c>
      <c r="G534" s="199"/>
      <c r="H534" s="90"/>
      <c r="I534" s="20"/>
      <c r="J534" s="104"/>
    </row>
    <row r="535" spans="2:11" ht="15" customHeight="1" x14ac:dyDescent="0.2">
      <c r="B535" s="609" t="s">
        <v>359</v>
      </c>
      <c r="C535" s="610"/>
      <c r="D535" s="90"/>
      <c r="E535" s="301">
        <v>245760712.48953006</v>
      </c>
      <c r="F535" s="239">
        <v>-4.804564565328362E-2</v>
      </c>
      <c r="G535" s="199"/>
      <c r="H535" s="90"/>
      <c r="I535" s="20"/>
      <c r="J535" s="104"/>
      <c r="K535" s="209" t="b">
        <f>IF(ABS(E535-SUM(E536:E540))&lt;0.001,TRUE,FALSE)</f>
        <v>1</v>
      </c>
    </row>
    <row r="536" spans="2:11" ht="12.75" customHeight="1" x14ac:dyDescent="0.2">
      <c r="B536" s="614" t="s">
        <v>394</v>
      </c>
      <c r="C536" s="615"/>
      <c r="D536" s="90"/>
      <c r="E536" s="301">
        <v>200141634.37747505</v>
      </c>
      <c r="F536" s="239">
        <v>-3.6277940977631151E-2</v>
      </c>
      <c r="G536" s="199"/>
      <c r="H536" s="90"/>
      <c r="I536" s="20"/>
      <c r="J536" s="104"/>
    </row>
    <row r="537" spans="2:11" ht="15" customHeight="1" x14ac:dyDescent="0.2">
      <c r="B537" s="614" t="s">
        <v>395</v>
      </c>
      <c r="C537" s="615"/>
      <c r="D537" s="90"/>
      <c r="E537" s="301">
        <v>4342697.1292950008</v>
      </c>
      <c r="F537" s="239">
        <v>-1.3262130872258471E-2</v>
      </c>
      <c r="G537" s="199"/>
      <c r="H537" s="90"/>
      <c r="I537" s="20"/>
      <c r="J537" s="104"/>
    </row>
    <row r="538" spans="2:11" ht="15" customHeight="1" x14ac:dyDescent="0.2">
      <c r="B538" s="614" t="s">
        <v>396</v>
      </c>
      <c r="C538" s="615"/>
      <c r="D538" s="90"/>
      <c r="E538" s="301">
        <v>7543542.5849700002</v>
      </c>
      <c r="F538" s="239">
        <v>-0.14814139820519534</v>
      </c>
      <c r="G538" s="199"/>
      <c r="H538" s="90"/>
      <c r="I538" s="20"/>
      <c r="J538" s="104"/>
    </row>
    <row r="539" spans="2:11" ht="15" customHeight="1" x14ac:dyDescent="0.2">
      <c r="B539" s="614" t="s">
        <v>397</v>
      </c>
      <c r="C539" s="615"/>
      <c r="D539" s="90"/>
      <c r="E539" s="301">
        <v>1607496.1118999994</v>
      </c>
      <c r="F539" s="239">
        <v>-0.16796246387047564</v>
      </c>
      <c r="G539" s="199"/>
      <c r="H539" s="90"/>
      <c r="I539" s="20"/>
      <c r="J539" s="104"/>
    </row>
    <row r="540" spans="2:11" ht="15" customHeight="1" x14ac:dyDescent="0.2">
      <c r="B540" s="628" t="s">
        <v>406</v>
      </c>
      <c r="C540" s="629"/>
      <c r="D540" s="90"/>
      <c r="E540" s="301">
        <v>32125342.285889994</v>
      </c>
      <c r="F540" s="239">
        <v>-8.9940083734043608E-2</v>
      </c>
      <c r="G540" s="199"/>
      <c r="H540" s="90"/>
      <c r="I540" s="20"/>
      <c r="J540" s="104"/>
    </row>
    <row r="541" spans="2:11" ht="15" customHeight="1" x14ac:dyDescent="0.2">
      <c r="B541" s="601" t="s">
        <v>362</v>
      </c>
      <c r="C541" s="602"/>
      <c r="D541" s="90"/>
      <c r="E541" s="303">
        <v>1326760.5700000017</v>
      </c>
      <c r="F541" s="237">
        <v>-0.23815578839222706</v>
      </c>
      <c r="G541" s="199"/>
      <c r="H541" s="90"/>
      <c r="I541" s="20"/>
      <c r="J541" s="104"/>
    </row>
    <row r="542" spans="2:11" ht="26.25" customHeight="1" x14ac:dyDescent="0.2">
      <c r="B542" s="611" t="s">
        <v>363</v>
      </c>
      <c r="C542" s="613"/>
      <c r="D542" s="90"/>
      <c r="E542" s="303">
        <v>451052540.28792095</v>
      </c>
      <c r="F542" s="237">
        <v>-8.6490704222727754E-2</v>
      </c>
      <c r="G542" s="199"/>
      <c r="H542" s="90"/>
      <c r="I542" s="20"/>
      <c r="J542" s="104"/>
      <c r="K542" s="209" t="b">
        <f>IF(ABS(E542-SUM(E543:E544))&lt;0.001,TRUE,FALSE)</f>
        <v>1</v>
      </c>
    </row>
    <row r="543" spans="2:11" ht="12.75" x14ac:dyDescent="0.2">
      <c r="B543" s="423" t="s">
        <v>408</v>
      </c>
      <c r="C543" s="405"/>
      <c r="D543" s="90"/>
      <c r="E543" s="301">
        <v>434664569.61761719</v>
      </c>
      <c r="F543" s="239">
        <v>-0.10011504697526752</v>
      </c>
      <c r="G543" s="201"/>
      <c r="H543" s="90"/>
      <c r="I543" s="20"/>
      <c r="J543" s="104"/>
    </row>
    <row r="544" spans="2:11" ht="17.25" customHeight="1" x14ac:dyDescent="0.2">
      <c r="B544" s="423" t="s">
        <v>409</v>
      </c>
      <c r="C544" s="405"/>
      <c r="D544" s="90"/>
      <c r="E544" s="301">
        <v>16387970.670303756</v>
      </c>
      <c r="F544" s="239">
        <v>0.52650130698233522</v>
      </c>
      <c r="G544" s="201"/>
      <c r="H544" s="90"/>
      <c r="I544" s="20"/>
      <c r="J544" s="104"/>
    </row>
    <row r="545" spans="1:12" ht="20.100000000000001" customHeight="1" x14ac:dyDescent="0.2">
      <c r="B545" s="611" t="s">
        <v>364</v>
      </c>
      <c r="C545" s="613"/>
      <c r="D545" s="90"/>
      <c r="E545" s="301"/>
      <c r="F545" s="239"/>
      <c r="G545" s="201"/>
      <c r="H545" s="90"/>
      <c r="I545" s="20"/>
      <c r="J545" s="104"/>
      <c r="L545" s="363"/>
    </row>
    <row r="546" spans="1:12" s="363" customFormat="1" ht="21.75" customHeight="1" x14ac:dyDescent="0.2">
      <c r="A546" s="6"/>
      <c r="B546" s="611" t="s">
        <v>365</v>
      </c>
      <c r="C546" s="627"/>
      <c r="D546" s="360"/>
      <c r="E546" s="301"/>
      <c r="F546" s="239"/>
      <c r="G546" s="199"/>
      <c r="H546" s="90"/>
      <c r="I546" s="362"/>
      <c r="J546" s="359"/>
    </row>
    <row r="547" spans="1:12" s="363" customFormat="1" ht="29.25" customHeight="1" x14ac:dyDescent="0.2">
      <c r="A547" s="356"/>
      <c r="B547" s="611" t="s">
        <v>366</v>
      </c>
      <c r="C547" s="627"/>
      <c r="D547" s="360"/>
      <c r="E547" s="301"/>
      <c r="F547" s="239"/>
      <c r="G547" s="361"/>
      <c r="H547" s="360"/>
      <c r="I547" s="362"/>
      <c r="J547" s="359"/>
    </row>
    <row r="548" spans="1:12" s="363" customFormat="1" ht="19.5" customHeight="1" x14ac:dyDescent="0.2">
      <c r="A548" s="356"/>
      <c r="B548" s="611" t="s">
        <v>367</v>
      </c>
      <c r="C548" s="627"/>
      <c r="D548" s="360"/>
      <c r="E548" s="301"/>
      <c r="F548" s="239"/>
      <c r="G548" s="361"/>
      <c r="H548" s="360"/>
      <c r="I548" s="362"/>
      <c r="J548" s="359"/>
    </row>
    <row r="549" spans="1:12" s="363" customFormat="1" ht="18.75" customHeight="1" x14ac:dyDescent="0.2">
      <c r="A549" s="356"/>
      <c r="B549" s="611" t="s">
        <v>368</v>
      </c>
      <c r="C549" s="752"/>
      <c r="D549" s="360"/>
      <c r="E549" s="301"/>
      <c r="F549" s="239"/>
      <c r="G549" s="361"/>
      <c r="H549" s="360"/>
      <c r="I549" s="362"/>
      <c r="J549" s="359"/>
      <c r="L549" s="5"/>
    </row>
    <row r="550" spans="1:12" ht="12.75" customHeight="1" x14ac:dyDescent="0.2">
      <c r="A550" s="356"/>
      <c r="B550" s="611" t="s">
        <v>369</v>
      </c>
      <c r="C550" s="752"/>
      <c r="D550" s="90"/>
      <c r="E550" s="301"/>
      <c r="F550" s="239"/>
      <c r="G550" s="361"/>
      <c r="H550" s="360"/>
      <c r="I550" s="20"/>
      <c r="J550" s="104"/>
      <c r="L550" s="95"/>
    </row>
    <row r="551" spans="1:12" s="95" customFormat="1" ht="16.5" customHeight="1" x14ac:dyDescent="0.2">
      <c r="A551" s="6"/>
      <c r="B551" s="599" t="s">
        <v>66</v>
      </c>
      <c r="C551" s="600"/>
      <c r="D551" s="93"/>
      <c r="E551" s="303">
        <v>256705125.46000195</v>
      </c>
      <c r="F551" s="237">
        <v>1.6102529519296693E-2</v>
      </c>
      <c r="G551" s="201"/>
      <c r="H551" s="90"/>
      <c r="I551" s="94"/>
      <c r="J551" s="104"/>
    </row>
    <row r="552" spans="1:12" s="95" customFormat="1" ht="16.5" customHeight="1" x14ac:dyDescent="0.2">
      <c r="A552" s="91"/>
      <c r="B552" s="601" t="s">
        <v>375</v>
      </c>
      <c r="C552" s="602"/>
      <c r="D552" s="93"/>
      <c r="E552" s="301">
        <v>252864900.71000284</v>
      </c>
      <c r="F552" s="239">
        <v>1.4723733295968655E-2</v>
      </c>
      <c r="G552" s="200"/>
      <c r="H552" s="93"/>
      <c r="I552" s="94"/>
      <c r="J552" s="104"/>
      <c r="L552" s="5"/>
    </row>
    <row r="553" spans="1:12" ht="16.5" customHeight="1" x14ac:dyDescent="0.2">
      <c r="A553" s="91"/>
      <c r="B553" s="601" t="s">
        <v>236</v>
      </c>
      <c r="C553" s="602"/>
      <c r="D553" s="90"/>
      <c r="E553" s="301">
        <v>-88490</v>
      </c>
      <c r="F553" s="239"/>
      <c r="G553" s="200"/>
      <c r="H553" s="93"/>
      <c r="I553" s="20"/>
      <c r="J553" s="104"/>
    </row>
    <row r="554" spans="1:12" ht="13.5" customHeight="1" x14ac:dyDescent="0.2">
      <c r="B554" s="601" t="s">
        <v>316</v>
      </c>
      <c r="C554" s="602"/>
      <c r="D554" s="90"/>
      <c r="E554" s="301">
        <v>-5064</v>
      </c>
      <c r="F554" s="239">
        <v>4.761904761904745E-3</v>
      </c>
      <c r="G554" s="199"/>
      <c r="H554" s="90"/>
      <c r="I554" s="20"/>
      <c r="J554" s="104"/>
      <c r="L554" s="95"/>
    </row>
    <row r="555" spans="1:12" s="95" customFormat="1" ht="16.5" customHeight="1" x14ac:dyDescent="0.2">
      <c r="A555" s="6"/>
      <c r="B555" s="599" t="s">
        <v>67</v>
      </c>
      <c r="C555" s="600"/>
      <c r="D555" s="93"/>
      <c r="E555" s="303">
        <v>45931705.746784858</v>
      </c>
      <c r="F555" s="237">
        <v>0.10326689930293487</v>
      </c>
      <c r="G555" s="199"/>
      <c r="H555" s="90"/>
      <c r="I555" s="94"/>
      <c r="J555" s="104"/>
      <c r="K555" s="209" t="b">
        <f>IF(ABS(E555-SUM(E556:E557))&lt;0.001,TRUE,FALSE)</f>
        <v>1</v>
      </c>
      <c r="L555" s="5"/>
    </row>
    <row r="556" spans="1:12" ht="18" customHeight="1" x14ac:dyDescent="0.2">
      <c r="A556" s="91"/>
      <c r="B556" s="601" t="s">
        <v>68</v>
      </c>
      <c r="C556" s="602"/>
      <c r="D556" s="90"/>
      <c r="E556" s="301">
        <v>42138132.809999853</v>
      </c>
      <c r="F556" s="239">
        <v>0.1614516755003057</v>
      </c>
      <c r="G556" s="200"/>
      <c r="H556" s="93"/>
      <c r="I556" s="20"/>
      <c r="J556" s="104"/>
    </row>
    <row r="557" spans="1:12" ht="15" customHeight="1" x14ac:dyDescent="0.2">
      <c r="B557" s="601" t="s">
        <v>69</v>
      </c>
      <c r="C557" s="602"/>
      <c r="D557" s="90"/>
      <c r="E557" s="301">
        <v>3793572.9367850018</v>
      </c>
      <c r="F557" s="239">
        <v>-0.29116978203140431</v>
      </c>
      <c r="G557" s="199"/>
      <c r="H557" s="90"/>
      <c r="I557" s="20"/>
      <c r="J557" s="104"/>
      <c r="L557" s="95"/>
    </row>
    <row r="558" spans="1:12" s="95" customFormat="1" ht="27" customHeight="1" x14ac:dyDescent="0.2">
      <c r="A558" s="6"/>
      <c r="B558" s="630" t="s">
        <v>293</v>
      </c>
      <c r="C558" s="631"/>
      <c r="D558" s="98"/>
      <c r="E558" s="326">
        <v>5522724597.1945906</v>
      </c>
      <c r="F558" s="243">
        <v>-9.6221928437424054E-2</v>
      </c>
      <c r="G558" s="199"/>
      <c r="H558" s="90"/>
      <c r="I558" s="94"/>
      <c r="J558" s="104"/>
      <c r="K558" s="209" t="b">
        <f>IF(ABS(E558-SUM(E523,E551,E555))&lt;0.001,TRUE,FALSE)</f>
        <v>1</v>
      </c>
      <c r="L558" s="5"/>
    </row>
    <row r="559" spans="1:12" ht="21" customHeight="1" x14ac:dyDescent="0.25">
      <c r="A559" s="91"/>
      <c r="B559" s="7" t="s">
        <v>288</v>
      </c>
      <c r="C559" s="8"/>
      <c r="D559" s="8"/>
      <c r="E559" s="8"/>
      <c r="F559" s="8"/>
      <c r="G559" s="202"/>
      <c r="H559" s="99"/>
      <c r="I559" s="8"/>
    </row>
    <row r="560" spans="1:12" ht="10.5" customHeight="1" x14ac:dyDescent="0.2">
      <c r="B560" s="9"/>
      <c r="C560" s="10" t="str">
        <f>$C$3</f>
        <v>MOIS D'AOUT 2024</v>
      </c>
      <c r="D560" s="11"/>
      <c r="G560" s="8"/>
      <c r="H560" s="8"/>
    </row>
    <row r="561" spans="1:12" ht="19.5" customHeight="1" x14ac:dyDescent="0.2">
      <c r="B561" s="12" t="str">
        <f>B519</f>
        <v xml:space="preserve">             I - ASSURANCE MALADIE : DÉPENSES en milliers d'euros</v>
      </c>
      <c r="C561" s="13"/>
      <c r="D561" s="13"/>
      <c r="E561" s="13"/>
      <c r="F561" s="14"/>
      <c r="I561" s="5"/>
    </row>
    <row r="562" spans="1:12" ht="12.75" x14ac:dyDescent="0.2">
      <c r="B562" s="597"/>
      <c r="C562" s="598"/>
      <c r="D562" s="87"/>
      <c r="E562" s="750" t="s">
        <v>6</v>
      </c>
      <c r="F562" s="339" t="str">
        <f>$H$5</f>
        <v>PCAP</v>
      </c>
      <c r="G562" s="15"/>
      <c r="H562" s="15"/>
      <c r="I562" s="5"/>
      <c r="L562" s="104"/>
    </row>
    <row r="563" spans="1:12" s="104" customFormat="1" ht="13.5" customHeight="1" x14ac:dyDescent="0.2">
      <c r="A563" s="6"/>
      <c r="B563" s="632" t="s">
        <v>292</v>
      </c>
      <c r="C563" s="633"/>
      <c r="D563" s="634"/>
      <c r="E563" s="101"/>
      <c r="F563" s="176"/>
      <c r="G563" s="89"/>
      <c r="H563" s="20"/>
    </row>
    <row r="564" spans="1:12" s="104" customFormat="1" ht="22.5" customHeight="1" x14ac:dyDescent="0.2">
      <c r="A564" s="6"/>
      <c r="B564" s="624" t="s">
        <v>291</v>
      </c>
      <c r="C564" s="625"/>
      <c r="D564" s="626"/>
      <c r="E564" s="327">
        <v>833689753.64609325</v>
      </c>
      <c r="F564" s="177">
        <v>-1.1870433276670367E-2</v>
      </c>
      <c r="G564" s="102"/>
      <c r="H564" s="103"/>
      <c r="K564" s="209" t="b">
        <f>IF(ABS(E564-SUM(E565,E579,E587:E588,E592))&lt;0.001,TRUE,FALSE)</f>
        <v>1</v>
      </c>
    </row>
    <row r="565" spans="1:12" s="104" customFormat="1" ht="15" customHeight="1" x14ac:dyDescent="0.2">
      <c r="A565" s="24"/>
      <c r="B565" s="595" t="s">
        <v>183</v>
      </c>
      <c r="C565" s="596"/>
      <c r="D565" s="635"/>
      <c r="E565" s="327">
        <v>659934013.98240697</v>
      </c>
      <c r="F565" s="177">
        <v>-1.5057359392196101E-2</v>
      </c>
      <c r="G565" s="105"/>
      <c r="H565" s="107"/>
      <c r="K565" s="209" t="b">
        <f>IF(ABS(E565-SUM(E566:E578))&lt;0.001,TRUE,FALSE)</f>
        <v>1</v>
      </c>
    </row>
    <row r="566" spans="1:12" s="104" customFormat="1" ht="15.75" customHeight="1" x14ac:dyDescent="0.2">
      <c r="A566" s="6"/>
      <c r="B566" s="603" t="s">
        <v>53</v>
      </c>
      <c r="C566" s="604"/>
      <c r="D566" s="605"/>
      <c r="E566" s="328">
        <v>495009192.99000096</v>
      </c>
      <c r="F566" s="174">
        <v>-2.2295124411812917E-2</v>
      </c>
      <c r="G566" s="109"/>
      <c r="H566" s="106"/>
    </row>
    <row r="567" spans="1:12" s="104" customFormat="1" ht="15.75" customHeight="1" x14ac:dyDescent="0.2">
      <c r="A567" s="6"/>
      <c r="B567" s="169" t="s">
        <v>360</v>
      </c>
      <c r="C567" s="383"/>
      <c r="D567" s="384"/>
      <c r="E567" s="328">
        <v>498.35840000000002</v>
      </c>
      <c r="F567" s="174"/>
      <c r="G567" s="109"/>
      <c r="H567" s="106"/>
    </row>
    <row r="568" spans="1:12" s="104" customFormat="1" ht="12.75" x14ac:dyDescent="0.2">
      <c r="A568" s="6"/>
      <c r="B568" s="603" t="s">
        <v>428</v>
      </c>
      <c r="C568" s="604"/>
      <c r="D568" s="605"/>
      <c r="E568" s="328">
        <v>30225489.409999937</v>
      </c>
      <c r="F568" s="174">
        <v>-6.4528921878202694E-2</v>
      </c>
      <c r="G568" s="109"/>
      <c r="H568" s="106"/>
    </row>
    <row r="569" spans="1:12" s="104" customFormat="1" ht="40.5" customHeight="1" x14ac:dyDescent="0.2">
      <c r="A569" s="6"/>
      <c r="B569" s="603" t="s">
        <v>54</v>
      </c>
      <c r="C569" s="604"/>
      <c r="D569" s="605"/>
      <c r="E569" s="328">
        <v>2275238.0700000003</v>
      </c>
      <c r="F569" s="174">
        <v>7.0677650484833432E-2</v>
      </c>
      <c r="G569" s="109"/>
      <c r="H569" s="106"/>
    </row>
    <row r="570" spans="1:12" s="104" customFormat="1" ht="15" customHeight="1" x14ac:dyDescent="0.2">
      <c r="A570" s="6"/>
      <c r="B570" s="603" t="s">
        <v>497</v>
      </c>
      <c r="C570" s="604"/>
      <c r="D570" s="605"/>
      <c r="E570" s="328">
        <v>4087829.5799999884</v>
      </c>
      <c r="F570" s="174">
        <v>-9.2196464416628765E-2</v>
      </c>
      <c r="G570" s="109"/>
      <c r="H570" s="106"/>
    </row>
    <row r="571" spans="1:12" s="104" customFormat="1" ht="15" customHeight="1" x14ac:dyDescent="0.2">
      <c r="A571" s="6"/>
      <c r="B571" s="603" t="s">
        <v>302</v>
      </c>
      <c r="C571" s="604"/>
      <c r="D571" s="605"/>
      <c r="E571" s="328">
        <v>827.6099999999999</v>
      </c>
      <c r="F571" s="174"/>
      <c r="G571" s="109"/>
      <c r="H571" s="106"/>
    </row>
    <row r="572" spans="1:12" s="104" customFormat="1" ht="12.75" x14ac:dyDescent="0.2">
      <c r="A572" s="6"/>
      <c r="B572" s="169" t="s">
        <v>184</v>
      </c>
      <c r="C572" s="170"/>
      <c r="D572" s="171"/>
      <c r="E572" s="328">
        <v>51214735.070000008</v>
      </c>
      <c r="F572" s="174">
        <v>0.22921514590234304</v>
      </c>
      <c r="G572" s="109"/>
      <c r="H572" s="106"/>
    </row>
    <row r="573" spans="1:12" s="104" customFormat="1" ht="12.75" x14ac:dyDescent="0.2">
      <c r="A573" s="6"/>
      <c r="B573" s="395" t="s">
        <v>373</v>
      </c>
      <c r="C573" s="170"/>
      <c r="D573" s="171"/>
      <c r="E573" s="328">
        <v>67204248.560000077</v>
      </c>
      <c r="F573" s="174">
        <v>-8.6758386213254712E-2</v>
      </c>
      <c r="G573" s="109"/>
      <c r="H573" s="110"/>
    </row>
    <row r="574" spans="1:12" s="104" customFormat="1" ht="12.75" x14ac:dyDescent="0.2">
      <c r="A574" s="6"/>
      <c r="B574" s="169" t="s">
        <v>185</v>
      </c>
      <c r="C574" s="170"/>
      <c r="D574" s="171"/>
      <c r="E574" s="328">
        <v>62867.634006000015</v>
      </c>
      <c r="F574" s="174">
        <v>8.0264843089510984E-2</v>
      </c>
      <c r="G574" s="109"/>
      <c r="H574" s="110"/>
    </row>
    <row r="575" spans="1:12" s="104" customFormat="1" ht="24" customHeight="1" x14ac:dyDescent="0.2">
      <c r="A575" s="6"/>
      <c r="B575" s="603" t="s">
        <v>186</v>
      </c>
      <c r="C575" s="604"/>
      <c r="D575" s="605"/>
      <c r="E575" s="328">
        <v>9665961.4899999816</v>
      </c>
      <c r="F575" s="174">
        <v>6.2165389097629919E-2</v>
      </c>
      <c r="G575" s="109"/>
      <c r="H575" s="110"/>
    </row>
    <row r="576" spans="1:12" s="104" customFormat="1" ht="12.75" x14ac:dyDescent="0.2">
      <c r="A576" s="6"/>
      <c r="B576" s="603" t="s">
        <v>187</v>
      </c>
      <c r="C576" s="604"/>
      <c r="D576" s="605"/>
      <c r="E576" s="328"/>
      <c r="F576" s="174"/>
      <c r="G576" s="109"/>
      <c r="H576" s="110"/>
    </row>
    <row r="577" spans="1:11" s="104" customFormat="1" ht="12.75" x14ac:dyDescent="0.2">
      <c r="A577" s="6"/>
      <c r="B577" s="603" t="s">
        <v>188</v>
      </c>
      <c r="C577" s="604"/>
      <c r="D577" s="605"/>
      <c r="E577" s="328">
        <v>67219.209999999832</v>
      </c>
      <c r="F577" s="174">
        <v>-0.21737105070160956</v>
      </c>
      <c r="G577" s="109"/>
      <c r="H577" s="106"/>
    </row>
    <row r="578" spans="1:11" s="104" customFormat="1" ht="12.75" x14ac:dyDescent="0.2">
      <c r="A578" s="6"/>
      <c r="B578" s="603" t="s">
        <v>378</v>
      </c>
      <c r="C578" s="604"/>
      <c r="D578" s="605"/>
      <c r="E578" s="328">
        <v>119906</v>
      </c>
      <c r="F578" s="174"/>
      <c r="G578" s="109"/>
      <c r="H578" s="106"/>
    </row>
    <row r="579" spans="1:11" s="104" customFormat="1" ht="21" customHeight="1" x14ac:dyDescent="0.2">
      <c r="A579" s="6"/>
      <c r="B579" s="595" t="s">
        <v>55</v>
      </c>
      <c r="C579" s="596"/>
      <c r="D579" s="635"/>
      <c r="E579" s="327">
        <v>21092625.683685992</v>
      </c>
      <c r="F579" s="177">
        <v>-6.0170967950397003E-2</v>
      </c>
      <c r="G579" s="109"/>
      <c r="H579" s="106"/>
      <c r="K579" s="209" t="b">
        <f>IF(ABS(E579-SUM(E580,E583,E586))&lt;0.001,TRUE,FALSE)</f>
        <v>1</v>
      </c>
    </row>
    <row r="580" spans="1:11" s="104" customFormat="1" ht="18" customHeight="1" x14ac:dyDescent="0.2">
      <c r="A580" s="6"/>
      <c r="B580" s="606" t="s">
        <v>56</v>
      </c>
      <c r="C580" s="607"/>
      <c r="D580" s="608"/>
      <c r="E580" s="328">
        <v>9781770.8720029891</v>
      </c>
      <c r="F580" s="174">
        <v>-0.2495354173068659</v>
      </c>
      <c r="G580" s="108"/>
      <c r="H580" s="106"/>
      <c r="K580" s="209" t="b">
        <f>IF(ABS(E580-SUM(E581:E582))&lt;0.001,TRUE,FALSE)</f>
        <v>1</v>
      </c>
    </row>
    <row r="581" spans="1:11" s="104" customFormat="1" ht="15" customHeight="1" x14ac:dyDescent="0.2">
      <c r="A581" s="6"/>
      <c r="B581" s="603" t="s">
        <v>57</v>
      </c>
      <c r="C581" s="604"/>
      <c r="D581" s="605"/>
      <c r="E581" s="328">
        <v>594539.96999999648</v>
      </c>
      <c r="F581" s="174">
        <v>2.8224463760353702E-2</v>
      </c>
      <c r="G581" s="109"/>
      <c r="H581" s="106"/>
    </row>
    <row r="582" spans="1:11" s="104" customFormat="1" ht="15" customHeight="1" x14ac:dyDescent="0.2">
      <c r="A582" s="6"/>
      <c r="B582" s="603" t="s">
        <v>58</v>
      </c>
      <c r="C582" s="604"/>
      <c r="D582" s="605"/>
      <c r="E582" s="328">
        <v>9187230.9020029921</v>
      </c>
      <c r="F582" s="174">
        <v>-0.26242924023018877</v>
      </c>
      <c r="G582" s="109"/>
      <c r="H582" s="111"/>
    </row>
    <row r="583" spans="1:11" s="104" customFormat="1" ht="18" customHeight="1" x14ac:dyDescent="0.2">
      <c r="A583" s="24"/>
      <c r="B583" s="606" t="s">
        <v>379</v>
      </c>
      <c r="C583" s="607"/>
      <c r="D583" s="608"/>
      <c r="E583" s="328">
        <v>11310854.811683001</v>
      </c>
      <c r="F583" s="174">
        <v>0.20216233180971499</v>
      </c>
      <c r="G583" s="109"/>
      <c r="H583" s="112"/>
      <c r="K583" s="209" t="b">
        <f>IF(ABS(E583-SUM(E584:E585))&lt;0.001,TRUE,FALSE)</f>
        <v>1</v>
      </c>
    </row>
    <row r="584" spans="1:11" s="104" customFormat="1" ht="15" customHeight="1" x14ac:dyDescent="0.2">
      <c r="A584" s="24"/>
      <c r="B584" s="603" t="s">
        <v>372</v>
      </c>
      <c r="C584" s="604"/>
      <c r="D584" s="605"/>
      <c r="E584" s="328">
        <v>7443.17</v>
      </c>
      <c r="F584" s="174"/>
      <c r="G584" s="109"/>
      <c r="H584" s="107"/>
    </row>
    <row r="585" spans="1:11" s="104" customFormat="1" ht="15" customHeight="1" x14ac:dyDescent="0.2">
      <c r="A585" s="6"/>
      <c r="B585" s="603" t="s">
        <v>434</v>
      </c>
      <c r="C585" s="604"/>
      <c r="D585" s="605"/>
      <c r="E585" s="328">
        <v>11303411.641683001</v>
      </c>
      <c r="F585" s="174">
        <v>0.20137124229860093</v>
      </c>
      <c r="G585" s="109"/>
      <c r="H585" s="106"/>
    </row>
    <row r="586" spans="1:11" s="104" customFormat="1" ht="15" customHeight="1" x14ac:dyDescent="0.2">
      <c r="A586" s="6"/>
      <c r="B586" s="606" t="s">
        <v>180</v>
      </c>
      <c r="C586" s="607"/>
      <c r="D586" s="608"/>
      <c r="E586" s="328"/>
      <c r="F586" s="174"/>
      <c r="G586" s="109"/>
      <c r="H586" s="111"/>
    </row>
    <row r="587" spans="1:11" s="104" customFormat="1" ht="18" customHeight="1" x14ac:dyDescent="0.2">
      <c r="A587" s="6"/>
      <c r="B587" s="595" t="s">
        <v>189</v>
      </c>
      <c r="C587" s="596"/>
      <c r="D587" s="635"/>
      <c r="E587" s="327">
        <v>54233228.370000184</v>
      </c>
      <c r="F587" s="177">
        <v>-3.7362145372252908E-2</v>
      </c>
      <c r="G587" s="109"/>
      <c r="H587" s="111"/>
    </row>
    <row r="588" spans="1:11" s="104" customFormat="1" ht="26.25" customHeight="1" x14ac:dyDescent="0.2">
      <c r="A588" s="24"/>
      <c r="B588" s="595" t="s">
        <v>190</v>
      </c>
      <c r="C588" s="596"/>
      <c r="D588" s="635"/>
      <c r="E588" s="327">
        <v>104076365.60999998</v>
      </c>
      <c r="F588" s="177">
        <v>3.4625854715770066E-2</v>
      </c>
      <c r="G588" s="109"/>
      <c r="H588" s="107"/>
      <c r="K588" s="209" t="b">
        <f>IF(ABS(E588-SUM(E589:E591))&lt;0.001,TRUE,FALSE)</f>
        <v>1</v>
      </c>
    </row>
    <row r="589" spans="1:11" s="104" customFormat="1" ht="17.25" customHeight="1" x14ac:dyDescent="0.2">
      <c r="A589" s="6"/>
      <c r="B589" s="603" t="s">
        <v>191</v>
      </c>
      <c r="C589" s="604"/>
      <c r="D589" s="605"/>
      <c r="E589" s="328">
        <v>89475230.620000005</v>
      </c>
      <c r="F589" s="174">
        <v>5.2305862597614938E-2</v>
      </c>
      <c r="G589" s="109"/>
      <c r="H589" s="106"/>
    </row>
    <row r="590" spans="1:11" s="104" customFormat="1" ht="17.25" customHeight="1" x14ac:dyDescent="0.2">
      <c r="A590" s="6"/>
      <c r="B590" s="603" t="s">
        <v>392</v>
      </c>
      <c r="C590" s="604"/>
      <c r="D590" s="605"/>
      <c r="E590" s="328">
        <v>32600.739999999983</v>
      </c>
      <c r="F590" s="174">
        <v>-0.15828308104775379</v>
      </c>
      <c r="G590" s="109"/>
      <c r="H590" s="106"/>
    </row>
    <row r="591" spans="1:11" s="104" customFormat="1" ht="17.25" customHeight="1" x14ac:dyDescent="0.2">
      <c r="A591" s="6"/>
      <c r="B591" s="422" t="s">
        <v>393</v>
      </c>
      <c r="C591" s="383"/>
      <c r="D591" s="384"/>
      <c r="E591" s="328">
        <v>14568534.249999993</v>
      </c>
      <c r="F591" s="174">
        <v>-6.171254860800357E-2</v>
      </c>
      <c r="G591" s="109"/>
      <c r="H591" s="106"/>
    </row>
    <row r="592" spans="1:11" s="104" customFormat="1" ht="13.5" customHeight="1" x14ac:dyDescent="0.2">
      <c r="A592" s="6"/>
      <c r="B592" s="595" t="s">
        <v>82</v>
      </c>
      <c r="C592" s="647"/>
      <c r="D592" s="648"/>
      <c r="E592" s="327">
        <v>-5646480</v>
      </c>
      <c r="F592" s="177">
        <v>-8.0526070398737604E-3</v>
      </c>
      <c r="G592" s="109"/>
      <c r="H592" s="106"/>
    </row>
    <row r="593" spans="1:12" s="104" customFormat="1" ht="32.25" customHeight="1" x14ac:dyDescent="0.2">
      <c r="A593" s="6"/>
      <c r="B593" s="624" t="s">
        <v>60</v>
      </c>
      <c r="C593" s="625"/>
      <c r="D593" s="626"/>
      <c r="E593" s="327">
        <v>28227520.433810901</v>
      </c>
      <c r="F593" s="177">
        <v>-8.2046968617719762E-2</v>
      </c>
      <c r="G593" s="102"/>
      <c r="H593" s="106"/>
      <c r="K593" s="209" t="b">
        <f>IF(ABS(E593-SUM(E594:E596))&lt;0.001,TRUE,FALSE)</f>
        <v>1</v>
      </c>
    </row>
    <row r="594" spans="1:12" s="104" customFormat="1" ht="12.75" customHeight="1" x14ac:dyDescent="0.2">
      <c r="A594" s="24"/>
      <c r="B594" s="674" t="s">
        <v>390</v>
      </c>
      <c r="C594" s="604"/>
      <c r="D594" s="605"/>
      <c r="E594" s="328">
        <v>57621395.202582024</v>
      </c>
      <c r="F594" s="174"/>
      <c r="G594" s="105"/>
      <c r="H594" s="107"/>
    </row>
    <row r="595" spans="1:12" s="104" customFormat="1" ht="12.75" customHeight="1" x14ac:dyDescent="0.2">
      <c r="A595" s="24"/>
      <c r="B595" s="674" t="s">
        <v>391</v>
      </c>
      <c r="C595" s="604"/>
      <c r="D595" s="605"/>
      <c r="E595" s="328">
        <v>-29393874.768771123</v>
      </c>
      <c r="F595" s="174"/>
      <c r="G595" s="105"/>
      <c r="H595" s="107"/>
    </row>
    <row r="596" spans="1:12" s="104" customFormat="1" ht="12.75" customHeight="1" x14ac:dyDescent="0.2">
      <c r="A596" s="24"/>
      <c r="B596" s="674" t="s">
        <v>462</v>
      </c>
      <c r="C596" s="604"/>
      <c r="D596" s="605"/>
      <c r="E596" s="328"/>
      <c r="F596" s="174"/>
      <c r="G596" s="105"/>
      <c r="H596" s="107"/>
    </row>
    <row r="597" spans="1:12" s="104" customFormat="1" ht="17.25" hidden="1" customHeight="1" x14ac:dyDescent="0.2">
      <c r="A597" s="24"/>
      <c r="B597" s="624"/>
      <c r="C597" s="625"/>
      <c r="D597" s="626"/>
      <c r="E597" s="327"/>
      <c r="F597" s="177"/>
      <c r="G597" s="105"/>
      <c r="H597" s="107"/>
      <c r="L597" s="359"/>
    </row>
    <row r="598" spans="1:12" s="359" customFormat="1" ht="29.25" customHeight="1" x14ac:dyDescent="0.2">
      <c r="A598" s="6"/>
      <c r="B598" s="624" t="s">
        <v>481</v>
      </c>
      <c r="C598" s="625"/>
      <c r="D598" s="626"/>
      <c r="E598" s="328"/>
      <c r="F598" s="328"/>
      <c r="G598" s="109"/>
      <c r="H598" s="106"/>
    </row>
    <row r="599" spans="1:12" s="359" customFormat="1" ht="25.5" customHeight="1" x14ac:dyDescent="0.2">
      <c r="A599" s="356"/>
      <c r="B599" s="624" t="s">
        <v>482</v>
      </c>
      <c r="C599" s="636"/>
      <c r="D599" s="637"/>
      <c r="E599" s="328"/>
      <c r="F599" s="174"/>
      <c r="G599" s="357"/>
      <c r="H599" s="358"/>
    </row>
    <row r="600" spans="1:12" s="359" customFormat="1" ht="24.75" customHeight="1" x14ac:dyDescent="0.2">
      <c r="A600" s="356"/>
      <c r="B600" s="624" t="s">
        <v>342</v>
      </c>
      <c r="C600" s="636"/>
      <c r="D600" s="637"/>
      <c r="E600" s="327">
        <v>286966451.40608191</v>
      </c>
      <c r="F600" s="177">
        <v>0.19535268222529911</v>
      </c>
      <c r="G600" s="357"/>
      <c r="H600" s="358"/>
      <c r="K600" s="209" t="b">
        <f>IF(ABS(E600-SUM(E601,E610))&lt;0.001,TRUE,FALSE)</f>
        <v>1</v>
      </c>
    </row>
    <row r="601" spans="1:12" s="359" customFormat="1" ht="21" customHeight="1" x14ac:dyDescent="0.2">
      <c r="A601" s="356"/>
      <c r="B601" s="595" t="s">
        <v>61</v>
      </c>
      <c r="C601" s="596"/>
      <c r="D601" s="635"/>
      <c r="E601" s="327">
        <v>76241899.268439993</v>
      </c>
      <c r="F601" s="177">
        <v>0.32194112384856433</v>
      </c>
      <c r="G601" s="357"/>
      <c r="H601" s="358"/>
      <c r="K601" s="209" t="b">
        <f>IF(ABS(E601-SUM(E602:E609))&lt;0.001,TRUE,FALSE)</f>
        <v>1</v>
      </c>
      <c r="L601" s="104"/>
    </row>
    <row r="602" spans="1:12" s="104" customFormat="1" ht="18.75" customHeight="1" x14ac:dyDescent="0.2">
      <c r="A602" s="6"/>
      <c r="B602" s="603" t="s">
        <v>471</v>
      </c>
      <c r="C602" s="604"/>
      <c r="D602" s="605"/>
      <c r="E602" s="328">
        <v>10688.240000000002</v>
      </c>
      <c r="F602" s="174">
        <v>-0.44009027084396313</v>
      </c>
      <c r="G602" s="105"/>
      <c r="H602" s="106"/>
    </row>
    <row r="603" spans="1:12" s="104" customFormat="1" ht="18.75" customHeight="1" x14ac:dyDescent="0.2">
      <c r="A603" s="6"/>
      <c r="B603" s="603" t="s">
        <v>473</v>
      </c>
      <c r="C603" s="604"/>
      <c r="D603" s="605"/>
      <c r="E603" s="328">
        <v>75603975.361379012</v>
      </c>
      <c r="F603" s="174">
        <v>0.33479277848670774</v>
      </c>
      <c r="G603" s="105"/>
      <c r="H603" s="106"/>
    </row>
    <row r="604" spans="1:12" s="104" customFormat="1" ht="18.75" customHeight="1" x14ac:dyDescent="0.2">
      <c r="A604" s="6"/>
      <c r="B604" s="603" t="s">
        <v>430</v>
      </c>
      <c r="C604" s="604"/>
      <c r="D604" s="605"/>
      <c r="E604" s="328"/>
      <c r="F604" s="174"/>
      <c r="G604" s="105"/>
      <c r="H604" s="106"/>
    </row>
    <row r="605" spans="1:12" s="104" customFormat="1" ht="15" customHeight="1" x14ac:dyDescent="0.2">
      <c r="A605" s="6"/>
      <c r="B605" s="603" t="s">
        <v>469</v>
      </c>
      <c r="C605" s="604"/>
      <c r="D605" s="605"/>
      <c r="E605" s="328">
        <v>0</v>
      </c>
      <c r="F605" s="174">
        <v>-1</v>
      </c>
      <c r="G605" s="108"/>
      <c r="H605" s="106"/>
    </row>
    <row r="606" spans="1:12" s="104" customFormat="1" ht="12.75" customHeight="1" x14ac:dyDescent="0.2">
      <c r="A606" s="6"/>
      <c r="B606" s="603" t="s">
        <v>399</v>
      </c>
      <c r="C606" s="604"/>
      <c r="D606" s="605"/>
      <c r="E606" s="328"/>
      <c r="F606" s="174"/>
      <c r="G606" s="109"/>
      <c r="H606" s="106"/>
    </row>
    <row r="607" spans="1:12" s="104" customFormat="1" ht="12.75" customHeight="1" x14ac:dyDescent="0.2">
      <c r="A607" s="6"/>
      <c r="B607" s="603" t="s">
        <v>400</v>
      </c>
      <c r="C607" s="604"/>
      <c r="D607" s="605"/>
      <c r="E607" s="328">
        <v>0</v>
      </c>
      <c r="F607" s="174"/>
      <c r="G607" s="109"/>
      <c r="H607" s="106"/>
    </row>
    <row r="608" spans="1:12" s="104" customFormat="1" ht="12.75" customHeight="1" x14ac:dyDescent="0.2">
      <c r="A608" s="6"/>
      <c r="B608" s="674" t="s">
        <v>443</v>
      </c>
      <c r="C608" s="604"/>
      <c r="D608" s="605"/>
      <c r="E608" s="328">
        <v>605211.397061</v>
      </c>
      <c r="F608" s="174">
        <v>-0.38416214499194412</v>
      </c>
      <c r="G608" s="109"/>
      <c r="H608" s="106"/>
    </row>
    <row r="609" spans="1:12" s="104" customFormat="1" ht="12.75" customHeight="1" x14ac:dyDescent="0.2">
      <c r="A609" s="6"/>
      <c r="B609" s="674" t="s">
        <v>401</v>
      </c>
      <c r="C609" s="604"/>
      <c r="D609" s="605"/>
      <c r="E609" s="328">
        <v>22024.269999999997</v>
      </c>
      <c r="F609" s="174">
        <v>-0.38849601405575684</v>
      </c>
      <c r="G609" s="102"/>
      <c r="H609" s="106"/>
    </row>
    <row r="610" spans="1:12" s="104" customFormat="1" ht="11.25" customHeight="1" x14ac:dyDescent="0.2">
      <c r="A610" s="6"/>
      <c r="B610" s="595" t="s">
        <v>62</v>
      </c>
      <c r="C610" s="596"/>
      <c r="D610" s="635"/>
      <c r="E610" s="327">
        <v>210724552.13764194</v>
      </c>
      <c r="F610" s="177">
        <v>0.15532462272486036</v>
      </c>
      <c r="G610" s="102"/>
      <c r="H610" s="106"/>
      <c r="K610" s="209" t="b">
        <f>IF(ABS(E610-SUM(E611:E619))&lt;0.001,TRUE,FALSE)</f>
        <v>1</v>
      </c>
    </row>
    <row r="611" spans="1:12" s="104" customFormat="1" ht="15" customHeight="1" x14ac:dyDescent="0.2">
      <c r="A611" s="6"/>
      <c r="B611" s="603" t="s">
        <v>470</v>
      </c>
      <c r="C611" s="604"/>
      <c r="D611" s="605"/>
      <c r="E611" s="328">
        <v>84957098.264010906</v>
      </c>
      <c r="F611" s="174">
        <v>-0.47099749764858478</v>
      </c>
      <c r="G611" s="108"/>
      <c r="H611" s="113"/>
    </row>
    <row r="612" spans="1:12" s="104" customFormat="1" ht="15" customHeight="1" x14ac:dyDescent="0.2">
      <c r="A612" s="6"/>
      <c r="B612" s="603" t="s">
        <v>474</v>
      </c>
      <c r="C612" s="604"/>
      <c r="D612" s="605"/>
      <c r="E612" s="328">
        <v>109381358.54542623</v>
      </c>
      <c r="F612" s="174"/>
      <c r="G612" s="108"/>
      <c r="H612" s="113"/>
    </row>
    <row r="613" spans="1:12" s="104" customFormat="1" ht="15" customHeight="1" x14ac:dyDescent="0.2">
      <c r="A613" s="6"/>
      <c r="B613" s="603" t="s">
        <v>402</v>
      </c>
      <c r="C613" s="604"/>
      <c r="D613" s="605"/>
      <c r="E613" s="328">
        <v>14890.219999999996</v>
      </c>
      <c r="F613" s="174">
        <v>-0.99904881438333148</v>
      </c>
      <c r="G613" s="108"/>
      <c r="H613" s="113"/>
    </row>
    <row r="614" spans="1:12" s="104" customFormat="1" ht="12.75" customHeight="1" x14ac:dyDescent="0.2">
      <c r="A614" s="6"/>
      <c r="B614" s="603" t="s">
        <v>469</v>
      </c>
      <c r="C614" s="604"/>
      <c r="D614" s="605"/>
      <c r="E614" s="328">
        <v>428788.61999999982</v>
      </c>
      <c r="F614" s="174">
        <v>-0.70504382664283305</v>
      </c>
      <c r="G614" s="109"/>
      <c r="H614" s="113"/>
    </row>
    <row r="615" spans="1:12" s="104" customFormat="1" ht="12.75" customHeight="1" x14ac:dyDescent="0.2">
      <c r="A615" s="6"/>
      <c r="B615" s="603" t="s">
        <v>472</v>
      </c>
      <c r="C615" s="604"/>
      <c r="D615" s="605"/>
      <c r="E615" s="328">
        <v>12352106.390000012</v>
      </c>
      <c r="F615" s="174"/>
      <c r="G615" s="109"/>
      <c r="H615" s="113"/>
    </row>
    <row r="616" spans="1:12" s="104" customFormat="1" ht="12.75" customHeight="1" x14ac:dyDescent="0.2">
      <c r="A616" s="6"/>
      <c r="B616" s="603" t="s">
        <v>399</v>
      </c>
      <c r="C616" s="604"/>
      <c r="D616" s="605"/>
      <c r="E616" s="328">
        <v>982190.2023</v>
      </c>
      <c r="F616" s="174"/>
      <c r="G616" s="109"/>
      <c r="H616" s="113"/>
    </row>
    <row r="617" spans="1:12" s="104" customFormat="1" ht="12.75" customHeight="1" x14ac:dyDescent="0.2">
      <c r="A617" s="6"/>
      <c r="B617" s="603" t="s">
        <v>400</v>
      </c>
      <c r="C617" s="604"/>
      <c r="D617" s="605"/>
      <c r="E617" s="328">
        <v>0</v>
      </c>
      <c r="F617" s="174">
        <v>-1</v>
      </c>
      <c r="G617" s="109"/>
      <c r="H617" s="113"/>
      <c r="L617" s="457"/>
    </row>
    <row r="618" spans="1:12" s="457" customFormat="1" ht="12.75" customHeight="1" x14ac:dyDescent="0.2">
      <c r="A618" s="6"/>
      <c r="B618" s="588" t="s">
        <v>425</v>
      </c>
      <c r="C618" s="589"/>
      <c r="D618" s="590"/>
      <c r="E618" s="453">
        <v>2193020.3036430008</v>
      </c>
      <c r="F618" s="454">
        <v>-3.4103611300346781E-2</v>
      </c>
      <c r="G618" s="109"/>
      <c r="H618" s="113"/>
      <c r="K618" s="104"/>
    </row>
    <row r="619" spans="1:12" s="457" customFormat="1" ht="12.75" customHeight="1" x14ac:dyDescent="0.2">
      <c r="A619" s="452"/>
      <c r="B619" s="674" t="s">
        <v>403</v>
      </c>
      <c r="C619" s="604"/>
      <c r="D619" s="605"/>
      <c r="E619" s="453">
        <v>415099.5922619995</v>
      </c>
      <c r="F619" s="454">
        <v>-0.81832414248725038</v>
      </c>
      <c r="G619" s="455"/>
      <c r="H619" s="456"/>
    </row>
    <row r="620" spans="1:12" s="457" customFormat="1" ht="21" customHeight="1" x14ac:dyDescent="0.2">
      <c r="A620" s="452"/>
      <c r="B620" s="624" t="s">
        <v>343</v>
      </c>
      <c r="C620" s="625"/>
      <c r="D620" s="625"/>
      <c r="E620" s="458"/>
      <c r="F620" s="459"/>
      <c r="G620" s="455"/>
      <c r="H620" s="456"/>
    </row>
    <row r="621" spans="1:12" s="457" customFormat="1" ht="18.75" customHeight="1" x14ac:dyDescent="0.2">
      <c r="A621" s="452"/>
      <c r="B621" s="624" t="s">
        <v>344</v>
      </c>
      <c r="C621" s="625"/>
      <c r="D621" s="625"/>
      <c r="E621" s="458">
        <v>19164816.888120014</v>
      </c>
      <c r="F621" s="459">
        <v>-2.401117930591512E-2</v>
      </c>
      <c r="G621" s="460"/>
      <c r="H621" s="461"/>
      <c r="K621" s="209" t="b">
        <f>IF(ABS(E621-SUM(E622:E624))&lt;0.001,TRUE,FALSE)</f>
        <v>1</v>
      </c>
    </row>
    <row r="622" spans="1:12" s="457" customFormat="1" ht="15" customHeight="1" x14ac:dyDescent="0.2">
      <c r="A622" s="452"/>
      <c r="B622" s="595" t="s">
        <v>63</v>
      </c>
      <c r="C622" s="596"/>
      <c r="D622" s="596"/>
      <c r="E622" s="453">
        <v>5658426.988120012</v>
      </c>
      <c r="F622" s="454">
        <v>6.2415535916936271E-2</v>
      </c>
      <c r="G622" s="460"/>
      <c r="H622" s="461"/>
    </row>
    <row r="623" spans="1:12" s="457" customFormat="1" ht="12.75" customHeight="1" x14ac:dyDescent="0.2">
      <c r="A623" s="452"/>
      <c r="B623" s="595" t="s">
        <v>64</v>
      </c>
      <c r="C623" s="596"/>
      <c r="D623" s="596"/>
      <c r="E623" s="453">
        <v>13506389.9</v>
      </c>
      <c r="F623" s="454">
        <v>1.0818222309071368E-2</v>
      </c>
      <c r="G623" s="462"/>
      <c r="H623" s="461"/>
      <c r="L623" s="751"/>
    </row>
    <row r="624" spans="1:12" s="457" customFormat="1" ht="12.75" customHeight="1" x14ac:dyDescent="0.2">
      <c r="A624" s="452"/>
      <c r="B624" s="595" t="s">
        <v>478</v>
      </c>
      <c r="C624" s="596"/>
      <c r="D624" s="596"/>
      <c r="E624" s="453"/>
      <c r="F624" s="581"/>
      <c r="G624" s="462"/>
      <c r="H624" s="461"/>
      <c r="L624" s="751"/>
    </row>
    <row r="625" spans="1:12" s="457" customFormat="1" ht="12.75" customHeight="1" x14ac:dyDescent="0.2">
      <c r="A625" s="452"/>
      <c r="B625" s="595" t="s">
        <v>479</v>
      </c>
      <c r="C625" s="596"/>
      <c r="D625" s="596"/>
      <c r="E625" s="453"/>
      <c r="F625" s="581"/>
      <c r="G625" s="462"/>
      <c r="H625" s="461"/>
      <c r="L625" s="751"/>
    </row>
    <row r="626" spans="1:12" s="751" customFormat="1" ht="12.75" customHeight="1" x14ac:dyDescent="0.2">
      <c r="A626" s="452"/>
      <c r="B626" s="641" t="s">
        <v>290</v>
      </c>
      <c r="C626" s="642"/>
      <c r="D626" s="643"/>
      <c r="E626" s="326">
        <v>1168048542.3741062</v>
      </c>
      <c r="F626" s="243">
        <v>2.9879725487381492E-2</v>
      </c>
      <c r="G626" s="462"/>
      <c r="H626" s="461"/>
      <c r="J626" s="457"/>
      <c r="K626" s="209" t="b">
        <f>IF(ABS(E626-SUM(E564,E593,E597:E600,E620:E621))&lt;0.001,TRUE,FALSE)</f>
        <v>1</v>
      </c>
      <c r="L626" s="5"/>
    </row>
    <row r="627" spans="1:12" ht="15.75" x14ac:dyDescent="0.25">
      <c r="A627" s="463"/>
      <c r="B627" s="7" t="s">
        <v>288</v>
      </c>
      <c r="C627" s="8"/>
      <c r="D627" s="8"/>
      <c r="E627" s="8"/>
      <c r="F627" s="115"/>
      <c r="G627" s="580"/>
      <c r="H627" s="465"/>
      <c r="I627" s="8"/>
    </row>
    <row r="628" spans="1:12" ht="12" customHeight="1" x14ac:dyDescent="0.2">
      <c r="B628" s="9"/>
      <c r="C628" s="10" t="str">
        <f>$C$3</f>
        <v>MOIS D'AOUT 2024</v>
      </c>
      <c r="D628" s="11"/>
      <c r="F628" s="116"/>
      <c r="G628" s="115"/>
      <c r="H628" s="115"/>
    </row>
    <row r="629" spans="1:12" ht="19.5" customHeight="1" x14ac:dyDescent="0.2">
      <c r="B629" s="12" t="str">
        <f>B561</f>
        <v xml:space="preserve">             I - ASSURANCE MALADIE : DÉPENSES en milliers d'euros</v>
      </c>
      <c r="C629" s="13"/>
      <c r="D629" s="13"/>
      <c r="E629" s="13"/>
      <c r="F629" s="14"/>
      <c r="G629" s="116"/>
      <c r="H629" s="116"/>
      <c r="I629" s="15"/>
    </row>
    <row r="630" spans="1:12" ht="12.75" x14ac:dyDescent="0.2">
      <c r="B630" s="597"/>
      <c r="C630" s="598"/>
      <c r="D630" s="87"/>
      <c r="E630" s="750" t="s">
        <v>6</v>
      </c>
      <c r="F630" s="339" t="str">
        <f>$H$5</f>
        <v>PCAP</v>
      </c>
      <c r="G630" s="15"/>
      <c r="H630" s="15"/>
      <c r="I630" s="20"/>
    </row>
    <row r="631" spans="1:12" s="121" customFormat="1" ht="15.75" customHeight="1" x14ac:dyDescent="0.2">
      <c r="A631" s="6"/>
      <c r="B631" s="126" t="s">
        <v>475</v>
      </c>
      <c r="C631" s="126"/>
      <c r="D631" s="126"/>
      <c r="E631" s="326">
        <v>85838239.0179784</v>
      </c>
      <c r="F631" s="243">
        <v>0.3207992504373629</v>
      </c>
      <c r="G631" s="175"/>
      <c r="H631" s="122"/>
      <c r="I631" s="120"/>
      <c r="J631" s="104"/>
      <c r="K631" s="209"/>
      <c r="L631" s="5"/>
    </row>
    <row r="632" spans="1:12" ht="12" customHeight="1" x14ac:dyDescent="0.2">
      <c r="A632" s="114"/>
      <c r="B632" s="123"/>
      <c r="C632" s="124"/>
      <c r="D632" s="124"/>
      <c r="E632" s="748"/>
      <c r="F632" s="747"/>
      <c r="G632" s="204"/>
      <c r="H632" s="119"/>
      <c r="I632" s="111"/>
      <c r="L632" s="121"/>
    </row>
    <row r="633" spans="1:12" s="121" customFormat="1" ht="17.25" customHeight="1" x14ac:dyDescent="0.2">
      <c r="A633" s="6"/>
      <c r="B633" s="126" t="s">
        <v>30</v>
      </c>
      <c r="C633" s="127"/>
      <c r="D633" s="128"/>
      <c r="E633" s="407">
        <v>6776611378.5866756</v>
      </c>
      <c r="F633" s="408">
        <v>-7.2949040644928576E-2</v>
      </c>
      <c r="G633" s="205"/>
      <c r="H633" s="125"/>
      <c r="I633" s="120"/>
      <c r="J633" s="104"/>
      <c r="K633" s="209" t="b">
        <f>IF(ABS(E633-SUM(E558,E626,E631))&lt;0.001,TRUE,FALSE)</f>
        <v>1</v>
      </c>
      <c r="L633" s="5"/>
    </row>
    <row r="634" spans="1:12" ht="12.75" x14ac:dyDescent="0.2">
      <c r="A634" s="114"/>
      <c r="B634" s="218"/>
      <c r="C634" s="127"/>
      <c r="D634" s="127"/>
      <c r="E634" s="409"/>
      <c r="F634" s="410"/>
      <c r="G634" s="206"/>
      <c r="H634" s="129"/>
      <c r="I634" s="111"/>
      <c r="L634" s="121"/>
    </row>
    <row r="635" spans="1:12" s="121" customFormat="1" ht="17.25" customHeight="1" x14ac:dyDescent="0.2">
      <c r="A635" s="6"/>
      <c r="B635" s="126" t="s">
        <v>240</v>
      </c>
      <c r="C635" s="127"/>
      <c r="D635" s="128"/>
      <c r="E635" s="407">
        <v>3931777.5699999994</v>
      </c>
      <c r="F635" s="408">
        <v>-3.3747983098991852E-2</v>
      </c>
      <c r="G635" s="206"/>
      <c r="H635" s="130"/>
      <c r="I635" s="120"/>
      <c r="J635" s="104"/>
    </row>
    <row r="636" spans="1:12" s="121" customFormat="1" ht="17.25" customHeight="1" x14ac:dyDescent="0.2">
      <c r="A636" s="114"/>
      <c r="B636" s="216"/>
      <c r="C636" s="573"/>
      <c r="D636" s="573"/>
      <c r="E636" s="402"/>
      <c r="F636" s="209"/>
      <c r="G636" s="206"/>
      <c r="H636" s="129"/>
      <c r="I636" s="120"/>
      <c r="J636" s="104"/>
    </row>
    <row r="637" spans="1:12" s="121" customFormat="1" ht="17.25" customHeight="1" x14ac:dyDescent="0.2">
      <c r="A637" s="114"/>
      <c r="B637" s="126" t="s">
        <v>437</v>
      </c>
      <c r="C637" s="127"/>
      <c r="D637" s="128"/>
      <c r="E637" s="407">
        <v>9013321.4499999993</v>
      </c>
      <c r="F637" s="408">
        <v>-0.26017624444009613</v>
      </c>
      <c r="G637" s="206"/>
      <c r="H637" s="129"/>
      <c r="I637" s="120"/>
      <c r="J637" s="104"/>
      <c r="L637" s="5"/>
    </row>
    <row r="638" spans="1:12" ht="12.75" x14ac:dyDescent="0.2">
      <c r="A638" s="114"/>
      <c r="B638" s="216"/>
      <c r="C638" s="217"/>
      <c r="D638" s="584"/>
      <c r="E638" s="402"/>
      <c r="F638" s="209"/>
      <c r="G638" s="206"/>
      <c r="H638" s="129"/>
      <c r="I638" s="111"/>
      <c r="J638" s="104"/>
    </row>
    <row r="639" spans="1:12" ht="12.75" customHeight="1" x14ac:dyDescent="0.2">
      <c r="B639" s="126" t="s">
        <v>19</v>
      </c>
      <c r="C639" s="131"/>
      <c r="D639" s="403"/>
      <c r="E639" s="407">
        <v>665771722.73000014</v>
      </c>
      <c r="F639" s="408">
        <v>6.4288952899193674E-2</v>
      </c>
      <c r="G639" s="173"/>
      <c r="H639" s="130"/>
      <c r="I639" s="111"/>
      <c r="J639" s="104"/>
    </row>
    <row r="640" spans="1:12" ht="12.75" customHeight="1" x14ac:dyDescent="0.2">
      <c r="B640" s="216"/>
      <c r="C640" s="217"/>
      <c r="D640" s="584"/>
      <c r="E640" s="402"/>
      <c r="F640" s="209"/>
      <c r="G640" s="173"/>
      <c r="H640" s="130"/>
      <c r="I640" s="111"/>
    </row>
    <row r="641" spans="2:12" ht="12.75" customHeight="1" x14ac:dyDescent="0.2">
      <c r="B641" s="126" t="s">
        <v>44</v>
      </c>
      <c r="C641" s="131"/>
      <c r="D641" s="403"/>
      <c r="E641" s="407">
        <v>7895083.9200000064</v>
      </c>
      <c r="F641" s="408">
        <v>-4.0280353507994526E-2</v>
      </c>
      <c r="G641" s="173"/>
      <c r="H641" s="130"/>
      <c r="I641" s="111"/>
      <c r="J641" s="104"/>
    </row>
    <row r="642" spans="2:12" ht="12.75" customHeight="1" x14ac:dyDescent="0.2">
      <c r="B642" s="216"/>
      <c r="C642" s="217"/>
      <c r="D642" s="584"/>
      <c r="E642" s="402"/>
      <c r="F642" s="209"/>
      <c r="G642" s="173"/>
      <c r="H642" s="130"/>
      <c r="I642" s="111"/>
    </row>
    <row r="643" spans="2:12" ht="12.75" customHeight="1" x14ac:dyDescent="0.2">
      <c r="B643" s="233" t="s">
        <v>42</v>
      </c>
      <c r="C643" s="131"/>
      <c r="D643" s="403"/>
      <c r="E643" s="411">
        <v>355643236.20999992</v>
      </c>
      <c r="F643" s="412">
        <v>2.8852878339665988E-2</v>
      </c>
      <c r="G643" s="173"/>
      <c r="H643" s="130"/>
      <c r="I643" s="111"/>
      <c r="J643" s="104"/>
    </row>
    <row r="644" spans="2:12" ht="12.75" customHeight="1" x14ac:dyDescent="0.2">
      <c r="B644" s="149" t="s">
        <v>83</v>
      </c>
      <c r="C644" s="217"/>
      <c r="D644" s="746"/>
      <c r="E644" s="289">
        <v>41189</v>
      </c>
      <c r="F644" s="179">
        <v>-0.20536728684506567</v>
      </c>
      <c r="G644" s="173"/>
      <c r="H644" s="130"/>
      <c r="I644" s="111"/>
      <c r="J644" s="104"/>
    </row>
    <row r="645" spans="2:12" ht="12.75" customHeight="1" x14ac:dyDescent="0.2">
      <c r="B645" s="162" t="s">
        <v>84</v>
      </c>
      <c r="C645" s="231"/>
      <c r="D645" s="745"/>
      <c r="E645" s="413">
        <v>842700</v>
      </c>
      <c r="F645" s="187">
        <v>-0.41077676913261219</v>
      </c>
      <c r="G645" s="173"/>
      <c r="H645" s="130"/>
      <c r="I645" s="111"/>
      <c r="J645" s="104"/>
    </row>
    <row r="646" spans="2:12" ht="16.5" hidden="1" customHeight="1" x14ac:dyDescent="0.2">
      <c r="B646" s="71"/>
      <c r="C646" s="217"/>
      <c r="D646" s="584"/>
      <c r="E646" s="414"/>
      <c r="F646" s="415"/>
      <c r="G646" s="173"/>
      <c r="H646" s="130"/>
      <c r="I646" s="111"/>
    </row>
    <row r="647" spans="2:12" ht="16.5" hidden="1" customHeight="1" x14ac:dyDescent="0.2">
      <c r="B647" s="71"/>
      <c r="C647" s="217"/>
      <c r="D647" s="584"/>
      <c r="E647" s="416"/>
      <c r="F647" s="205"/>
      <c r="G647" s="173"/>
      <c r="H647" s="130"/>
      <c r="I647" s="111"/>
    </row>
    <row r="648" spans="2:12" ht="16.5" hidden="1" customHeight="1" x14ac:dyDescent="0.2">
      <c r="B648" s="71"/>
      <c r="C648" s="217"/>
      <c r="D648" s="584"/>
      <c r="E648" s="416"/>
      <c r="F648" s="205"/>
      <c r="G648" s="173"/>
      <c r="H648" s="130"/>
      <c r="I648" s="111"/>
    </row>
    <row r="649" spans="2:12" ht="16.5" hidden="1" customHeight="1" x14ac:dyDescent="0.2">
      <c r="B649" s="71"/>
      <c r="C649" s="217"/>
      <c r="D649" s="584"/>
      <c r="E649" s="416"/>
      <c r="F649" s="205"/>
      <c r="G649" s="173"/>
      <c r="H649" s="130"/>
      <c r="I649" s="111"/>
    </row>
    <row r="650" spans="2:12" ht="16.5" hidden="1" customHeight="1" x14ac:dyDescent="0.2">
      <c r="B650" s="71"/>
      <c r="C650" s="217"/>
      <c r="D650" s="584"/>
      <c r="E650" s="416"/>
      <c r="F650" s="205"/>
      <c r="G650" s="173"/>
      <c r="H650" s="130"/>
      <c r="I650" s="111"/>
    </row>
    <row r="651" spans="2:12" ht="16.5" hidden="1" customHeight="1" x14ac:dyDescent="0.2">
      <c r="B651" s="71"/>
      <c r="C651" s="217"/>
      <c r="D651" s="584"/>
      <c r="E651" s="416"/>
      <c r="F651" s="205"/>
      <c r="G651" s="173"/>
      <c r="H651" s="130"/>
      <c r="I651" s="111"/>
    </row>
    <row r="652" spans="2:12" ht="16.5" hidden="1" customHeight="1" x14ac:dyDescent="0.2">
      <c r="B652" s="71"/>
      <c r="C652" s="217"/>
      <c r="D652" s="584"/>
      <c r="E652" s="416"/>
      <c r="F652" s="205"/>
      <c r="G652" s="173"/>
      <c r="H652" s="130"/>
      <c r="I652" s="111"/>
    </row>
    <row r="653" spans="2:12" ht="16.5" customHeight="1" x14ac:dyDescent="0.2">
      <c r="B653" s="71"/>
      <c r="C653" s="217"/>
      <c r="D653" s="584"/>
      <c r="E653" s="416"/>
      <c r="F653" s="205"/>
      <c r="G653" s="173"/>
      <c r="H653" s="130"/>
      <c r="I653" s="111"/>
    </row>
    <row r="654" spans="2:12" ht="16.5" customHeight="1" x14ac:dyDescent="0.2">
      <c r="B654" s="233" t="s">
        <v>384</v>
      </c>
      <c r="C654" s="131"/>
      <c r="D654" s="403"/>
      <c r="E654" s="407">
        <v>377342175</v>
      </c>
      <c r="F654" s="408">
        <v>0</v>
      </c>
      <c r="G654" s="173"/>
      <c r="H654" s="130"/>
      <c r="I654" s="111"/>
    </row>
    <row r="655" spans="2:12" ht="16.5" customHeight="1" thickBot="1" x14ac:dyDescent="0.25">
      <c r="B655" s="583"/>
      <c r="C655" s="217"/>
      <c r="D655" s="584"/>
      <c r="E655" s="402"/>
      <c r="F655" s="209"/>
      <c r="G655" s="173"/>
      <c r="H655" s="130"/>
      <c r="I655" s="111"/>
    </row>
    <row r="656" spans="2:12" ht="16.5" customHeight="1" thickBot="1" x14ac:dyDescent="0.25">
      <c r="B656" s="133" t="s">
        <v>289</v>
      </c>
      <c r="C656" s="134"/>
      <c r="D656" s="134"/>
      <c r="E656" s="417">
        <v>15408999110.656809</v>
      </c>
      <c r="F656" s="418">
        <v>-4.0677236680609186E-2</v>
      </c>
      <c r="G656" s="173"/>
      <c r="H656" s="130"/>
      <c r="I656" s="111"/>
      <c r="K656" s="209" t="b">
        <f>IF(ABS(E656-SUM(E505,E508:E512,E633,E635,E637,E639,E641,E643:E645,E654))&lt;0.001,TRUE,FALSE)</f>
        <v>1</v>
      </c>
      <c r="L656" s="136"/>
    </row>
    <row r="657" spans="1:12" s="136" customFormat="1" ht="39" customHeight="1" x14ac:dyDescent="0.2">
      <c r="A657" s="6"/>
      <c r="B657" s="5"/>
      <c r="C657" s="3"/>
      <c r="D657" s="3"/>
      <c r="E657" s="3"/>
      <c r="F657" s="3"/>
      <c r="G657" s="173"/>
      <c r="H657" s="130"/>
      <c r="I657" s="85"/>
      <c r="J657" s="104"/>
      <c r="L657" s="5"/>
    </row>
    <row r="658" spans="1:12" ht="12" x14ac:dyDescent="0.2">
      <c r="G658" s="207"/>
      <c r="H658" s="135"/>
    </row>
  </sheetData>
  <dataConsolidate/>
  <mergeCells count="93">
    <mergeCell ref="B582:D582"/>
    <mergeCell ref="B583:D583"/>
    <mergeCell ref="B588:D588"/>
    <mergeCell ref="B589:D589"/>
    <mergeCell ref="B602:D602"/>
    <mergeCell ref="B593:D593"/>
    <mergeCell ref="B595:D595"/>
    <mergeCell ref="B597:D597"/>
    <mergeCell ref="B598:D598"/>
    <mergeCell ref="B599:D599"/>
    <mergeCell ref="B600:D600"/>
    <mergeCell ref="B601:D601"/>
    <mergeCell ref="B596:D596"/>
    <mergeCell ref="B590:D590"/>
    <mergeCell ref="B594:D594"/>
    <mergeCell ref="B575:D575"/>
    <mergeCell ref="B576:D576"/>
    <mergeCell ref="B587:D587"/>
    <mergeCell ref="B584:D584"/>
    <mergeCell ref="B585:D585"/>
    <mergeCell ref="B592:D592"/>
    <mergeCell ref="B578:D578"/>
    <mergeCell ref="B579:D579"/>
    <mergeCell ref="B565:D565"/>
    <mergeCell ref="B569:D569"/>
    <mergeCell ref="B570:D570"/>
    <mergeCell ref="B581:D581"/>
    <mergeCell ref="B566:D566"/>
    <mergeCell ref="B568:D568"/>
    <mergeCell ref="B571:D571"/>
    <mergeCell ref="B580:D580"/>
    <mergeCell ref="B535:C535"/>
    <mergeCell ref="B541:C541"/>
    <mergeCell ref="B546:C546"/>
    <mergeCell ref="B542:C542"/>
    <mergeCell ref="B536:C536"/>
    <mergeCell ref="B553:C553"/>
    <mergeCell ref="B539:C539"/>
    <mergeCell ref="B545:C545"/>
    <mergeCell ref="B540:C540"/>
    <mergeCell ref="B537:C537"/>
    <mergeCell ref="B525:C525"/>
    <mergeCell ref="B522:C522"/>
    <mergeCell ref="B529:C529"/>
    <mergeCell ref="B534:C534"/>
    <mergeCell ref="B533:C533"/>
    <mergeCell ref="B530:C530"/>
    <mergeCell ref="B532:C532"/>
    <mergeCell ref="B538:C538"/>
    <mergeCell ref="B557:C557"/>
    <mergeCell ref="B520:C520"/>
    <mergeCell ref="B521:C521"/>
    <mergeCell ref="B548:C548"/>
    <mergeCell ref="B549:C549"/>
    <mergeCell ref="B550:C550"/>
    <mergeCell ref="B552:C552"/>
    <mergeCell ref="B524:C524"/>
    <mergeCell ref="B531:C531"/>
    <mergeCell ref="B551:C551"/>
    <mergeCell ref="B547:C547"/>
    <mergeCell ref="B558:C558"/>
    <mergeCell ref="B562:C562"/>
    <mergeCell ref="B563:D563"/>
    <mergeCell ref="B554:C554"/>
    <mergeCell ref="B555:C555"/>
    <mergeCell ref="B556:C556"/>
    <mergeCell ref="B564:D564"/>
    <mergeCell ref="B620:D620"/>
    <mergeCell ref="B605:D605"/>
    <mergeCell ref="B606:D606"/>
    <mergeCell ref="B607:D607"/>
    <mergeCell ref="B609:D609"/>
    <mergeCell ref="B610:D610"/>
    <mergeCell ref="B611:D611"/>
    <mergeCell ref="B586:D586"/>
    <mergeCell ref="B577:D577"/>
    <mergeCell ref="B626:D626"/>
    <mergeCell ref="B630:C630"/>
    <mergeCell ref="B613:D613"/>
    <mergeCell ref="B614:D614"/>
    <mergeCell ref="B616:D616"/>
    <mergeCell ref="B617:D617"/>
    <mergeCell ref="B619:D619"/>
    <mergeCell ref="B615:D615"/>
    <mergeCell ref="B624:D624"/>
    <mergeCell ref="B625:D625"/>
    <mergeCell ref="B603:D603"/>
    <mergeCell ref="B612:D612"/>
    <mergeCell ref="B621:D621"/>
    <mergeCell ref="B622:D622"/>
    <mergeCell ref="B623:D623"/>
    <mergeCell ref="B604:D604"/>
    <mergeCell ref="B608:D608"/>
  </mergeCells>
  <printOptions headings="1"/>
  <pageMargins left="0.19685039370078741" right="0.19685039370078741" top="0.27559055118110237" bottom="0.19685039370078741" header="0.31496062992125984" footer="0.51181102362204722"/>
  <pageSetup paperSize="9" scale="45" orientation="portrait" r:id="rId1"/>
  <headerFooter alignWithMargins="0">
    <oddFooter xml:space="preserve">&amp;R&amp;8
</oddFooter>
  </headerFooter>
  <rowBreaks count="5" manualBreakCount="5">
    <brk id="156" max="8" man="1"/>
    <brk id="302" max="8" man="1"/>
    <brk id="420" max="8" man="1"/>
    <brk id="516" max="8" man="1"/>
    <brk id="626" max="8"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indexed="43"/>
  </sheetPr>
  <dimension ref="A1:H358"/>
  <sheetViews>
    <sheetView showRowColHeaders="0" showZeros="0" view="pageBreakPreview" topLeftCell="A168" zoomScale="115" zoomScaleNormal="100" zoomScaleSheetLayoutView="115" workbookViewId="0">
      <selection activeCell="C192" sqref="C192:G192"/>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Tousrisques_mnt!C3</f>
        <v>MOIS D'AOUT 2024</v>
      </c>
      <c r="D3" s="11"/>
    </row>
    <row r="4" spans="1:8" ht="14.25" customHeight="1" x14ac:dyDescent="0.2">
      <c r="B4" s="12" t="s">
        <v>172</v>
      </c>
      <c r="C4" s="13"/>
      <c r="D4" s="13"/>
      <c r="E4" s="13"/>
      <c r="F4" s="13"/>
      <c r="G4" s="351"/>
      <c r="H4" s="15"/>
    </row>
    <row r="5" spans="1:8" ht="12" customHeight="1" x14ac:dyDescent="0.2">
      <c r="B5" s="16" t="s">
        <v>4</v>
      </c>
      <c r="C5" s="17" t="s">
        <v>1</v>
      </c>
      <c r="D5" s="17" t="s">
        <v>2</v>
      </c>
      <c r="E5" s="18" t="s">
        <v>6</v>
      </c>
      <c r="F5" s="219" t="s">
        <v>3</v>
      </c>
      <c r="G5" s="19" t="str">
        <f>Maladie_mnt!$H$5</f>
        <v>GAM</v>
      </c>
      <c r="H5" s="20"/>
    </row>
    <row r="6" spans="1:8" ht="9.75" customHeight="1" x14ac:dyDescent="0.2">
      <c r="B6" s="21"/>
      <c r="C6" s="45" t="s">
        <v>5</v>
      </c>
      <c r="D6" s="44" t="s">
        <v>5</v>
      </c>
      <c r="E6" s="44"/>
      <c r="F6" s="220" t="s">
        <v>87</v>
      </c>
      <c r="G6" s="22" t="str">
        <f>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9222436</v>
      </c>
      <c r="D10" s="30">
        <v>3660834</v>
      </c>
      <c r="E10" s="30">
        <v>12883270</v>
      </c>
      <c r="F10" s="222">
        <v>204094</v>
      </c>
      <c r="G10" s="179">
        <v>-8.5459768136291525E-2</v>
      </c>
      <c r="H10" s="20"/>
    </row>
    <row r="11" spans="1:8" ht="10.5" customHeight="1" x14ac:dyDescent="0.2">
      <c r="B11" s="16" t="s">
        <v>23</v>
      </c>
      <c r="C11" s="30">
        <v>174611</v>
      </c>
      <c r="D11" s="30">
        <v>618071</v>
      </c>
      <c r="E11" s="30">
        <v>792682</v>
      </c>
      <c r="F11" s="222">
        <v>333</v>
      </c>
      <c r="G11" s="179">
        <v>-0.17951164981213319</v>
      </c>
      <c r="H11" s="20"/>
    </row>
    <row r="12" spans="1:8" ht="10.5" customHeight="1" x14ac:dyDescent="0.2">
      <c r="B12" s="33" t="s">
        <v>193</v>
      </c>
      <c r="C12" s="30">
        <v>38800.30999999999</v>
      </c>
      <c r="D12" s="30">
        <v>185730.84</v>
      </c>
      <c r="E12" s="30">
        <v>224531.15</v>
      </c>
      <c r="F12" s="222">
        <v>182088</v>
      </c>
      <c r="G12" s="179">
        <v>-9.0952908298132851E-2</v>
      </c>
      <c r="H12" s="20"/>
    </row>
    <row r="13" spans="1:8" ht="10.5" customHeight="1" x14ac:dyDescent="0.2">
      <c r="B13" s="33" t="s">
        <v>194</v>
      </c>
      <c r="C13" s="30">
        <v>461320</v>
      </c>
      <c r="D13" s="30">
        <v>205503</v>
      </c>
      <c r="E13" s="30">
        <v>666823</v>
      </c>
      <c r="F13" s="222">
        <v>40148</v>
      </c>
      <c r="G13" s="179">
        <v>-7.6938942752254991E-2</v>
      </c>
      <c r="H13" s="20"/>
    </row>
    <row r="14" spans="1:8" x14ac:dyDescent="0.2">
      <c r="B14" s="33" t="s">
        <v>322</v>
      </c>
      <c r="C14" s="30">
        <v>35572</v>
      </c>
      <c r="D14" s="30">
        <v>8205</v>
      </c>
      <c r="E14" s="30">
        <v>43777</v>
      </c>
      <c r="F14" s="222">
        <v>1827</v>
      </c>
      <c r="G14" s="179">
        <v>-3.3257513857297472E-2</v>
      </c>
      <c r="H14" s="20"/>
    </row>
    <row r="15" spans="1:8" x14ac:dyDescent="0.2">
      <c r="B15" s="33" t="s">
        <v>324</v>
      </c>
      <c r="C15" s="30">
        <v>2</v>
      </c>
      <c r="D15" s="30"/>
      <c r="E15" s="30">
        <v>2</v>
      </c>
      <c r="F15" s="222"/>
      <c r="G15" s="179"/>
      <c r="H15" s="20"/>
    </row>
    <row r="16" spans="1:8" x14ac:dyDescent="0.2">
      <c r="B16" s="33" t="s">
        <v>325</v>
      </c>
      <c r="C16" s="30">
        <v>22</v>
      </c>
      <c r="D16" s="30">
        <v>275</v>
      </c>
      <c r="E16" s="30">
        <v>297</v>
      </c>
      <c r="F16" s="222">
        <v>258</v>
      </c>
      <c r="G16" s="179">
        <v>0.13358778625954204</v>
      </c>
      <c r="H16" s="20"/>
    </row>
    <row r="17" spans="1:8" x14ac:dyDescent="0.2">
      <c r="B17" s="33" t="s">
        <v>320</v>
      </c>
      <c r="C17" s="30">
        <v>100086</v>
      </c>
      <c r="D17" s="30">
        <v>48821</v>
      </c>
      <c r="E17" s="30">
        <v>148907</v>
      </c>
      <c r="F17" s="222">
        <v>3828</v>
      </c>
      <c r="G17" s="179">
        <v>-0.1518798448508597</v>
      </c>
      <c r="H17" s="20"/>
    </row>
    <row r="18" spans="1:8" x14ac:dyDescent="0.2">
      <c r="B18" s="33" t="s">
        <v>321</v>
      </c>
      <c r="C18" s="30">
        <v>12922</v>
      </c>
      <c r="D18" s="30">
        <v>792</v>
      </c>
      <c r="E18" s="30">
        <v>13714</v>
      </c>
      <c r="F18" s="222">
        <v>56</v>
      </c>
      <c r="G18" s="179">
        <v>0.24254779378454283</v>
      </c>
      <c r="H18" s="20"/>
    </row>
    <row r="19" spans="1:8" x14ac:dyDescent="0.2">
      <c r="B19" s="33" t="s">
        <v>323</v>
      </c>
      <c r="C19" s="30">
        <v>312716</v>
      </c>
      <c r="D19" s="30">
        <v>147410</v>
      </c>
      <c r="E19" s="30">
        <v>460126</v>
      </c>
      <c r="F19" s="222">
        <v>34179</v>
      </c>
      <c r="G19" s="179">
        <v>-6.1427056135770264E-2</v>
      </c>
      <c r="H19" s="20"/>
    </row>
    <row r="20" spans="1:8" x14ac:dyDescent="0.2">
      <c r="B20" s="16" t="s">
        <v>195</v>
      </c>
      <c r="C20" s="30">
        <v>500120.31</v>
      </c>
      <c r="D20" s="30">
        <v>391233.83999999997</v>
      </c>
      <c r="E20" s="30">
        <v>891354.15</v>
      </c>
      <c r="F20" s="222">
        <v>222236</v>
      </c>
      <c r="G20" s="179">
        <v>-8.0509600075683863E-2</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2842681</v>
      </c>
      <c r="D23" s="30">
        <v>1249446</v>
      </c>
      <c r="E23" s="30">
        <v>4092127</v>
      </c>
      <c r="F23" s="222">
        <v>441368</v>
      </c>
      <c r="G23" s="179">
        <v>-7.2544193869417239E-2</v>
      </c>
      <c r="H23" s="20"/>
    </row>
    <row r="24" spans="1:8" ht="10.5" customHeight="1" x14ac:dyDescent="0.2">
      <c r="B24" s="16" t="s">
        <v>23</v>
      </c>
      <c r="C24" s="30">
        <v>1078</v>
      </c>
      <c r="D24" s="30">
        <v>2644</v>
      </c>
      <c r="E24" s="30">
        <v>3722</v>
      </c>
      <c r="F24" s="222">
        <v>9</v>
      </c>
      <c r="G24" s="179">
        <v>0.18308963763509212</v>
      </c>
      <c r="H24" s="34"/>
    </row>
    <row r="25" spans="1:8" ht="10.5" customHeight="1" x14ac:dyDescent="0.2">
      <c r="B25" s="33" t="s">
        <v>193</v>
      </c>
      <c r="C25" s="30">
        <v>172316.69999999998</v>
      </c>
      <c r="D25" s="30">
        <v>1682744.45</v>
      </c>
      <c r="E25" s="30">
        <v>1855061.15</v>
      </c>
      <c r="F25" s="222">
        <v>1648269</v>
      </c>
      <c r="G25" s="179">
        <v>-7.1860239066778853E-4</v>
      </c>
      <c r="H25" s="34"/>
    </row>
    <row r="26" spans="1:8" ht="10.5" customHeight="1" x14ac:dyDescent="0.2">
      <c r="B26" s="33" t="s">
        <v>194</v>
      </c>
      <c r="C26" s="30">
        <v>7034843.5</v>
      </c>
      <c r="D26" s="30">
        <v>3879245.5</v>
      </c>
      <c r="E26" s="30">
        <v>10914089</v>
      </c>
      <c r="F26" s="222">
        <v>1918502</v>
      </c>
      <c r="G26" s="179">
        <v>-3.6047289117081216E-2</v>
      </c>
      <c r="H26" s="34"/>
    </row>
    <row r="27" spans="1:8" ht="10.5" customHeight="1" x14ac:dyDescent="0.2">
      <c r="B27" s="33" t="s">
        <v>322</v>
      </c>
      <c r="C27" s="30">
        <v>91595</v>
      </c>
      <c r="D27" s="30">
        <v>367016</v>
      </c>
      <c r="E27" s="30">
        <v>458611</v>
      </c>
      <c r="F27" s="222">
        <v>313726</v>
      </c>
      <c r="G27" s="179">
        <v>-2.1207028102807057E-2</v>
      </c>
      <c r="H27" s="34"/>
    </row>
    <row r="28" spans="1:8" ht="10.5" customHeight="1" x14ac:dyDescent="0.2">
      <c r="B28" s="33" t="s">
        <v>324</v>
      </c>
      <c r="C28" s="30">
        <v>517</v>
      </c>
      <c r="D28" s="30">
        <v>350</v>
      </c>
      <c r="E28" s="30">
        <v>867</v>
      </c>
      <c r="F28" s="222">
        <v>753</v>
      </c>
      <c r="G28" s="179">
        <v>-8.059384941675507E-2</v>
      </c>
      <c r="H28" s="34"/>
    </row>
    <row r="29" spans="1:8" ht="10.5" customHeight="1" x14ac:dyDescent="0.2">
      <c r="B29" s="33" t="s">
        <v>325</v>
      </c>
      <c r="C29" s="30">
        <v>5783</v>
      </c>
      <c r="D29" s="30">
        <v>491296</v>
      </c>
      <c r="E29" s="30">
        <v>497079</v>
      </c>
      <c r="F29" s="222">
        <v>490494</v>
      </c>
      <c r="G29" s="179">
        <v>-9.5571511261258735E-3</v>
      </c>
      <c r="H29" s="34"/>
    </row>
    <row r="30" spans="1:8" ht="10.5" customHeight="1" x14ac:dyDescent="0.2">
      <c r="B30" s="33" t="s">
        <v>320</v>
      </c>
      <c r="C30" s="30">
        <v>1142202</v>
      </c>
      <c r="D30" s="30">
        <v>402095</v>
      </c>
      <c r="E30" s="30">
        <v>1544297</v>
      </c>
      <c r="F30" s="222">
        <v>58064</v>
      </c>
      <c r="G30" s="179">
        <v>-5.1816490553757921E-2</v>
      </c>
      <c r="H30" s="34"/>
    </row>
    <row r="31" spans="1:8" ht="10.5" customHeight="1" x14ac:dyDescent="0.2">
      <c r="B31" s="33" t="s">
        <v>321</v>
      </c>
      <c r="C31" s="30">
        <v>3052623</v>
      </c>
      <c r="D31" s="30">
        <v>955265</v>
      </c>
      <c r="E31" s="30">
        <v>4007888</v>
      </c>
      <c r="F31" s="222">
        <v>284140</v>
      </c>
      <c r="G31" s="179">
        <v>-2.5242024235864968E-2</v>
      </c>
      <c r="H31" s="34"/>
    </row>
    <row r="32" spans="1:8" ht="10.5" customHeight="1" x14ac:dyDescent="0.2">
      <c r="B32" s="33" t="s">
        <v>323</v>
      </c>
      <c r="C32" s="30">
        <v>2742123.5</v>
      </c>
      <c r="D32" s="30">
        <v>1663223.5</v>
      </c>
      <c r="E32" s="30">
        <v>4405347</v>
      </c>
      <c r="F32" s="222">
        <v>771325</v>
      </c>
      <c r="G32" s="179">
        <v>-4.4495562134509004E-2</v>
      </c>
      <c r="H32" s="34"/>
    </row>
    <row r="33" spans="1:8" ht="10.5" customHeight="1" x14ac:dyDescent="0.2">
      <c r="B33" s="269" t="s">
        <v>195</v>
      </c>
      <c r="C33" s="30">
        <v>7207160.2000000002</v>
      </c>
      <c r="D33" s="30">
        <v>5561989.9500000002</v>
      </c>
      <c r="E33" s="30">
        <v>12769150.15</v>
      </c>
      <c r="F33" s="222">
        <v>3566771</v>
      </c>
      <c r="G33" s="179">
        <v>-3.1070743413502466E-2</v>
      </c>
      <c r="H33" s="34"/>
    </row>
    <row r="34" spans="1:8" ht="10.5" customHeight="1" x14ac:dyDescent="0.2">
      <c r="B34" s="16" t="s">
        <v>196</v>
      </c>
      <c r="C34" s="30">
        <v>1342</v>
      </c>
      <c r="D34" s="30">
        <v>114</v>
      </c>
      <c r="E34" s="30">
        <v>1456</v>
      </c>
      <c r="F34" s="222">
        <v>13</v>
      </c>
      <c r="G34" s="179">
        <v>-0.260538344337227</v>
      </c>
      <c r="H34" s="34"/>
    </row>
    <row r="35" spans="1:8" ht="10.5" customHeight="1" x14ac:dyDescent="0.2">
      <c r="B35" s="16" t="s">
        <v>197</v>
      </c>
      <c r="C35" s="30">
        <v>1116</v>
      </c>
      <c r="D35" s="30">
        <v>66</v>
      </c>
      <c r="E35" s="30">
        <v>1182</v>
      </c>
      <c r="F35" s="222">
        <v>1</v>
      </c>
      <c r="G35" s="179">
        <v>-0.17515701325889743</v>
      </c>
      <c r="H35" s="34"/>
    </row>
    <row r="36" spans="1:8" ht="10.5" customHeight="1" x14ac:dyDescent="0.2">
      <c r="B36" s="16" t="s">
        <v>198</v>
      </c>
      <c r="C36" s="30">
        <v>11702.5</v>
      </c>
      <c r="D36" s="30">
        <v>156826.25</v>
      </c>
      <c r="E36" s="30">
        <v>168528.75</v>
      </c>
      <c r="F36" s="222"/>
      <c r="G36" s="179">
        <v>-0.14545890155692631</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12065117</v>
      </c>
      <c r="D39" s="30">
        <v>4910280</v>
      </c>
      <c r="E39" s="30">
        <v>16975397</v>
      </c>
      <c r="F39" s="222">
        <v>645462</v>
      </c>
      <c r="G39" s="179">
        <v>-8.2379327460049723E-2</v>
      </c>
      <c r="H39" s="34"/>
    </row>
    <row r="40" spans="1:8" ht="10.5" customHeight="1" x14ac:dyDescent="0.2">
      <c r="B40" s="16" t="s">
        <v>23</v>
      </c>
      <c r="C40" s="30">
        <v>175689</v>
      </c>
      <c r="D40" s="30">
        <v>620715</v>
      </c>
      <c r="E40" s="30">
        <v>796404</v>
      </c>
      <c r="F40" s="222">
        <v>342</v>
      </c>
      <c r="G40" s="179">
        <v>-0.17833472271515471</v>
      </c>
      <c r="H40" s="34"/>
    </row>
    <row r="41" spans="1:8" s="28" customFormat="1" ht="10.5" customHeight="1" x14ac:dyDescent="0.2">
      <c r="A41" s="24"/>
      <c r="B41" s="33" t="s">
        <v>193</v>
      </c>
      <c r="C41" s="30">
        <v>211117.00999999998</v>
      </c>
      <c r="D41" s="30">
        <v>1868475.29</v>
      </c>
      <c r="E41" s="30">
        <v>2079592.2999999998</v>
      </c>
      <c r="F41" s="222">
        <v>1830357</v>
      </c>
      <c r="G41" s="179">
        <v>-1.1314599266699532E-2</v>
      </c>
      <c r="H41" s="27"/>
    </row>
    <row r="42" spans="1:8" ht="10.5" customHeight="1" x14ac:dyDescent="0.2">
      <c r="B42" s="33" t="s">
        <v>194</v>
      </c>
      <c r="C42" s="30">
        <v>7496163.5</v>
      </c>
      <c r="D42" s="30">
        <v>4084748.5</v>
      </c>
      <c r="E42" s="30">
        <v>11580912</v>
      </c>
      <c r="F42" s="222">
        <v>1958650</v>
      </c>
      <c r="G42" s="179">
        <v>-3.8499859086562949E-2</v>
      </c>
      <c r="H42" s="34"/>
    </row>
    <row r="43" spans="1:8" ht="10.5" customHeight="1" x14ac:dyDescent="0.2">
      <c r="B43" s="33" t="s">
        <v>322</v>
      </c>
      <c r="C43" s="30">
        <v>127167</v>
      </c>
      <c r="D43" s="30">
        <v>375221</v>
      </c>
      <c r="E43" s="30">
        <v>502388</v>
      </c>
      <c r="F43" s="222">
        <v>315553</v>
      </c>
      <c r="G43" s="179">
        <v>-2.2269016728279079E-2</v>
      </c>
      <c r="H43" s="34"/>
    </row>
    <row r="44" spans="1:8" ht="10.5" customHeight="1" x14ac:dyDescent="0.2">
      <c r="B44" s="33" t="s">
        <v>324</v>
      </c>
      <c r="C44" s="30">
        <v>519</v>
      </c>
      <c r="D44" s="30">
        <v>350</v>
      </c>
      <c r="E44" s="343">
        <v>869</v>
      </c>
      <c r="F44" s="222">
        <v>753</v>
      </c>
      <c r="G44" s="344">
        <v>-8.7184873949579855E-2</v>
      </c>
      <c r="H44" s="34"/>
    </row>
    <row r="45" spans="1:8" ht="10.5" customHeight="1" x14ac:dyDescent="0.2">
      <c r="B45" s="33" t="s">
        <v>325</v>
      </c>
      <c r="C45" s="30">
        <v>5805</v>
      </c>
      <c r="D45" s="30">
        <v>491571</v>
      </c>
      <c r="E45" s="343">
        <v>497376</v>
      </c>
      <c r="F45" s="222">
        <v>490752</v>
      </c>
      <c r="G45" s="344">
        <v>-9.4824624729282769E-3</v>
      </c>
      <c r="H45" s="34"/>
    </row>
    <row r="46" spans="1:8" ht="10.5" customHeight="1" x14ac:dyDescent="0.2">
      <c r="B46" s="33" t="s">
        <v>320</v>
      </c>
      <c r="C46" s="30">
        <v>1242288</v>
      </c>
      <c r="D46" s="30">
        <v>450916</v>
      </c>
      <c r="E46" s="343">
        <v>1693204</v>
      </c>
      <c r="F46" s="222">
        <v>61892</v>
      </c>
      <c r="G46" s="344">
        <v>-6.1553664848195688E-2</v>
      </c>
      <c r="H46" s="34"/>
    </row>
    <row r="47" spans="1:8" ht="10.5" customHeight="1" x14ac:dyDescent="0.2">
      <c r="B47" s="33" t="s">
        <v>321</v>
      </c>
      <c r="C47" s="30">
        <v>3065545</v>
      </c>
      <c r="D47" s="30">
        <v>956057</v>
      </c>
      <c r="E47" s="343">
        <v>4021602</v>
      </c>
      <c r="F47" s="222">
        <v>284196</v>
      </c>
      <c r="G47" s="344">
        <v>-2.4525118417197178E-2</v>
      </c>
      <c r="H47" s="34"/>
    </row>
    <row r="48" spans="1:8" ht="10.5" customHeight="1" x14ac:dyDescent="0.2">
      <c r="B48" s="33" t="s">
        <v>323</v>
      </c>
      <c r="C48" s="30">
        <v>3054839.5</v>
      </c>
      <c r="D48" s="30">
        <v>1810633.5</v>
      </c>
      <c r="E48" s="343">
        <v>4865473</v>
      </c>
      <c r="F48" s="222">
        <v>805504</v>
      </c>
      <c r="G48" s="344">
        <v>-4.6122876249072853E-2</v>
      </c>
      <c r="H48" s="34"/>
    </row>
    <row r="49" spans="1:8" ht="10.5" customHeight="1" x14ac:dyDescent="0.2">
      <c r="B49" s="269" t="s">
        <v>195</v>
      </c>
      <c r="C49" s="30">
        <v>7707280.5100000007</v>
      </c>
      <c r="D49" s="30">
        <v>5953223.79</v>
      </c>
      <c r="E49" s="343">
        <v>13660504.300000001</v>
      </c>
      <c r="F49" s="222">
        <v>3789007</v>
      </c>
      <c r="G49" s="344">
        <v>-3.4458216475372172E-2</v>
      </c>
      <c r="H49" s="34"/>
    </row>
    <row r="50" spans="1:8" ht="10.5" customHeight="1" x14ac:dyDescent="0.2">
      <c r="B50" s="16" t="s">
        <v>196</v>
      </c>
      <c r="C50" s="30">
        <v>1342</v>
      </c>
      <c r="D50" s="30">
        <v>114</v>
      </c>
      <c r="E50" s="343">
        <v>1456</v>
      </c>
      <c r="F50" s="222">
        <v>13</v>
      </c>
      <c r="G50" s="344">
        <v>-0.260538344337227</v>
      </c>
      <c r="H50" s="34"/>
    </row>
    <row r="51" spans="1:8" s="28" customFormat="1" ht="10.5" customHeight="1" x14ac:dyDescent="0.2">
      <c r="A51" s="24"/>
      <c r="B51" s="16" t="s">
        <v>197</v>
      </c>
      <c r="C51" s="30">
        <v>1116</v>
      </c>
      <c r="D51" s="30">
        <v>66</v>
      </c>
      <c r="E51" s="343">
        <v>1182</v>
      </c>
      <c r="F51" s="222">
        <v>1</v>
      </c>
      <c r="G51" s="344">
        <v>-0.17515701325889743</v>
      </c>
      <c r="H51" s="27"/>
    </row>
    <row r="52" spans="1:8" ht="10.5" customHeight="1" x14ac:dyDescent="0.2">
      <c r="B52" s="16" t="s">
        <v>198</v>
      </c>
      <c r="C52" s="30">
        <v>11702.5</v>
      </c>
      <c r="D52" s="30">
        <v>156826.25</v>
      </c>
      <c r="E52" s="343">
        <v>168528.75</v>
      </c>
      <c r="F52" s="222"/>
      <c r="G52" s="344">
        <v>-0.14545890155692631</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241020</v>
      </c>
      <c r="D55" s="30">
        <v>26700</v>
      </c>
      <c r="E55" s="30">
        <v>267720</v>
      </c>
      <c r="F55" s="222">
        <v>2</v>
      </c>
      <c r="G55" s="179">
        <v>-3.4362860553946439E-2</v>
      </c>
      <c r="H55" s="34"/>
    </row>
    <row r="56" spans="1:8" ht="10.5" customHeight="1" x14ac:dyDescent="0.2">
      <c r="B56" s="16" t="s">
        <v>23</v>
      </c>
      <c r="C56" s="30">
        <v>2339</v>
      </c>
      <c r="D56" s="30">
        <v>82</v>
      </c>
      <c r="E56" s="30">
        <v>2421</v>
      </c>
      <c r="F56" s="222"/>
      <c r="G56" s="179">
        <v>-0.10697159719660643</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501815</v>
      </c>
      <c r="D59" s="30">
        <v>35164</v>
      </c>
      <c r="E59" s="30">
        <v>536979</v>
      </c>
      <c r="F59" s="222">
        <v>19</v>
      </c>
      <c r="G59" s="179">
        <v>-6.7471185122023658E-2</v>
      </c>
      <c r="H59" s="36"/>
    </row>
    <row r="60" spans="1:8" s="28" customFormat="1" ht="10.5" customHeight="1" x14ac:dyDescent="0.2">
      <c r="A60" s="24"/>
      <c r="B60" s="16" t="s">
        <v>169</v>
      </c>
      <c r="C60" s="30">
        <v>172</v>
      </c>
      <c r="D60" s="30">
        <v>26</v>
      </c>
      <c r="E60" s="30">
        <v>198</v>
      </c>
      <c r="F60" s="222"/>
      <c r="G60" s="179">
        <v>-9.9999999999999978E-2</v>
      </c>
      <c r="H60" s="36"/>
    </row>
    <row r="61" spans="1:8" s="28" customFormat="1" ht="10.5" customHeight="1" x14ac:dyDescent="0.2">
      <c r="A61" s="24"/>
      <c r="B61" s="16" t="s">
        <v>199</v>
      </c>
      <c r="C61" s="30">
        <v>1827616.5</v>
      </c>
      <c r="D61" s="30">
        <v>54421</v>
      </c>
      <c r="E61" s="30">
        <v>1882037.5</v>
      </c>
      <c r="F61" s="222">
        <v>97</v>
      </c>
      <c r="G61" s="179">
        <v>-1.8587550143597253E-2</v>
      </c>
      <c r="H61" s="36"/>
    </row>
    <row r="62" spans="1:8" s="28" customFormat="1" ht="10.5" customHeight="1" x14ac:dyDescent="0.2">
      <c r="A62" s="24"/>
      <c r="B62" s="16" t="s">
        <v>200</v>
      </c>
      <c r="C62" s="30">
        <v>2984</v>
      </c>
      <c r="D62" s="30">
        <v>17786</v>
      </c>
      <c r="E62" s="30">
        <v>20770</v>
      </c>
      <c r="F62" s="222">
        <v>33</v>
      </c>
      <c r="G62" s="179">
        <v>3.405356965050288E-2</v>
      </c>
      <c r="H62" s="36"/>
    </row>
    <row r="63" spans="1:8" s="28" customFormat="1" ht="10.5" customHeight="1" x14ac:dyDescent="0.2">
      <c r="A63" s="24"/>
      <c r="B63" s="16" t="s">
        <v>201</v>
      </c>
      <c r="C63" s="30">
        <v>211360</v>
      </c>
      <c r="D63" s="30">
        <v>59459</v>
      </c>
      <c r="E63" s="30">
        <v>270819</v>
      </c>
      <c r="F63" s="222">
        <v>5788</v>
      </c>
      <c r="G63" s="179">
        <v>-5.2991016634437504E-2</v>
      </c>
      <c r="H63" s="36"/>
    </row>
    <row r="64" spans="1:8" s="28" customFormat="1" ht="10.5" customHeight="1" x14ac:dyDescent="0.2">
      <c r="A64" s="24"/>
      <c r="B64" s="16" t="s">
        <v>202</v>
      </c>
      <c r="C64" s="30">
        <v>2495476</v>
      </c>
      <c r="D64" s="30">
        <v>144419</v>
      </c>
      <c r="E64" s="30">
        <v>2639895</v>
      </c>
      <c r="F64" s="222">
        <v>1837</v>
      </c>
      <c r="G64" s="179">
        <v>-4.3976996592221873E-2</v>
      </c>
      <c r="H64" s="36"/>
    </row>
    <row r="65" spans="1:8" s="28" customFormat="1" ht="10.5" customHeight="1" x14ac:dyDescent="0.2">
      <c r="A65" s="24"/>
      <c r="B65" s="16" t="s">
        <v>203</v>
      </c>
      <c r="C65" s="30">
        <v>471932</v>
      </c>
      <c r="D65" s="30">
        <v>36838</v>
      </c>
      <c r="E65" s="30">
        <v>508770</v>
      </c>
      <c r="F65" s="222">
        <v>1</v>
      </c>
      <c r="G65" s="179">
        <v>-5.8046145130174254E-2</v>
      </c>
      <c r="H65" s="36"/>
    </row>
    <row r="66" spans="1:8" s="28" customFormat="1" ht="10.5" customHeight="1" x14ac:dyDescent="0.2">
      <c r="A66" s="24"/>
      <c r="B66" s="16" t="s">
        <v>204</v>
      </c>
      <c r="C66" s="30">
        <v>542122.51</v>
      </c>
      <c r="D66" s="30">
        <v>9257763.870000001</v>
      </c>
      <c r="E66" s="30">
        <v>9799886.3800000008</v>
      </c>
      <c r="F66" s="222"/>
      <c r="G66" s="179">
        <v>2.2389685010073102E-2</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702700</v>
      </c>
      <c r="D69" s="30">
        <v>323226</v>
      </c>
      <c r="E69" s="30">
        <v>1025926</v>
      </c>
      <c r="F69" s="222"/>
      <c r="G69" s="179">
        <v>3.7375513542973859E-2</v>
      </c>
      <c r="H69" s="36"/>
    </row>
    <row r="70" spans="1:8" s="28" customFormat="1" ht="10.5" customHeight="1" x14ac:dyDescent="0.2">
      <c r="A70" s="24"/>
      <c r="B70" s="16" t="s">
        <v>23</v>
      </c>
      <c r="C70" s="30">
        <v>1939</v>
      </c>
      <c r="D70" s="30">
        <v>7826</v>
      </c>
      <c r="E70" s="30">
        <v>9765</v>
      </c>
      <c r="F70" s="222"/>
      <c r="G70" s="179">
        <v>-3.086542278682014E-2</v>
      </c>
      <c r="H70" s="36"/>
    </row>
    <row r="71" spans="1:8" s="28" customFormat="1" ht="10.5" customHeight="1" x14ac:dyDescent="0.2">
      <c r="A71" s="24"/>
      <c r="B71" s="33" t="s">
        <v>193</v>
      </c>
      <c r="C71" s="30">
        <v>246459.81</v>
      </c>
      <c r="D71" s="30">
        <v>214898.6</v>
      </c>
      <c r="E71" s="30">
        <v>461358.41000000003</v>
      </c>
      <c r="F71" s="222"/>
      <c r="G71" s="179">
        <v>-1.6143321725566873E-3</v>
      </c>
      <c r="H71" s="36"/>
    </row>
    <row r="72" spans="1:8" ht="10.5" customHeight="1" x14ac:dyDescent="0.2">
      <c r="B72" s="33" t="s">
        <v>194</v>
      </c>
      <c r="C72" s="30">
        <v>500435</v>
      </c>
      <c r="D72" s="30">
        <v>138296.5</v>
      </c>
      <c r="E72" s="30">
        <v>638731.5</v>
      </c>
      <c r="F72" s="222"/>
      <c r="G72" s="179">
        <v>-6.0513507669814781E-2</v>
      </c>
      <c r="H72" s="34"/>
    </row>
    <row r="73" spans="1:8" ht="10.5" customHeight="1" x14ac:dyDescent="0.2">
      <c r="B73" s="33" t="s">
        <v>322</v>
      </c>
      <c r="C73" s="30">
        <v>6815.5</v>
      </c>
      <c r="D73" s="30">
        <v>5214.5</v>
      </c>
      <c r="E73" s="30">
        <v>12030</v>
      </c>
      <c r="F73" s="222"/>
      <c r="G73" s="179">
        <v>0.2397588498995209</v>
      </c>
      <c r="H73" s="34"/>
    </row>
    <row r="74" spans="1:8" ht="10.5" customHeight="1" x14ac:dyDescent="0.2">
      <c r="B74" s="33" t="s">
        <v>324</v>
      </c>
      <c r="C74" s="30">
        <v>14</v>
      </c>
      <c r="D74" s="30">
        <v>11</v>
      </c>
      <c r="E74" s="30">
        <v>25</v>
      </c>
      <c r="F74" s="222"/>
      <c r="G74" s="179">
        <v>0.25</v>
      </c>
      <c r="H74" s="34"/>
    </row>
    <row r="75" spans="1:8" ht="10.5" customHeight="1" x14ac:dyDescent="0.2">
      <c r="B75" s="33" t="s">
        <v>325</v>
      </c>
      <c r="C75" s="30">
        <v>140</v>
      </c>
      <c r="D75" s="30">
        <v>3431</v>
      </c>
      <c r="E75" s="30">
        <v>3571</v>
      </c>
      <c r="F75" s="222"/>
      <c r="G75" s="179">
        <v>-5.6538969616908852E-2</v>
      </c>
      <c r="H75" s="34"/>
    </row>
    <row r="76" spans="1:8" ht="10.5" customHeight="1" x14ac:dyDescent="0.2">
      <c r="B76" s="33" t="s">
        <v>320</v>
      </c>
      <c r="C76" s="30">
        <v>29266.5</v>
      </c>
      <c r="D76" s="30">
        <v>9009</v>
      </c>
      <c r="E76" s="30">
        <v>38275.5</v>
      </c>
      <c r="F76" s="222"/>
      <c r="G76" s="179">
        <v>-0.11151475759932217</v>
      </c>
      <c r="H76" s="34"/>
    </row>
    <row r="77" spans="1:8" ht="10.5" customHeight="1" x14ac:dyDescent="0.2">
      <c r="B77" s="33" t="s">
        <v>321</v>
      </c>
      <c r="C77" s="30">
        <v>141590</v>
      </c>
      <c r="D77" s="30">
        <v>14685</v>
      </c>
      <c r="E77" s="30">
        <v>156275</v>
      </c>
      <c r="F77" s="222"/>
      <c r="G77" s="179">
        <v>-3.3579666676973541E-2</v>
      </c>
      <c r="H77" s="34"/>
    </row>
    <row r="78" spans="1:8" ht="10.5" customHeight="1" x14ac:dyDescent="0.2">
      <c r="B78" s="33" t="s">
        <v>323</v>
      </c>
      <c r="C78" s="30">
        <v>322609</v>
      </c>
      <c r="D78" s="30">
        <v>105946</v>
      </c>
      <c r="E78" s="30">
        <v>428555</v>
      </c>
      <c r="F78" s="222"/>
      <c r="G78" s="179">
        <v>-7.1547727371203296E-2</v>
      </c>
      <c r="H78" s="34"/>
    </row>
    <row r="79" spans="1:8" ht="10.5" customHeight="1" x14ac:dyDescent="0.2">
      <c r="B79" s="16" t="s">
        <v>195</v>
      </c>
      <c r="C79" s="30">
        <v>746894.81</v>
      </c>
      <c r="D79" s="30">
        <v>353195.1</v>
      </c>
      <c r="E79" s="30">
        <v>1100089.9100000001</v>
      </c>
      <c r="F79" s="222"/>
      <c r="G79" s="179">
        <v>-3.6679788934526836E-2</v>
      </c>
      <c r="H79" s="34"/>
    </row>
    <row r="80" spans="1:8" ht="10.5" customHeight="1" x14ac:dyDescent="0.2">
      <c r="B80" s="16" t="s">
        <v>196</v>
      </c>
      <c r="C80" s="30">
        <v>459</v>
      </c>
      <c r="D80" s="30">
        <v>29</v>
      </c>
      <c r="E80" s="30">
        <v>488</v>
      </c>
      <c r="F80" s="222"/>
      <c r="G80" s="179">
        <v>-0.39378881987577641</v>
      </c>
      <c r="H80" s="34"/>
    </row>
    <row r="81" spans="1:8" ht="10.5" customHeight="1" x14ac:dyDescent="0.2">
      <c r="B81" s="16" t="s">
        <v>197</v>
      </c>
      <c r="C81" s="30">
        <v>174</v>
      </c>
      <c r="D81" s="30">
        <v>22</v>
      </c>
      <c r="E81" s="30">
        <v>196</v>
      </c>
      <c r="F81" s="222"/>
      <c r="G81" s="179">
        <v>-0.45403899721448471</v>
      </c>
      <c r="H81" s="34"/>
    </row>
    <row r="82" spans="1:8" s="28" customFormat="1" ht="10.5" customHeight="1" x14ac:dyDescent="0.2">
      <c r="A82" s="24"/>
      <c r="B82" s="16" t="s">
        <v>198</v>
      </c>
      <c r="C82" s="30">
        <v>210</v>
      </c>
      <c r="D82" s="30">
        <v>4755</v>
      </c>
      <c r="E82" s="30">
        <v>4965</v>
      </c>
      <c r="F82" s="222"/>
      <c r="G82" s="179">
        <v>-1.9549763033175349E-2</v>
      </c>
      <c r="H82" s="36"/>
    </row>
    <row r="83" spans="1:8" s="28" customFormat="1" ht="10.5" customHeight="1" x14ac:dyDescent="0.2">
      <c r="A83" s="24"/>
      <c r="B83" s="16" t="s">
        <v>200</v>
      </c>
      <c r="C83" s="46">
        <v>507</v>
      </c>
      <c r="D83" s="46">
        <v>6370</v>
      </c>
      <c r="E83" s="46">
        <v>6877</v>
      </c>
      <c r="F83" s="222"/>
      <c r="G83" s="190">
        <v>-0.28252477829942624</v>
      </c>
      <c r="H83" s="47"/>
    </row>
    <row r="84" spans="1:8" s="28" customFormat="1" ht="10.5" customHeight="1" x14ac:dyDescent="0.2">
      <c r="A84" s="24"/>
      <c r="B84" s="16" t="s">
        <v>201</v>
      </c>
      <c r="C84" s="46">
        <v>44375</v>
      </c>
      <c r="D84" s="46">
        <v>18127</v>
      </c>
      <c r="E84" s="345">
        <v>62502</v>
      </c>
      <c r="F84" s="222"/>
      <c r="G84" s="346">
        <v>-0.12903765223934671</v>
      </c>
      <c r="H84" s="47"/>
    </row>
    <row r="85" spans="1:8" s="28" customFormat="1" ht="10.5" customHeight="1" x14ac:dyDescent="0.2">
      <c r="A85" s="24"/>
      <c r="B85" s="16" t="s">
        <v>202</v>
      </c>
      <c r="C85" s="46">
        <v>528349</v>
      </c>
      <c r="D85" s="46">
        <v>37259</v>
      </c>
      <c r="E85" s="345">
        <v>565608</v>
      </c>
      <c r="F85" s="222"/>
      <c r="G85" s="346">
        <v>-6.1357726181210492E-2</v>
      </c>
      <c r="H85" s="47"/>
    </row>
    <row r="86" spans="1:8" s="28" customFormat="1" ht="10.5" customHeight="1" x14ac:dyDescent="0.2">
      <c r="A86" s="24"/>
      <c r="B86" s="16" t="s">
        <v>203</v>
      </c>
      <c r="C86" s="46">
        <v>151412</v>
      </c>
      <c r="D86" s="46">
        <v>15962</v>
      </c>
      <c r="E86" s="345">
        <v>167374</v>
      </c>
      <c r="F86" s="222"/>
      <c r="G86" s="346">
        <v>-3.9983939889299935E-2</v>
      </c>
      <c r="H86" s="47"/>
    </row>
    <row r="87" spans="1:8" s="28" customFormat="1" ht="10.5" customHeight="1" x14ac:dyDescent="0.2">
      <c r="A87" s="24"/>
      <c r="B87" s="16" t="s">
        <v>204</v>
      </c>
      <c r="C87" s="46">
        <v>74367</v>
      </c>
      <c r="D87" s="46">
        <v>1187262.5</v>
      </c>
      <c r="E87" s="345">
        <v>1261629.5</v>
      </c>
      <c r="F87" s="222"/>
      <c r="G87" s="346">
        <v>5.8490821691339123E-2</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13510652</v>
      </c>
      <c r="D90" s="46">
        <v>5295370</v>
      </c>
      <c r="E90" s="345">
        <v>18806022</v>
      </c>
      <c r="F90" s="222">
        <v>645483</v>
      </c>
      <c r="G90" s="346">
        <v>-7.5480585090418773E-2</v>
      </c>
      <c r="H90" s="47"/>
    </row>
    <row r="91" spans="1:8" ht="10.5" customHeight="1" x14ac:dyDescent="0.2">
      <c r="B91" s="16" t="s">
        <v>23</v>
      </c>
      <c r="C91" s="348">
        <v>180139</v>
      </c>
      <c r="D91" s="46">
        <v>628649</v>
      </c>
      <c r="E91" s="345">
        <v>808788</v>
      </c>
      <c r="F91" s="222">
        <v>342</v>
      </c>
      <c r="G91" s="346">
        <v>-0.17660748699686335</v>
      </c>
      <c r="H91" s="47"/>
    </row>
    <row r="92" spans="1:8" ht="10.5" customHeight="1" x14ac:dyDescent="0.2">
      <c r="B92" s="33" t="s">
        <v>193</v>
      </c>
      <c r="C92" s="348">
        <v>2355068.3199999998</v>
      </c>
      <c r="D92" s="46">
        <v>2138861.89</v>
      </c>
      <c r="E92" s="46">
        <v>4493930.2100000009</v>
      </c>
      <c r="F92" s="222">
        <v>1830471</v>
      </c>
      <c r="G92" s="190">
        <v>-1.2363892856520398E-2</v>
      </c>
      <c r="H92" s="47"/>
    </row>
    <row r="93" spans="1:8" ht="10.5" customHeight="1" x14ac:dyDescent="0.2">
      <c r="B93" s="33" t="s">
        <v>194</v>
      </c>
      <c r="C93" s="348">
        <v>7996598.5</v>
      </c>
      <c r="D93" s="46">
        <v>4223045</v>
      </c>
      <c r="E93" s="46">
        <v>12219643.5</v>
      </c>
      <c r="F93" s="222">
        <v>1958650</v>
      </c>
      <c r="G93" s="190">
        <v>-3.9676053321224369E-2</v>
      </c>
      <c r="H93" s="47"/>
    </row>
    <row r="94" spans="1:8" ht="10.5" customHeight="1" x14ac:dyDescent="0.2">
      <c r="B94" s="33" t="s">
        <v>322</v>
      </c>
      <c r="C94" s="348">
        <v>133982.5</v>
      </c>
      <c r="D94" s="46">
        <v>380435.5</v>
      </c>
      <c r="E94" s="46">
        <v>514418</v>
      </c>
      <c r="F94" s="222">
        <v>315553</v>
      </c>
      <c r="G94" s="190">
        <v>-1.741243166632922E-2</v>
      </c>
      <c r="H94" s="47"/>
    </row>
    <row r="95" spans="1:8" ht="10.5" customHeight="1" x14ac:dyDescent="0.2">
      <c r="B95" s="33" t="s">
        <v>324</v>
      </c>
      <c r="C95" s="348">
        <v>533</v>
      </c>
      <c r="D95" s="46">
        <v>361</v>
      </c>
      <c r="E95" s="46">
        <v>894</v>
      </c>
      <c r="F95" s="222">
        <v>753</v>
      </c>
      <c r="G95" s="190">
        <v>-8.0246913580246937E-2</v>
      </c>
      <c r="H95" s="47"/>
    </row>
    <row r="96" spans="1:8" ht="10.5" customHeight="1" x14ac:dyDescent="0.2">
      <c r="B96" s="33" t="s">
        <v>325</v>
      </c>
      <c r="C96" s="348">
        <v>5945</v>
      </c>
      <c r="D96" s="46">
        <v>495002</v>
      </c>
      <c r="E96" s="46">
        <v>500947</v>
      </c>
      <c r="F96" s="222">
        <v>490752</v>
      </c>
      <c r="G96" s="190">
        <v>-9.8345102263686091E-3</v>
      </c>
      <c r="H96" s="47"/>
    </row>
    <row r="97" spans="2:8" ht="10.5" customHeight="1" x14ac:dyDescent="0.2">
      <c r="B97" s="33" t="s">
        <v>320</v>
      </c>
      <c r="C97" s="348">
        <v>1271554.5</v>
      </c>
      <c r="D97" s="46">
        <v>459925</v>
      </c>
      <c r="E97" s="46">
        <v>1731479.5</v>
      </c>
      <c r="F97" s="222">
        <v>61892</v>
      </c>
      <c r="G97" s="190">
        <v>-6.2718743275813726E-2</v>
      </c>
      <c r="H97" s="47"/>
    </row>
    <row r="98" spans="2:8" ht="10.5" customHeight="1" x14ac:dyDescent="0.2">
      <c r="B98" s="33" t="s">
        <v>321</v>
      </c>
      <c r="C98" s="348">
        <v>3207135</v>
      </c>
      <c r="D98" s="46">
        <v>970742</v>
      </c>
      <c r="E98" s="46">
        <v>4177877</v>
      </c>
      <c r="F98" s="222">
        <v>284196</v>
      </c>
      <c r="G98" s="190">
        <v>-2.4866860532016366E-2</v>
      </c>
      <c r="H98" s="47"/>
    </row>
    <row r="99" spans="2:8" ht="10.5" customHeight="1" x14ac:dyDescent="0.2">
      <c r="B99" s="33" t="s">
        <v>323</v>
      </c>
      <c r="C99" s="348">
        <v>3377448.5</v>
      </c>
      <c r="D99" s="46">
        <v>1916579.5</v>
      </c>
      <c r="E99" s="46">
        <v>5294028</v>
      </c>
      <c r="F99" s="222">
        <v>805504</v>
      </c>
      <c r="G99" s="190">
        <v>-4.8232718274509367E-2</v>
      </c>
      <c r="H99" s="47"/>
    </row>
    <row r="100" spans="2:8" ht="10.5" customHeight="1" x14ac:dyDescent="0.2">
      <c r="B100" s="16" t="s">
        <v>195</v>
      </c>
      <c r="C100" s="348">
        <v>10351666.82</v>
      </c>
      <c r="D100" s="46">
        <v>6361906.8900000006</v>
      </c>
      <c r="E100" s="46">
        <v>16713573.709999999</v>
      </c>
      <c r="F100" s="222">
        <v>3789121</v>
      </c>
      <c r="G100" s="190">
        <v>-3.2481974965715588E-2</v>
      </c>
      <c r="H100" s="47"/>
    </row>
    <row r="101" spans="2:8" ht="10.5" customHeight="1" x14ac:dyDescent="0.2">
      <c r="B101" s="16" t="s">
        <v>196</v>
      </c>
      <c r="C101" s="348">
        <v>1801</v>
      </c>
      <c r="D101" s="46">
        <v>143</v>
      </c>
      <c r="E101" s="46">
        <v>1944</v>
      </c>
      <c r="F101" s="222">
        <v>13</v>
      </c>
      <c r="G101" s="190">
        <v>-0.29920692141312188</v>
      </c>
      <c r="H101" s="47"/>
    </row>
    <row r="102" spans="2:8" ht="10.5" customHeight="1" x14ac:dyDescent="0.2">
      <c r="B102" s="16" t="s">
        <v>197</v>
      </c>
      <c r="C102" s="348">
        <v>1290</v>
      </c>
      <c r="D102" s="46">
        <v>88</v>
      </c>
      <c r="E102" s="46">
        <v>1378</v>
      </c>
      <c r="F102" s="222">
        <v>1</v>
      </c>
      <c r="G102" s="190">
        <v>-0.2310267857142857</v>
      </c>
      <c r="H102" s="47"/>
    </row>
    <row r="103" spans="2:8" ht="10.5" customHeight="1" x14ac:dyDescent="0.2">
      <c r="B103" s="16" t="s">
        <v>198</v>
      </c>
      <c r="C103" s="348">
        <v>11912.5</v>
      </c>
      <c r="D103" s="46">
        <v>161581.25</v>
      </c>
      <c r="E103" s="46">
        <v>173493.75</v>
      </c>
      <c r="F103" s="222"/>
      <c r="G103" s="190">
        <v>-0.14230680815406405</v>
      </c>
      <c r="H103" s="47"/>
    </row>
    <row r="104" spans="2:8" ht="10.5" customHeight="1" x14ac:dyDescent="0.2">
      <c r="B104" s="16" t="s">
        <v>200</v>
      </c>
      <c r="C104" s="348">
        <v>3491</v>
      </c>
      <c r="D104" s="46">
        <v>24156</v>
      </c>
      <c r="E104" s="46">
        <v>27647</v>
      </c>
      <c r="F104" s="222">
        <v>33</v>
      </c>
      <c r="G104" s="190">
        <v>-6.8214755148124473E-2</v>
      </c>
      <c r="H104" s="47"/>
    </row>
    <row r="105" spans="2:8" ht="10.5" customHeight="1" x14ac:dyDescent="0.2">
      <c r="B105" s="16" t="s">
        <v>201</v>
      </c>
      <c r="C105" s="348">
        <v>255735</v>
      </c>
      <c r="D105" s="46">
        <v>77586</v>
      </c>
      <c r="E105" s="46">
        <v>333321</v>
      </c>
      <c r="F105" s="222">
        <v>5788</v>
      </c>
      <c r="G105" s="190">
        <v>-6.8246048052329256E-2</v>
      </c>
      <c r="H105" s="47"/>
    </row>
    <row r="106" spans="2:8" ht="10.5" customHeight="1" x14ac:dyDescent="0.2">
      <c r="B106" s="16" t="s">
        <v>202</v>
      </c>
      <c r="C106" s="348">
        <v>3023825</v>
      </c>
      <c r="D106" s="46">
        <v>181678</v>
      </c>
      <c r="E106" s="46">
        <v>3205503</v>
      </c>
      <c r="F106" s="222">
        <v>1837</v>
      </c>
      <c r="G106" s="190">
        <v>-4.7090425400671987E-2</v>
      </c>
      <c r="H106" s="47"/>
    </row>
    <row r="107" spans="2:8" ht="10.5" customHeight="1" x14ac:dyDescent="0.2">
      <c r="B107" s="16" t="s">
        <v>203</v>
      </c>
      <c r="C107" s="348">
        <v>623344</v>
      </c>
      <c r="D107" s="46">
        <v>52800</v>
      </c>
      <c r="E107" s="46">
        <v>676144</v>
      </c>
      <c r="F107" s="222">
        <v>1</v>
      </c>
      <c r="G107" s="190">
        <v>-5.3638586526739473E-2</v>
      </c>
      <c r="H107" s="47"/>
    </row>
    <row r="108" spans="2:8" ht="10.5" customHeight="1" x14ac:dyDescent="0.2">
      <c r="B108" s="16" t="s">
        <v>204</v>
      </c>
      <c r="C108" s="348">
        <v>616489.51</v>
      </c>
      <c r="D108" s="46">
        <v>10445026.370000001</v>
      </c>
      <c r="E108" s="46">
        <v>11061515.880000001</v>
      </c>
      <c r="F108" s="222"/>
      <c r="G108" s="190">
        <v>2.6382324817422642E-2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MOIS D'AOUT 2024</v>
      </c>
      <c r="D112" s="262"/>
      <c r="F112" s="350"/>
      <c r="G112" s="350"/>
    </row>
    <row r="113" spans="1:8" ht="14.25" customHeight="1" x14ac:dyDescent="0.2">
      <c r="B113" s="12" t="s">
        <v>172</v>
      </c>
      <c r="C113" s="13"/>
      <c r="D113" s="13"/>
      <c r="E113" s="13"/>
      <c r="F113" s="353"/>
      <c r="G113" s="351"/>
      <c r="H113" s="15"/>
    </row>
    <row r="114" spans="1:8" ht="12" customHeight="1" x14ac:dyDescent="0.2">
      <c r="B114" s="16" t="s">
        <v>4</v>
      </c>
      <c r="C114" s="17" t="s">
        <v>1</v>
      </c>
      <c r="D114" s="17" t="s">
        <v>2</v>
      </c>
      <c r="E114" s="18" t="s">
        <v>6</v>
      </c>
      <c r="F114" s="219" t="s">
        <v>3</v>
      </c>
      <c r="G114" s="19" t="str">
        <f>Maladie_mnt!$H$5</f>
        <v>GAM</v>
      </c>
      <c r="H114" s="20"/>
    </row>
    <row r="115" spans="1:8" ht="9.75" customHeight="1" x14ac:dyDescent="0.2">
      <c r="B115" s="21"/>
      <c r="C115" s="45" t="s">
        <v>5</v>
      </c>
      <c r="D115" s="44" t="s">
        <v>5</v>
      </c>
      <c r="E115" s="44"/>
      <c r="F115" s="220" t="s">
        <v>87</v>
      </c>
      <c r="G115" s="22" t="str">
        <f>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15823896.650000188</v>
      </c>
      <c r="D119" s="238">
        <v>58596146.129999898</v>
      </c>
      <c r="E119" s="238">
        <v>74420042.780000091</v>
      </c>
      <c r="F119" s="222">
        <v>199978.44999999978</v>
      </c>
      <c r="G119" s="239">
        <v>-9.5487125821155261E-2</v>
      </c>
      <c r="H119" s="20"/>
    </row>
    <row r="120" spans="1:8" ht="10.5" customHeight="1" x14ac:dyDescent="0.2">
      <c r="A120" s="2"/>
      <c r="B120" s="37" t="s">
        <v>206</v>
      </c>
      <c r="C120" s="238">
        <v>85594.409999999989</v>
      </c>
      <c r="D120" s="238">
        <v>781576.47999999975</v>
      </c>
      <c r="E120" s="238">
        <v>867170.88999999978</v>
      </c>
      <c r="F120" s="222"/>
      <c r="G120" s="239"/>
      <c r="H120" s="20"/>
    </row>
    <row r="121" spans="1:8" ht="10.5" customHeight="1" x14ac:dyDescent="0.2">
      <c r="A121" s="2"/>
      <c r="B121" s="37" t="s">
        <v>226</v>
      </c>
      <c r="C121" s="238">
        <v>1348339.92</v>
      </c>
      <c r="D121" s="238">
        <v>9918132.4900000002</v>
      </c>
      <c r="E121" s="238">
        <v>11266472.41</v>
      </c>
      <c r="F121" s="222"/>
      <c r="G121" s="239">
        <v>0.93538721322291929</v>
      </c>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17258984.98000019</v>
      </c>
      <c r="D126" s="238">
        <v>69297993.09999992</v>
      </c>
      <c r="E126" s="238">
        <v>86556978.080000103</v>
      </c>
      <c r="F126" s="222">
        <v>199978.44999999978</v>
      </c>
      <c r="G126" s="239">
        <v>-0.29749491566189046</v>
      </c>
      <c r="H126" s="27"/>
    </row>
    <row r="127" spans="1:8" ht="7.5" customHeight="1" x14ac:dyDescent="0.2">
      <c r="A127" s="2"/>
      <c r="B127" s="35"/>
      <c r="C127" s="238"/>
      <c r="D127" s="238"/>
      <c r="E127" s="238"/>
      <c r="F127" s="222"/>
      <c r="G127" s="239"/>
      <c r="H127" s="20"/>
    </row>
    <row r="128" spans="1:8" s="28" customFormat="1" ht="15.75" customHeight="1" x14ac:dyDescent="0.2">
      <c r="A128" s="54"/>
      <c r="B128" s="31"/>
      <c r="C128" s="238"/>
      <c r="D128" s="238"/>
      <c r="E128" s="238"/>
      <c r="F128" s="222"/>
      <c r="G128" s="239"/>
      <c r="H128" s="27"/>
    </row>
    <row r="129" spans="1:8" ht="10.5" customHeight="1" x14ac:dyDescent="0.2">
      <c r="A129" s="2"/>
      <c r="B129" s="37" t="s">
        <v>132</v>
      </c>
      <c r="C129" s="238">
        <v>16516328.310000623</v>
      </c>
      <c r="D129" s="238">
        <v>39198834.490000159</v>
      </c>
      <c r="E129" s="238">
        <v>55715162.800000779</v>
      </c>
      <c r="F129" s="222">
        <v>2024407.0499999989</v>
      </c>
      <c r="G129" s="239">
        <v>0.21664631097305498</v>
      </c>
      <c r="H129" s="20"/>
    </row>
    <row r="130" spans="1:8" ht="10.5" customHeight="1" x14ac:dyDescent="0.2">
      <c r="A130" s="2"/>
      <c r="B130" s="37" t="s">
        <v>207</v>
      </c>
      <c r="C130" s="238">
        <v>213836.87000000066</v>
      </c>
      <c r="D130" s="238">
        <v>821280.81000000949</v>
      </c>
      <c r="E130" s="238">
        <v>1035117.6800000102</v>
      </c>
      <c r="F130" s="222">
        <v>516892.55000000558</v>
      </c>
      <c r="G130" s="239"/>
      <c r="H130" s="20"/>
    </row>
    <row r="131" spans="1:8" ht="10.5" customHeight="1" x14ac:dyDescent="0.2">
      <c r="A131" s="2"/>
      <c r="B131" s="37" t="s">
        <v>208</v>
      </c>
      <c r="C131" s="238">
        <v>79665347.420000136</v>
      </c>
      <c r="D131" s="238">
        <v>29017533.020000115</v>
      </c>
      <c r="E131" s="238">
        <v>108682880.44000027</v>
      </c>
      <c r="F131" s="222">
        <v>1994360.51</v>
      </c>
      <c r="G131" s="239">
        <v>-5.2897371247963343E-2</v>
      </c>
      <c r="H131" s="20"/>
    </row>
    <row r="132" spans="1:8" ht="10.5" hidden="1" customHeight="1" x14ac:dyDescent="0.2">
      <c r="A132" s="2"/>
      <c r="B132" s="37" t="s">
        <v>209</v>
      </c>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228</v>
      </c>
      <c r="C135" s="238">
        <v>96395533.600000769</v>
      </c>
      <c r="D135" s="238">
        <v>69037995.320000291</v>
      </c>
      <c r="E135" s="238">
        <v>165433528.92000106</v>
      </c>
      <c r="F135" s="222">
        <v>4535660.1100000041</v>
      </c>
      <c r="G135" s="239">
        <v>-5.4796750697193586E-3</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10025070.319999961</v>
      </c>
      <c r="D138" s="238">
        <v>6615907.519999993</v>
      </c>
      <c r="E138" s="238">
        <v>16640977.839999953</v>
      </c>
      <c r="F138" s="222">
        <v>78577.5</v>
      </c>
      <c r="G138" s="239">
        <v>0.14904075663003202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10025070.319999961</v>
      </c>
      <c r="D141" s="238">
        <v>6615939.519999993</v>
      </c>
      <c r="E141" s="238">
        <v>16641009.839999953</v>
      </c>
      <c r="F141" s="222">
        <v>78577.5</v>
      </c>
      <c r="G141" s="239">
        <v>0.14903249339340197</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4655412.0099999951</v>
      </c>
      <c r="D144" s="238">
        <v>761631.16000000213</v>
      </c>
      <c r="E144" s="238">
        <v>5417043.1699999971</v>
      </c>
      <c r="F144" s="222">
        <v>625.29999999999995</v>
      </c>
      <c r="G144" s="239">
        <v>0.1098694147314272</v>
      </c>
      <c r="H144" s="20"/>
    </row>
    <row r="145" spans="1:8" ht="10.5" hidden="1" customHeight="1" x14ac:dyDescent="0.2">
      <c r="A145" s="2"/>
      <c r="B145" s="37"/>
      <c r="C145" s="53"/>
      <c r="D145" s="53"/>
      <c r="E145" s="53"/>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4655412.0099999951</v>
      </c>
      <c r="D147" s="55">
        <v>761631.16000000213</v>
      </c>
      <c r="E147" s="55">
        <v>5417043.1699999971</v>
      </c>
      <c r="F147" s="222">
        <v>625.29999999999995</v>
      </c>
      <c r="G147" s="182">
        <v>0.1098694147314272</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811016.25999999873</v>
      </c>
      <c r="D150" s="55">
        <v>65772.719999999958</v>
      </c>
      <c r="E150" s="55">
        <v>876788.9799999987</v>
      </c>
      <c r="F150" s="222">
        <v>142.85999999999999</v>
      </c>
      <c r="G150" s="182"/>
      <c r="H150" s="56"/>
    </row>
    <row r="151" spans="1:8" s="57" customFormat="1" ht="10.5" hidden="1" customHeight="1" x14ac:dyDescent="0.2">
      <c r="A151" s="6"/>
      <c r="B151" s="37"/>
      <c r="C151" s="55"/>
      <c r="D151" s="55"/>
      <c r="E151" s="55"/>
      <c r="F151" s="222"/>
      <c r="G151" s="182"/>
      <c r="H151" s="56"/>
    </row>
    <row r="152" spans="1:8" s="60" customFormat="1" ht="10.5" hidden="1" customHeight="1" x14ac:dyDescent="0.2">
      <c r="A152" s="24"/>
      <c r="B152" s="35" t="s">
        <v>231</v>
      </c>
      <c r="C152" s="55">
        <v>811016.25999999873</v>
      </c>
      <c r="D152" s="55">
        <v>65796.719999999958</v>
      </c>
      <c r="E152" s="55">
        <v>876812.9799999987</v>
      </c>
      <c r="F152" s="222">
        <v>142.85999999999999</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1047.75</v>
      </c>
      <c r="D155" s="55">
        <v>8936.2999999999993</v>
      </c>
      <c r="E155" s="55">
        <v>9984.0499999999993</v>
      </c>
      <c r="F155" s="222"/>
      <c r="G155" s="182">
        <v>-9.3665196533198047E-3</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1047.75</v>
      </c>
      <c r="D157" s="55">
        <v>8936.2999999999993</v>
      </c>
      <c r="E157" s="55">
        <v>9984.0499999999993</v>
      </c>
      <c r="F157" s="222"/>
      <c r="G157" s="182">
        <v>-9.3665196533198047E-3</v>
      </c>
      <c r="H157" s="56"/>
    </row>
    <row r="158" spans="1:8" s="57" customFormat="1" x14ac:dyDescent="0.2">
      <c r="A158" s="6"/>
      <c r="B158" s="35"/>
      <c r="C158" s="55"/>
      <c r="D158" s="55"/>
      <c r="E158" s="55"/>
      <c r="F158" s="222"/>
      <c r="G158" s="182"/>
      <c r="H158" s="56"/>
    </row>
    <row r="159" spans="1:8" s="63" customFormat="1" ht="12" x14ac:dyDescent="0.2">
      <c r="A159" s="61"/>
      <c r="B159" s="31" t="s">
        <v>244</v>
      </c>
      <c r="C159" s="191"/>
      <c r="D159" s="191"/>
      <c r="E159" s="191"/>
      <c r="F159" s="222"/>
      <c r="G159" s="182"/>
      <c r="H159" s="62"/>
    </row>
    <row r="160" spans="1:8" s="60" customFormat="1" ht="13.5" customHeight="1" x14ac:dyDescent="0.2">
      <c r="A160" s="24"/>
      <c r="B160" s="37" t="s">
        <v>213</v>
      </c>
      <c r="C160" s="55">
        <v>6.5</v>
      </c>
      <c r="D160" s="55"/>
      <c r="E160" s="55">
        <v>6.5</v>
      </c>
      <c r="F160" s="222"/>
      <c r="G160" s="182"/>
      <c r="H160" s="59"/>
    </row>
    <row r="161" spans="1:8" s="60" customFormat="1" ht="15" customHeight="1" x14ac:dyDescent="0.2">
      <c r="A161" s="24"/>
      <c r="B161" s="37" t="s">
        <v>205</v>
      </c>
      <c r="C161" s="55">
        <v>298647.31999999983</v>
      </c>
      <c r="D161" s="55">
        <v>952122.17000000074</v>
      </c>
      <c r="E161" s="55">
        <v>1250769.4900000007</v>
      </c>
      <c r="F161" s="222"/>
      <c r="G161" s="182">
        <v>-0.10090799294032959</v>
      </c>
      <c r="H161" s="59"/>
    </row>
    <row r="162" spans="1:8" s="57" customFormat="1" ht="10.5" customHeight="1" x14ac:dyDescent="0.2">
      <c r="A162" s="6"/>
      <c r="B162" s="37" t="s">
        <v>206</v>
      </c>
      <c r="C162" s="55">
        <v>392</v>
      </c>
      <c r="D162" s="55">
        <v>1793.7</v>
      </c>
      <c r="E162" s="55">
        <v>2185.6999999999998</v>
      </c>
      <c r="F162" s="222"/>
      <c r="G162" s="182"/>
      <c r="H162" s="56"/>
    </row>
    <row r="163" spans="1:8" s="57" customFormat="1" ht="10.5" customHeight="1" x14ac:dyDescent="0.2">
      <c r="A163" s="6"/>
      <c r="B163" s="37" t="s">
        <v>127</v>
      </c>
      <c r="C163" s="55">
        <v>28686.699999999997</v>
      </c>
      <c r="D163" s="55">
        <v>172194.89999999997</v>
      </c>
      <c r="E163" s="55">
        <v>200881.59999999998</v>
      </c>
      <c r="F163" s="222"/>
      <c r="G163" s="182"/>
      <c r="H163" s="56"/>
    </row>
    <row r="164" spans="1:8" s="57" customFormat="1" ht="10.5" customHeight="1" x14ac:dyDescent="0.2">
      <c r="A164" s="6"/>
      <c r="B164" s="37" t="s">
        <v>207</v>
      </c>
      <c r="C164" s="55">
        <v>33558.709999999977</v>
      </c>
      <c r="D164" s="55">
        <v>74979.64</v>
      </c>
      <c r="E164" s="55">
        <v>108538.34999999998</v>
      </c>
      <c r="F164" s="222"/>
      <c r="G164" s="182">
        <v>0.41895684038715264</v>
      </c>
      <c r="H164" s="56"/>
    </row>
    <row r="165" spans="1:8" s="57" customFormat="1" ht="10.5" customHeight="1" x14ac:dyDescent="0.2">
      <c r="A165" s="6"/>
      <c r="B165" s="37" t="s">
        <v>208</v>
      </c>
      <c r="C165" s="55">
        <v>2101.8999999999996</v>
      </c>
      <c r="D165" s="55">
        <v>14745.319999999998</v>
      </c>
      <c r="E165" s="55">
        <v>16847.22</v>
      </c>
      <c r="F165" s="222"/>
      <c r="G165" s="182">
        <v>-0.51633201463014111</v>
      </c>
      <c r="H165" s="56"/>
    </row>
    <row r="166" spans="1:8" s="57" customFormat="1" ht="10.5" customHeight="1" x14ac:dyDescent="0.2">
      <c r="A166" s="6"/>
      <c r="B166" s="37" t="s">
        <v>209</v>
      </c>
      <c r="C166" s="55">
        <v>168436.71000000002</v>
      </c>
      <c r="D166" s="55">
        <v>84276.89</v>
      </c>
      <c r="E166" s="55">
        <v>252713.60000000001</v>
      </c>
      <c r="F166" s="222"/>
      <c r="G166" s="182">
        <v>0.16735738138737566</v>
      </c>
      <c r="H166" s="56"/>
    </row>
    <row r="167" spans="1:8" s="57" customFormat="1" ht="10.5" customHeight="1" x14ac:dyDescent="0.2">
      <c r="A167" s="6"/>
      <c r="B167" s="37" t="s">
        <v>210</v>
      </c>
      <c r="C167" s="55">
        <v>21764.000000000004</v>
      </c>
      <c r="D167" s="55">
        <v>14540.5</v>
      </c>
      <c r="E167" s="55">
        <v>36304.500000000007</v>
      </c>
      <c r="F167" s="222"/>
      <c r="G167" s="182">
        <v>0.18989013726287118</v>
      </c>
      <c r="H167" s="56"/>
    </row>
    <row r="168" spans="1:8" s="57" customFormat="1" ht="10.5" customHeight="1" x14ac:dyDescent="0.2">
      <c r="A168" s="6"/>
      <c r="B168" s="37" t="s">
        <v>211</v>
      </c>
      <c r="C168" s="55">
        <v>1582067.4800000002</v>
      </c>
      <c r="D168" s="55">
        <v>158499.55000000005</v>
      </c>
      <c r="E168" s="55">
        <v>1740567.0300000003</v>
      </c>
      <c r="F168" s="222"/>
      <c r="G168" s="182">
        <v>-0.11276001578650441</v>
      </c>
      <c r="H168" s="56"/>
    </row>
    <row r="169" spans="1:8" s="57" customFormat="1" ht="10.5" customHeight="1" x14ac:dyDescent="0.2">
      <c r="A169" s="6"/>
      <c r="B169" s="37" t="s">
        <v>212</v>
      </c>
      <c r="C169" s="55">
        <v>2296.77</v>
      </c>
      <c r="D169" s="55">
        <v>398.6</v>
      </c>
      <c r="E169" s="55">
        <v>2695.37</v>
      </c>
      <c r="F169" s="222"/>
      <c r="G169" s="182"/>
      <c r="H169" s="56"/>
    </row>
    <row r="170" spans="1:8" s="57" customFormat="1" ht="10.5" customHeight="1" x14ac:dyDescent="0.2">
      <c r="A170" s="6"/>
      <c r="B170" s="35" t="s">
        <v>234</v>
      </c>
      <c r="C170" s="55">
        <v>2138631.09</v>
      </c>
      <c r="D170" s="55">
        <v>1474099.2700000009</v>
      </c>
      <c r="E170" s="55">
        <v>3612730.3600000003</v>
      </c>
      <c r="F170" s="222"/>
      <c r="G170" s="182">
        <v>-0.15849795716829507</v>
      </c>
      <c r="H170" s="56"/>
    </row>
    <row r="171" spans="1:8" s="57" customFormat="1" ht="9" x14ac:dyDescent="0.15">
      <c r="A171" s="6"/>
      <c r="B171" s="264"/>
      <c r="C171" s="55"/>
      <c r="D171" s="55"/>
      <c r="E171" s="55"/>
      <c r="F171" s="222"/>
      <c r="G171" s="182"/>
      <c r="H171" s="56"/>
    </row>
    <row r="172" spans="1:8" s="57" customFormat="1" x14ac:dyDescent="0.2">
      <c r="A172" s="6"/>
      <c r="B172" s="35" t="s">
        <v>233</v>
      </c>
      <c r="C172" s="55">
        <v>131384323.01000093</v>
      </c>
      <c r="D172" s="55">
        <v>147270610.39000019</v>
      </c>
      <c r="E172" s="55">
        <v>278654933.40000117</v>
      </c>
      <c r="F172" s="222">
        <v>4814984.2200000044</v>
      </c>
      <c r="G172" s="182">
        <v>-0.1106135299638189</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285085.1999999992</v>
      </c>
      <c r="D176" s="55">
        <v>198499.94999999975</v>
      </c>
      <c r="E176" s="55">
        <v>483585.14999999892</v>
      </c>
      <c r="F176" s="222">
        <v>41492.149999999987</v>
      </c>
      <c r="G176" s="182">
        <v>-4.5553860530489487E-2</v>
      </c>
      <c r="H176" s="59"/>
    </row>
    <row r="177" spans="1:8" s="60" customFormat="1" ht="10.5" customHeight="1" x14ac:dyDescent="0.2">
      <c r="A177" s="24"/>
      <c r="B177" s="37" t="s">
        <v>214</v>
      </c>
      <c r="C177" s="55">
        <v>691093636</v>
      </c>
      <c r="D177" s="55">
        <v>471362725.5</v>
      </c>
      <c r="E177" s="55">
        <v>1162456361.5</v>
      </c>
      <c r="F177" s="222">
        <v>80505548.5</v>
      </c>
      <c r="G177" s="182">
        <v>-4.2392126095677551E-2</v>
      </c>
      <c r="H177" s="59"/>
    </row>
    <row r="178" spans="1:8" s="60" customFormat="1" ht="10.5" customHeight="1" x14ac:dyDescent="0.2">
      <c r="A178" s="24"/>
      <c r="B178" s="37" t="s">
        <v>215</v>
      </c>
      <c r="C178" s="55">
        <v>186482.60000000003</v>
      </c>
      <c r="D178" s="55">
        <v>39138.699999999997</v>
      </c>
      <c r="E178" s="55">
        <v>225621.30000000005</v>
      </c>
      <c r="F178" s="222">
        <v>7962.6</v>
      </c>
      <c r="G178" s="182">
        <v>-5.0054176746081147E-2</v>
      </c>
      <c r="H178" s="59"/>
    </row>
    <row r="179" spans="1:8" s="60" customFormat="1" ht="10.5" customHeight="1" x14ac:dyDescent="0.2">
      <c r="A179" s="24"/>
      <c r="B179" s="37" t="s">
        <v>216</v>
      </c>
      <c r="C179" s="55">
        <v>194975.35</v>
      </c>
      <c r="D179" s="55">
        <v>129549.6</v>
      </c>
      <c r="E179" s="55">
        <v>324524.94999999995</v>
      </c>
      <c r="F179" s="222">
        <v>13898.6</v>
      </c>
      <c r="G179" s="182">
        <v>-0.12441141092640851</v>
      </c>
      <c r="H179" s="59"/>
    </row>
    <row r="180" spans="1:8" s="60" customFormat="1" ht="10.5" customHeight="1" x14ac:dyDescent="0.2">
      <c r="A180" s="24"/>
      <c r="B180" s="37" t="s">
        <v>217</v>
      </c>
      <c r="C180" s="55">
        <v>1159147.9100000081</v>
      </c>
      <c r="D180" s="55">
        <v>851366.41000000108</v>
      </c>
      <c r="E180" s="55">
        <v>2010514.3200000094</v>
      </c>
      <c r="F180" s="222">
        <v>110773.53</v>
      </c>
      <c r="G180" s="182">
        <v>-0.10720151793401023</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692919327.06000006</v>
      </c>
      <c r="D186" s="166">
        <v>472581280.15999997</v>
      </c>
      <c r="E186" s="166">
        <v>1165500607.22</v>
      </c>
      <c r="F186" s="342">
        <v>80679675.379999995</v>
      </c>
      <c r="G186" s="194">
        <v>-4.2539804831424055E-2</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v>12318261.999063049</v>
      </c>
      <c r="E189" s="55">
        <v>12318261.999063049</v>
      </c>
      <c r="F189" s="222"/>
      <c r="G189" s="185">
        <v>-3.3849175122713238E-2</v>
      </c>
      <c r="H189" s="69"/>
    </row>
    <row r="190" spans="1:8" ht="10.5" hidden="1" customHeight="1" x14ac:dyDescent="0.2">
      <c r="A190" s="2"/>
      <c r="B190" s="82" t="s">
        <v>81</v>
      </c>
      <c r="C190" s="55"/>
      <c r="D190" s="55">
        <v>10521899</v>
      </c>
      <c r="E190" s="55">
        <v>10521899</v>
      </c>
      <c r="F190" s="222"/>
      <c r="G190" s="185">
        <v>-2.0955884648138023E-2</v>
      </c>
      <c r="H190" s="69"/>
    </row>
    <row r="191" spans="1:8" ht="10.5" hidden="1" customHeight="1" x14ac:dyDescent="0.2">
      <c r="A191" s="2"/>
      <c r="B191" s="82"/>
      <c r="C191" s="55"/>
      <c r="D191" s="55"/>
      <c r="E191" s="55"/>
      <c r="F191" s="222"/>
      <c r="G191" s="185"/>
      <c r="H191" s="69"/>
    </row>
    <row r="192" spans="1:8" s="28" customFormat="1" ht="27.75" customHeight="1" x14ac:dyDescent="0.2">
      <c r="A192" s="54"/>
      <c r="B192" s="391" t="s">
        <v>165</v>
      </c>
      <c r="C192" s="392"/>
      <c r="D192" s="377">
        <v>24485263.999063049</v>
      </c>
      <c r="E192" s="377">
        <v>24485263.999063049</v>
      </c>
      <c r="F192" s="393"/>
      <c r="G192" s="394">
        <v>-3.6897675881037428E-2</v>
      </c>
      <c r="H192" s="70"/>
    </row>
    <row r="193" spans="1:8" ht="10.5" customHeight="1" x14ac:dyDescent="0.2">
      <c r="A193" s="2"/>
      <c r="B193" s="84"/>
      <c r="C193" s="72"/>
      <c r="D193" s="72"/>
      <c r="E193" s="72"/>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tabColor indexed="26"/>
  </sheetPr>
  <dimension ref="A1:J257"/>
  <sheetViews>
    <sheetView showRowColHeaders="0" showZeros="0" view="pageBreakPreview" topLeftCell="A172" zoomScale="115" zoomScaleNormal="100" workbookViewId="0">
      <selection activeCell="C186" sqref="C186:E186"/>
    </sheetView>
  </sheetViews>
  <sheetFormatPr baseColWidth="10" defaultRowHeight="11.25" x14ac:dyDescent="0.2"/>
  <cols>
    <col min="1" max="1" width="4" style="6" customWidth="1"/>
    <col min="2" max="2" width="62.28515625" style="5" customWidth="1"/>
    <col min="3" max="3" width="13" style="3" customWidth="1"/>
    <col min="4" max="4" width="14.7109375" style="3" customWidth="1"/>
    <col min="5" max="5" width="9.140625" style="3" customWidth="1"/>
    <col min="6" max="6" width="2.5703125" style="3" customWidth="1"/>
    <col min="7" max="16384" width="11.42578125" style="5"/>
  </cols>
  <sheetData>
    <row r="1" spans="1:6" ht="9" customHeight="1" x14ac:dyDescent="0.2">
      <c r="A1" s="1"/>
      <c r="D1" s="4"/>
      <c r="E1" s="4"/>
      <c r="F1" s="4"/>
    </row>
    <row r="2" spans="1:6" ht="17.25" customHeight="1" x14ac:dyDescent="0.25">
      <c r="B2" s="7" t="s">
        <v>288</v>
      </c>
      <c r="C2" s="8"/>
      <c r="D2" s="8"/>
      <c r="E2" s="8"/>
      <c r="F2" s="8"/>
    </row>
    <row r="3" spans="1:6" ht="12" customHeight="1" x14ac:dyDescent="0.2">
      <c r="B3" s="9" t="str">
        <f>Maladie_nbre!C3</f>
        <v>MOIS D'AOUT 2024</v>
      </c>
    </row>
    <row r="4" spans="1:6" ht="14.25" customHeight="1" x14ac:dyDescent="0.2">
      <c r="B4" s="12" t="s">
        <v>174</v>
      </c>
      <c r="C4" s="13"/>
      <c r="D4" s="13"/>
      <c r="E4" s="14"/>
      <c r="F4" s="15"/>
    </row>
    <row r="5" spans="1:6" ht="12" customHeight="1" x14ac:dyDescent="0.2">
      <c r="B5" s="16" t="s">
        <v>4</v>
      </c>
      <c r="C5" s="18" t="s">
        <v>6</v>
      </c>
      <c r="D5" s="219" t="s">
        <v>3</v>
      </c>
      <c r="E5" s="19" t="str">
        <f>Maladie_mnt!$H$5</f>
        <v>GAM</v>
      </c>
      <c r="F5" s="20"/>
    </row>
    <row r="6" spans="1:6" ht="9.75" customHeight="1" x14ac:dyDescent="0.2">
      <c r="B6" s="21"/>
      <c r="C6" s="17"/>
      <c r="D6" s="220" t="s">
        <v>87</v>
      </c>
      <c r="E6" s="22" t="str">
        <f>Maladie_mnt!$H$6</f>
        <v>en %</v>
      </c>
      <c r="F6" s="23"/>
    </row>
    <row r="7" spans="1:6" s="28" customFormat="1" ht="14.25" customHeight="1" x14ac:dyDescent="0.2">
      <c r="A7" s="24"/>
      <c r="B7" s="25" t="s">
        <v>170</v>
      </c>
      <c r="C7" s="192"/>
      <c r="D7" s="228"/>
      <c r="E7" s="193"/>
      <c r="F7" s="27"/>
    </row>
    <row r="8" spans="1:6" ht="6.75" customHeight="1" x14ac:dyDescent="0.2">
      <c r="B8" s="29"/>
      <c r="C8" s="30"/>
      <c r="D8" s="222"/>
      <c r="E8" s="179"/>
      <c r="F8" s="20"/>
    </row>
    <row r="9" spans="1:6" s="28" customFormat="1" ht="10.5" customHeight="1" x14ac:dyDescent="0.2">
      <c r="A9" s="24"/>
      <c r="B9" s="31" t="s">
        <v>88</v>
      </c>
      <c r="C9" s="30"/>
      <c r="D9" s="222"/>
      <c r="E9" s="179"/>
      <c r="F9" s="27"/>
    </row>
    <row r="10" spans="1:6" ht="10.5" customHeight="1" x14ac:dyDescent="0.2">
      <c r="B10" s="16" t="s">
        <v>22</v>
      </c>
      <c r="C10" s="30">
        <v>63294</v>
      </c>
      <c r="D10" s="222">
        <v>565</v>
      </c>
      <c r="E10" s="179">
        <v>-0.15200964630225078</v>
      </c>
      <c r="F10" s="20"/>
    </row>
    <row r="11" spans="1:6" ht="10.5" customHeight="1" x14ac:dyDescent="0.2">
      <c r="B11" s="16" t="s">
        <v>23</v>
      </c>
      <c r="C11" s="30">
        <v>600</v>
      </c>
      <c r="D11" s="222"/>
      <c r="E11" s="179">
        <v>-0.30232558139534882</v>
      </c>
      <c r="F11" s="20"/>
    </row>
    <row r="12" spans="1:6" ht="10.5" customHeight="1" x14ac:dyDescent="0.2">
      <c r="B12" s="16" t="s">
        <v>218</v>
      </c>
      <c r="C12" s="30">
        <v>115.4</v>
      </c>
      <c r="D12" s="222">
        <v>0</v>
      </c>
      <c r="E12" s="179">
        <v>-0.59251412429378525</v>
      </c>
      <c r="F12" s="20"/>
    </row>
    <row r="13" spans="1:6" ht="10.5" customHeight="1" x14ac:dyDescent="0.2">
      <c r="B13" s="33" t="s">
        <v>193</v>
      </c>
      <c r="C13" s="30">
        <v>4465</v>
      </c>
      <c r="D13" s="222">
        <v>45</v>
      </c>
      <c r="E13" s="179">
        <v>-0.20210864903502501</v>
      </c>
      <c r="F13" s="20"/>
    </row>
    <row r="14" spans="1:6" x14ac:dyDescent="0.2">
      <c r="B14" s="33" t="s">
        <v>194</v>
      </c>
      <c r="C14" s="30">
        <v>68</v>
      </c>
      <c r="D14" s="222">
        <v>1</v>
      </c>
      <c r="E14" s="179">
        <v>-0.2183908045977011</v>
      </c>
      <c r="F14" s="20"/>
    </row>
    <row r="15" spans="1:6" x14ac:dyDescent="0.2">
      <c r="B15" s="33" t="s">
        <v>322</v>
      </c>
      <c r="C15" s="30">
        <v>1</v>
      </c>
      <c r="D15" s="222"/>
      <c r="E15" s="179">
        <v>-0.5</v>
      </c>
      <c r="F15" s="20"/>
    </row>
    <row r="16" spans="1:6" x14ac:dyDescent="0.2">
      <c r="B16" s="33" t="s">
        <v>324</v>
      </c>
      <c r="C16" s="30"/>
      <c r="D16" s="222"/>
      <c r="E16" s="179"/>
      <c r="F16" s="20"/>
    </row>
    <row r="17" spans="1:6" x14ac:dyDescent="0.2">
      <c r="B17" s="33" t="s">
        <v>325</v>
      </c>
      <c r="C17" s="30">
        <v>2928</v>
      </c>
      <c r="D17" s="222">
        <v>20</v>
      </c>
      <c r="E17" s="179">
        <v>-0.23849154746423928</v>
      </c>
      <c r="F17" s="20"/>
    </row>
    <row r="18" spans="1:6" x14ac:dyDescent="0.2">
      <c r="B18" s="33" t="s">
        <v>320</v>
      </c>
      <c r="C18" s="30">
        <v>5</v>
      </c>
      <c r="D18" s="222">
        <v>0</v>
      </c>
      <c r="E18" s="179">
        <v>0</v>
      </c>
      <c r="F18" s="20"/>
    </row>
    <row r="19" spans="1:6" x14ac:dyDescent="0.2">
      <c r="B19" s="33" t="s">
        <v>321</v>
      </c>
      <c r="C19" s="30">
        <v>1463</v>
      </c>
      <c r="D19" s="222">
        <v>24</v>
      </c>
      <c r="E19" s="179">
        <v>-0.11707905853952927</v>
      </c>
      <c r="F19" s="20"/>
    </row>
    <row r="20" spans="1:6" x14ac:dyDescent="0.2">
      <c r="B20" s="33" t="s">
        <v>323</v>
      </c>
      <c r="C20" s="30">
        <v>4580.3999999999996</v>
      </c>
      <c r="D20" s="222">
        <v>45</v>
      </c>
      <c r="E20" s="179">
        <v>-0.2209144101238264</v>
      </c>
      <c r="F20" s="20"/>
    </row>
    <row r="21" spans="1:6" x14ac:dyDescent="0.2">
      <c r="B21" s="35"/>
      <c r="C21" s="30"/>
      <c r="D21" s="222"/>
      <c r="E21" s="179"/>
      <c r="F21" s="34"/>
    </row>
    <row r="22" spans="1:6" s="28" customFormat="1" ht="10.5" customHeight="1" x14ac:dyDescent="0.2">
      <c r="A22" s="24"/>
      <c r="B22" s="31" t="s">
        <v>102</v>
      </c>
      <c r="C22" s="30"/>
      <c r="D22" s="222"/>
      <c r="E22" s="179"/>
      <c r="F22" s="36"/>
    </row>
    <row r="23" spans="1:6" ht="10.5" customHeight="1" x14ac:dyDescent="0.2">
      <c r="B23" s="16" t="s">
        <v>22</v>
      </c>
      <c r="C23" s="30">
        <v>138932</v>
      </c>
      <c r="D23" s="222">
        <v>26556</v>
      </c>
      <c r="E23" s="179">
        <v>-0.15806952053134238</v>
      </c>
      <c r="F23" s="20"/>
    </row>
    <row r="24" spans="1:6" ht="10.5" customHeight="1" x14ac:dyDescent="0.2">
      <c r="B24" s="16" t="s">
        <v>23</v>
      </c>
      <c r="C24" s="30">
        <v>7</v>
      </c>
      <c r="D24" s="222"/>
      <c r="E24" s="179"/>
      <c r="F24" s="34"/>
    </row>
    <row r="25" spans="1:6" ht="10.5" customHeight="1" x14ac:dyDescent="0.2">
      <c r="B25" s="33" t="s">
        <v>193</v>
      </c>
      <c r="C25" s="30">
        <v>3250</v>
      </c>
      <c r="D25" s="222">
        <v>957</v>
      </c>
      <c r="E25" s="179">
        <v>-2.196810111345171E-2</v>
      </c>
      <c r="F25" s="34"/>
    </row>
    <row r="26" spans="1:6" ht="10.5" customHeight="1" x14ac:dyDescent="0.2">
      <c r="B26" s="33" t="s">
        <v>194</v>
      </c>
      <c r="C26" s="30">
        <v>90275</v>
      </c>
      <c r="D26" s="222">
        <v>25308</v>
      </c>
      <c r="E26" s="179">
        <v>-0.10896708286038592</v>
      </c>
      <c r="F26" s="34"/>
    </row>
    <row r="27" spans="1:6" ht="10.5" customHeight="1" x14ac:dyDescent="0.2">
      <c r="B27" s="33" t="s">
        <v>322</v>
      </c>
      <c r="C27" s="30">
        <v>611</v>
      </c>
      <c r="D27" s="222">
        <v>441</v>
      </c>
      <c r="E27" s="179">
        <v>-0.10279001468428783</v>
      </c>
      <c r="F27" s="34"/>
    </row>
    <row r="28" spans="1:6" ht="10.5" customHeight="1" x14ac:dyDescent="0.2">
      <c r="B28" s="33" t="s">
        <v>324</v>
      </c>
      <c r="C28" s="30">
        <v>8959</v>
      </c>
      <c r="D28" s="222">
        <v>8801</v>
      </c>
      <c r="E28" s="179">
        <v>-0.11985460261322334</v>
      </c>
      <c r="F28" s="34"/>
    </row>
    <row r="29" spans="1:6" ht="10.5" customHeight="1" x14ac:dyDescent="0.2">
      <c r="B29" s="33" t="s">
        <v>325</v>
      </c>
      <c r="C29" s="30">
        <v>9575</v>
      </c>
      <c r="D29" s="222">
        <v>8919</v>
      </c>
      <c r="E29" s="179">
        <v>-9.8229421736673594E-2</v>
      </c>
      <c r="F29" s="34"/>
    </row>
    <row r="30" spans="1:6" ht="10.5" customHeight="1" x14ac:dyDescent="0.2">
      <c r="B30" s="33" t="s">
        <v>320</v>
      </c>
      <c r="C30" s="30">
        <v>53197</v>
      </c>
      <c r="D30" s="222">
        <v>1169</v>
      </c>
      <c r="E30" s="179">
        <v>-0.11745773678185711</v>
      </c>
      <c r="F30" s="34"/>
    </row>
    <row r="31" spans="1:6" ht="10.5" customHeight="1" x14ac:dyDescent="0.2">
      <c r="B31" s="33" t="s">
        <v>321</v>
      </c>
      <c r="C31" s="30">
        <v>2514</v>
      </c>
      <c r="D31" s="222">
        <v>361</v>
      </c>
      <c r="E31" s="179">
        <v>-2.2170361726954524E-2</v>
      </c>
      <c r="F31" s="34"/>
    </row>
    <row r="32" spans="1:6" ht="10.5" customHeight="1" x14ac:dyDescent="0.2">
      <c r="B32" s="33" t="s">
        <v>323</v>
      </c>
      <c r="C32" s="30">
        <v>15419</v>
      </c>
      <c r="D32" s="222">
        <v>5617</v>
      </c>
      <c r="E32" s="179">
        <v>-9.2412737653776E-2</v>
      </c>
      <c r="F32" s="34"/>
    </row>
    <row r="33" spans="1:6" ht="10.5" customHeight="1" x14ac:dyDescent="0.2">
      <c r="B33" s="16" t="s">
        <v>195</v>
      </c>
      <c r="C33" s="30">
        <v>93525</v>
      </c>
      <c r="D33" s="222">
        <v>26265</v>
      </c>
      <c r="E33" s="179">
        <v>-0.10620424702306996</v>
      </c>
      <c r="F33" s="34"/>
    </row>
    <row r="34" spans="1:6" ht="10.5" customHeight="1" x14ac:dyDescent="0.2">
      <c r="B34" s="16" t="s">
        <v>196</v>
      </c>
      <c r="C34" s="30">
        <v>4</v>
      </c>
      <c r="D34" s="222"/>
      <c r="E34" s="179"/>
      <c r="F34" s="34"/>
    </row>
    <row r="35" spans="1:6" ht="10.5" customHeight="1" x14ac:dyDescent="0.2">
      <c r="B35" s="16" t="s">
        <v>197</v>
      </c>
      <c r="C35" s="30"/>
      <c r="D35" s="222"/>
      <c r="E35" s="179"/>
      <c r="F35" s="34"/>
    </row>
    <row r="36" spans="1:6" ht="10.5" customHeight="1" x14ac:dyDescent="0.2">
      <c r="B36" s="16" t="s">
        <v>198</v>
      </c>
      <c r="C36" s="30">
        <v>90</v>
      </c>
      <c r="D36" s="222"/>
      <c r="E36" s="179"/>
      <c r="F36" s="34"/>
    </row>
    <row r="37" spans="1:6" ht="17.25"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0">
        <v>202226</v>
      </c>
      <c r="D39" s="222">
        <v>27121</v>
      </c>
      <c r="E39" s="179">
        <v>-0.15618219447875292</v>
      </c>
      <c r="F39" s="34"/>
    </row>
    <row r="40" spans="1:6" ht="10.5" customHeight="1" x14ac:dyDescent="0.2">
      <c r="B40" s="16" t="s">
        <v>23</v>
      </c>
      <c r="C40" s="30">
        <v>607</v>
      </c>
      <c r="D40" s="222"/>
      <c r="E40" s="179">
        <v>-0.35149572649572647</v>
      </c>
      <c r="F40" s="34"/>
    </row>
    <row r="41" spans="1:6" s="28" customFormat="1" ht="10.5" customHeight="1" x14ac:dyDescent="0.2">
      <c r="A41" s="24"/>
      <c r="B41" s="33" t="s">
        <v>193</v>
      </c>
      <c r="C41" s="30">
        <v>3365.4</v>
      </c>
      <c r="D41" s="222">
        <v>957</v>
      </c>
      <c r="E41" s="179">
        <v>-6.6773889412678145E-2</v>
      </c>
      <c r="F41" s="27"/>
    </row>
    <row r="42" spans="1:6" ht="10.5" customHeight="1" x14ac:dyDescent="0.2">
      <c r="B42" s="33" t="s">
        <v>194</v>
      </c>
      <c r="C42" s="343">
        <v>94740</v>
      </c>
      <c r="D42" s="222">
        <v>25353</v>
      </c>
      <c r="E42" s="344">
        <v>-0.11384235485590821</v>
      </c>
      <c r="F42" s="34"/>
    </row>
    <row r="43" spans="1:6" ht="10.5" customHeight="1" x14ac:dyDescent="0.2">
      <c r="B43" s="33" t="s">
        <v>322</v>
      </c>
      <c r="C43" s="343">
        <v>679</v>
      </c>
      <c r="D43" s="222">
        <v>442</v>
      </c>
      <c r="E43" s="344">
        <v>-0.11588541666666663</v>
      </c>
      <c r="F43" s="34"/>
    </row>
    <row r="44" spans="1:6" ht="10.5" customHeight="1" x14ac:dyDescent="0.2">
      <c r="B44" s="33" t="s">
        <v>324</v>
      </c>
      <c r="C44" s="343">
        <v>8960</v>
      </c>
      <c r="D44" s="222">
        <v>8801</v>
      </c>
      <c r="E44" s="344">
        <v>-0.11992928003143111</v>
      </c>
      <c r="F44" s="34"/>
    </row>
    <row r="45" spans="1:6" ht="10.5" customHeight="1" x14ac:dyDescent="0.2">
      <c r="B45" s="33" t="s">
        <v>325</v>
      </c>
      <c r="C45" s="343">
        <v>9575</v>
      </c>
      <c r="D45" s="222">
        <v>8919</v>
      </c>
      <c r="E45" s="344">
        <v>-9.8229421736673594E-2</v>
      </c>
      <c r="F45" s="34"/>
    </row>
    <row r="46" spans="1:6" ht="10.5" customHeight="1" x14ac:dyDescent="0.2">
      <c r="B46" s="33" t="s">
        <v>320</v>
      </c>
      <c r="C46" s="343">
        <v>56125</v>
      </c>
      <c r="D46" s="222">
        <v>1189</v>
      </c>
      <c r="E46" s="344">
        <v>-0.12471538629487544</v>
      </c>
      <c r="F46" s="34"/>
    </row>
    <row r="47" spans="1:6" ht="10.5" customHeight="1" x14ac:dyDescent="0.2">
      <c r="B47" s="33" t="s">
        <v>321</v>
      </c>
      <c r="C47" s="343">
        <v>2519</v>
      </c>
      <c r="D47" s="222">
        <v>361</v>
      </c>
      <c r="E47" s="344">
        <v>-2.2127329192546563E-2</v>
      </c>
      <c r="F47" s="34"/>
    </row>
    <row r="48" spans="1:6" ht="10.5" customHeight="1" x14ac:dyDescent="0.2">
      <c r="B48" s="33" t="s">
        <v>323</v>
      </c>
      <c r="C48" s="343">
        <v>16882</v>
      </c>
      <c r="D48" s="222">
        <v>5641</v>
      </c>
      <c r="E48" s="344">
        <v>-9.4604740963209255E-2</v>
      </c>
      <c r="F48" s="34"/>
    </row>
    <row r="49" spans="1:6" ht="10.5" customHeight="1" x14ac:dyDescent="0.2">
      <c r="B49" s="16" t="s">
        <v>196</v>
      </c>
      <c r="C49" s="343">
        <v>98105.4</v>
      </c>
      <c r="D49" s="222">
        <v>26310</v>
      </c>
      <c r="E49" s="344">
        <v>-0.11230650070758219</v>
      </c>
      <c r="F49" s="34"/>
    </row>
    <row r="50" spans="1:6" s="28" customFormat="1" ht="10.5" customHeight="1" x14ac:dyDescent="0.2">
      <c r="A50" s="24"/>
      <c r="B50" s="16" t="s">
        <v>197</v>
      </c>
      <c r="C50" s="343">
        <v>4</v>
      </c>
      <c r="D50" s="222"/>
      <c r="E50" s="344"/>
      <c r="F50" s="27"/>
    </row>
    <row r="51" spans="1:6" ht="10.5" customHeight="1" x14ac:dyDescent="0.2">
      <c r="B51" s="16" t="s">
        <v>198</v>
      </c>
      <c r="C51" s="343"/>
      <c r="D51" s="222"/>
      <c r="E51" s="344"/>
      <c r="F51" s="34"/>
    </row>
    <row r="52" spans="1:6" ht="11.25" customHeight="1" x14ac:dyDescent="0.2">
      <c r="B52" s="16" t="s">
        <v>303</v>
      </c>
      <c r="C52" s="343">
        <v>90</v>
      </c>
      <c r="D52" s="222"/>
      <c r="E52" s="344"/>
      <c r="F52" s="34"/>
    </row>
    <row r="53" spans="1:6" ht="11.25" hidden="1" customHeight="1" x14ac:dyDescent="0.2">
      <c r="B53" s="16"/>
      <c r="C53" s="30"/>
      <c r="D53" s="222"/>
      <c r="E53" s="179"/>
      <c r="F53" s="34"/>
    </row>
    <row r="54" spans="1:6" ht="11.25" customHeight="1" x14ac:dyDescent="0.2">
      <c r="B54" s="31" t="s">
        <v>122</v>
      </c>
      <c r="C54" s="30"/>
      <c r="D54" s="222"/>
      <c r="E54" s="179"/>
      <c r="F54" s="34"/>
    </row>
    <row r="55" spans="1:6" ht="10.5" customHeight="1" x14ac:dyDescent="0.2">
      <c r="B55" s="16" t="s">
        <v>22</v>
      </c>
      <c r="C55" s="30">
        <v>95980</v>
      </c>
      <c r="D55" s="222">
        <v>171</v>
      </c>
      <c r="E55" s="179">
        <v>-2.3462141098427036E-2</v>
      </c>
      <c r="F55" s="34"/>
    </row>
    <row r="56" spans="1:6" ht="10.5" customHeight="1" x14ac:dyDescent="0.2">
      <c r="B56" s="16" t="s">
        <v>169</v>
      </c>
      <c r="C56" s="30">
        <v>3838</v>
      </c>
      <c r="D56" s="222"/>
      <c r="E56" s="179">
        <v>-0.22023567655424625</v>
      </c>
      <c r="F56" s="34"/>
    </row>
    <row r="57" spans="1:6" ht="6" customHeight="1" x14ac:dyDescent="0.2">
      <c r="B57" s="35"/>
      <c r="C57" s="30"/>
      <c r="D57" s="222"/>
      <c r="E57" s="179"/>
      <c r="F57" s="34"/>
    </row>
    <row r="58" spans="1:6" s="28" customFormat="1" ht="11.25" customHeight="1" x14ac:dyDescent="0.2">
      <c r="A58" s="24"/>
      <c r="B58" s="31" t="s">
        <v>121</v>
      </c>
      <c r="C58" s="30"/>
      <c r="D58" s="222"/>
      <c r="E58" s="179"/>
      <c r="F58" s="36"/>
    </row>
    <row r="59" spans="1:6" s="28" customFormat="1" ht="10.5" customHeight="1" x14ac:dyDescent="0.2">
      <c r="A59" s="24"/>
      <c r="B59" s="16" t="s">
        <v>22</v>
      </c>
      <c r="C59" s="30">
        <v>1312</v>
      </c>
      <c r="D59" s="222"/>
      <c r="E59" s="179">
        <v>-4.5123726346433801E-2</v>
      </c>
      <c r="F59" s="36"/>
    </row>
    <row r="60" spans="1:6" s="28" customFormat="1" ht="10.5" customHeight="1" x14ac:dyDescent="0.2">
      <c r="A60" s="24"/>
      <c r="B60" s="16" t="s">
        <v>23</v>
      </c>
      <c r="C60" s="30"/>
      <c r="D60" s="222"/>
      <c r="E60" s="179"/>
      <c r="F60" s="36"/>
    </row>
    <row r="61" spans="1:6" s="28" customFormat="1" ht="10.5" customHeight="1" x14ac:dyDescent="0.2">
      <c r="A61" s="24"/>
      <c r="B61" s="16" t="s">
        <v>199</v>
      </c>
      <c r="C61" s="30">
        <v>1113</v>
      </c>
      <c r="D61" s="222"/>
      <c r="E61" s="179">
        <v>-2.2827041264266934E-2</v>
      </c>
      <c r="F61" s="36"/>
    </row>
    <row r="62" spans="1:6" s="28" customFormat="1" ht="10.5" customHeight="1" x14ac:dyDescent="0.2">
      <c r="A62" s="24"/>
      <c r="B62" s="16" t="s">
        <v>200</v>
      </c>
      <c r="C62" s="30">
        <v>54</v>
      </c>
      <c r="D62" s="222"/>
      <c r="E62" s="179">
        <v>-0.22857142857142854</v>
      </c>
      <c r="F62" s="36"/>
    </row>
    <row r="63" spans="1:6" s="28" customFormat="1" ht="10.5" customHeight="1" x14ac:dyDescent="0.2">
      <c r="A63" s="24"/>
      <c r="B63" s="16" t="s">
        <v>201</v>
      </c>
      <c r="C63" s="30">
        <v>283</v>
      </c>
      <c r="D63" s="222"/>
      <c r="E63" s="179">
        <v>-7.5163398692810413E-2</v>
      </c>
      <c r="F63" s="36"/>
    </row>
    <row r="64" spans="1:6" s="28" customFormat="1" ht="10.5" customHeight="1" x14ac:dyDescent="0.2">
      <c r="A64" s="24"/>
      <c r="B64" s="16" t="s">
        <v>202</v>
      </c>
      <c r="C64" s="30">
        <v>9554</v>
      </c>
      <c r="D64" s="222"/>
      <c r="E64" s="179">
        <v>-2.9755255407738379E-2</v>
      </c>
      <c r="F64" s="36"/>
    </row>
    <row r="65" spans="1:6" s="28" customFormat="1" ht="10.5" customHeight="1" x14ac:dyDescent="0.2">
      <c r="A65" s="24"/>
      <c r="B65" s="16" t="s">
        <v>203</v>
      </c>
      <c r="C65" s="30">
        <v>488</v>
      </c>
      <c r="D65" s="222"/>
      <c r="E65" s="179">
        <v>-9.1247672253258805E-2</v>
      </c>
      <c r="F65" s="36"/>
    </row>
    <row r="66" spans="1:6" s="28" customFormat="1" ht="10.5" customHeight="1" x14ac:dyDescent="0.2">
      <c r="A66" s="24"/>
      <c r="B66" s="16" t="s">
        <v>204</v>
      </c>
      <c r="C66" s="30">
        <v>315</v>
      </c>
      <c r="D66" s="222"/>
      <c r="E66" s="179">
        <v>-0.5625</v>
      </c>
      <c r="F66" s="36"/>
    </row>
    <row r="67" spans="1:6" s="28" customFormat="1" ht="6.75" customHeight="1" x14ac:dyDescent="0.2">
      <c r="A67" s="24"/>
      <c r="B67" s="35"/>
      <c r="C67" s="30"/>
      <c r="D67" s="222"/>
      <c r="E67" s="179"/>
      <c r="F67" s="36"/>
    </row>
    <row r="68" spans="1:6" s="28" customFormat="1" ht="10.5" customHeight="1" x14ac:dyDescent="0.2">
      <c r="A68" s="24"/>
      <c r="B68" s="31" t="s">
        <v>243</v>
      </c>
      <c r="C68" s="30"/>
      <c r="D68" s="222"/>
      <c r="E68" s="179"/>
      <c r="F68" s="36"/>
    </row>
    <row r="69" spans="1:6" s="28" customFormat="1" ht="10.5" customHeight="1" x14ac:dyDescent="0.2">
      <c r="A69" s="24"/>
      <c r="B69" s="16" t="s">
        <v>22</v>
      </c>
      <c r="C69" s="30">
        <v>14926</v>
      </c>
      <c r="D69" s="222"/>
      <c r="E69" s="179">
        <v>-0.12230977302128665</v>
      </c>
      <c r="F69" s="36"/>
    </row>
    <row r="70" spans="1:6" s="28" customFormat="1" ht="10.5" customHeight="1" x14ac:dyDescent="0.2">
      <c r="A70" s="24"/>
      <c r="B70" s="16" t="s">
        <v>23</v>
      </c>
      <c r="C70" s="30">
        <v>639</v>
      </c>
      <c r="D70" s="222"/>
      <c r="E70" s="179">
        <v>-0.2884187082405345</v>
      </c>
      <c r="F70" s="36"/>
    </row>
    <row r="71" spans="1:6" s="28" customFormat="1" ht="10.5" customHeight="1" x14ac:dyDescent="0.2">
      <c r="A71" s="24"/>
      <c r="B71" s="33" t="s">
        <v>193</v>
      </c>
      <c r="C71" s="30">
        <v>1817</v>
      </c>
      <c r="D71" s="222"/>
      <c r="E71" s="179">
        <v>7.0713022981732543E-2</v>
      </c>
      <c r="F71" s="36"/>
    </row>
    <row r="72" spans="1:6" s="28" customFormat="1" ht="10.5" customHeight="1" x14ac:dyDescent="0.2">
      <c r="A72" s="24"/>
      <c r="B72" s="33" t="s">
        <v>194</v>
      </c>
      <c r="C72" s="30">
        <v>3169</v>
      </c>
      <c r="D72" s="222"/>
      <c r="E72" s="179">
        <v>-5.9643916913946549E-2</v>
      </c>
      <c r="F72" s="36"/>
    </row>
    <row r="73" spans="1:6" s="28" customFormat="1" ht="10.5" customHeight="1" x14ac:dyDescent="0.2">
      <c r="A73" s="24"/>
      <c r="B73" s="33" t="s">
        <v>322</v>
      </c>
      <c r="C73" s="30">
        <v>13</v>
      </c>
      <c r="D73" s="222"/>
      <c r="E73" s="179">
        <v>-0.45833333333333337</v>
      </c>
      <c r="F73" s="36"/>
    </row>
    <row r="74" spans="1:6" s="28" customFormat="1" ht="10.5" customHeight="1" x14ac:dyDescent="0.2">
      <c r="A74" s="24"/>
      <c r="B74" s="33" t="s">
        <v>324</v>
      </c>
      <c r="C74" s="30">
        <v>231</v>
      </c>
      <c r="D74" s="222"/>
      <c r="E74" s="179">
        <v>0.11594202898550732</v>
      </c>
      <c r="F74" s="36"/>
    </row>
    <row r="75" spans="1:6" s="28" customFormat="1" ht="10.5" customHeight="1" x14ac:dyDescent="0.2">
      <c r="A75" s="24"/>
      <c r="B75" s="33" t="s">
        <v>325</v>
      </c>
      <c r="C75" s="30">
        <v>128</v>
      </c>
      <c r="D75" s="222"/>
      <c r="E75" s="179">
        <v>-0.45991561181434604</v>
      </c>
      <c r="F75" s="36"/>
    </row>
    <row r="76" spans="1:6" s="28" customFormat="1" ht="10.5" customHeight="1" x14ac:dyDescent="0.2">
      <c r="A76" s="24"/>
      <c r="B76" s="33" t="s">
        <v>320</v>
      </c>
      <c r="C76" s="30">
        <v>600</v>
      </c>
      <c r="D76" s="222"/>
      <c r="E76" s="179">
        <v>1.0101010101010166E-2</v>
      </c>
      <c r="F76" s="36"/>
    </row>
    <row r="77" spans="1:6" s="28" customFormat="1" ht="10.5" customHeight="1" x14ac:dyDescent="0.2">
      <c r="A77" s="24"/>
      <c r="B77" s="33" t="s">
        <v>321</v>
      </c>
      <c r="C77" s="30">
        <v>347</v>
      </c>
      <c r="D77" s="222"/>
      <c r="E77" s="179">
        <v>0.11575562700964626</v>
      </c>
      <c r="F77" s="36"/>
    </row>
    <row r="78" spans="1:6" s="28" customFormat="1" ht="10.5" customHeight="1" x14ac:dyDescent="0.2">
      <c r="A78" s="24"/>
      <c r="B78" s="33" t="s">
        <v>323</v>
      </c>
      <c r="C78" s="30">
        <v>1850</v>
      </c>
      <c r="D78" s="222"/>
      <c r="E78" s="179">
        <v>-7.3610415623435177E-2</v>
      </c>
      <c r="F78" s="36"/>
    </row>
    <row r="79" spans="1:6" s="28" customFormat="1" ht="10.5" customHeight="1" x14ac:dyDescent="0.2">
      <c r="A79" s="24"/>
      <c r="B79" s="16" t="s">
        <v>195</v>
      </c>
      <c r="C79" s="30">
        <v>4986</v>
      </c>
      <c r="D79" s="222"/>
      <c r="E79" s="179">
        <v>-1.5985790408525768E-2</v>
      </c>
      <c r="F79" s="36"/>
    </row>
    <row r="80" spans="1:6" s="28" customFormat="1" ht="10.5" customHeight="1" x14ac:dyDescent="0.2">
      <c r="A80" s="24"/>
      <c r="B80" s="16" t="s">
        <v>196</v>
      </c>
      <c r="C80" s="30"/>
      <c r="D80" s="222"/>
      <c r="E80" s="179"/>
      <c r="F80" s="36"/>
    </row>
    <row r="81" spans="1:6" s="28" customFormat="1" ht="10.5" customHeight="1" x14ac:dyDescent="0.2">
      <c r="A81" s="24"/>
      <c r="B81" s="16" t="s">
        <v>197</v>
      </c>
      <c r="C81" s="30"/>
      <c r="D81" s="222"/>
      <c r="E81" s="179"/>
      <c r="F81" s="36"/>
    </row>
    <row r="82" spans="1:6" s="28" customFormat="1" ht="10.5" customHeight="1" x14ac:dyDescent="0.2">
      <c r="A82" s="24"/>
      <c r="B82" s="16" t="s">
        <v>198</v>
      </c>
      <c r="C82" s="343"/>
      <c r="D82" s="222"/>
      <c r="E82" s="344"/>
      <c r="F82" s="36"/>
    </row>
    <row r="83" spans="1:6" ht="10.5" customHeight="1" x14ac:dyDescent="0.2">
      <c r="B83" s="16" t="s">
        <v>200</v>
      </c>
      <c r="C83" s="343">
        <v>24</v>
      </c>
      <c r="D83" s="222"/>
      <c r="E83" s="344">
        <v>-0.19999999999999996</v>
      </c>
      <c r="F83" s="34"/>
    </row>
    <row r="84" spans="1:6" ht="10.5" customHeight="1" x14ac:dyDescent="0.2">
      <c r="B84" s="16" t="s">
        <v>201</v>
      </c>
      <c r="C84" s="343">
        <v>106</v>
      </c>
      <c r="D84" s="222"/>
      <c r="E84" s="344">
        <v>9.52380952380949E-3</v>
      </c>
      <c r="F84" s="20"/>
    </row>
    <row r="85" spans="1:6" ht="10.5" customHeight="1" x14ac:dyDescent="0.2">
      <c r="B85" s="16" t="s">
        <v>202</v>
      </c>
      <c r="C85" s="343">
        <v>2319</v>
      </c>
      <c r="D85" s="222"/>
      <c r="E85" s="344">
        <v>-0.10807692307692307</v>
      </c>
      <c r="F85" s="34"/>
    </row>
    <row r="86" spans="1:6" ht="10.5" customHeight="1" x14ac:dyDescent="0.2">
      <c r="B86" s="16" t="s">
        <v>203</v>
      </c>
      <c r="C86" s="343">
        <v>243</v>
      </c>
      <c r="D86" s="222"/>
      <c r="E86" s="344">
        <v>-8.3018867924528283E-2</v>
      </c>
      <c r="F86" s="34"/>
    </row>
    <row r="87" spans="1:6" ht="10.5" customHeight="1" x14ac:dyDescent="0.2">
      <c r="B87" s="16" t="s">
        <v>204</v>
      </c>
      <c r="C87" s="343">
        <v>125</v>
      </c>
      <c r="D87" s="222"/>
      <c r="E87" s="344">
        <v>-0.24242424242424243</v>
      </c>
      <c r="F87" s="34"/>
    </row>
    <row r="88" spans="1:6" s="28" customFormat="1" ht="14.25" customHeight="1" x14ac:dyDescent="0.2">
      <c r="A88" s="24"/>
      <c r="B88" s="16" t="s">
        <v>303</v>
      </c>
      <c r="C88" s="345"/>
      <c r="D88" s="222"/>
      <c r="E88" s="346"/>
      <c r="F88" s="47"/>
    </row>
    <row r="89" spans="1:6" s="28" customFormat="1" ht="12" customHeight="1" x14ac:dyDescent="0.2">
      <c r="A89" s="24"/>
      <c r="B89" s="31" t="s">
        <v>278</v>
      </c>
      <c r="C89" s="345"/>
      <c r="D89" s="222"/>
      <c r="E89" s="346"/>
      <c r="F89" s="47"/>
    </row>
    <row r="90" spans="1:6" ht="10.5" customHeight="1" x14ac:dyDescent="0.2">
      <c r="B90" s="16" t="s">
        <v>22</v>
      </c>
      <c r="C90" s="345">
        <v>314444</v>
      </c>
      <c r="D90" s="222">
        <v>27292</v>
      </c>
      <c r="E90" s="346">
        <v>-0.11752852756776178</v>
      </c>
      <c r="F90" s="47"/>
    </row>
    <row r="91" spans="1:6" s="28" customFormat="1" ht="10.5" customHeight="1" x14ac:dyDescent="0.2">
      <c r="A91" s="24"/>
      <c r="B91" s="16" t="s">
        <v>169</v>
      </c>
      <c r="C91" s="345">
        <v>5084</v>
      </c>
      <c r="D91" s="222"/>
      <c r="E91" s="346">
        <v>-0.24748371817643577</v>
      </c>
      <c r="F91" s="47"/>
    </row>
    <row r="92" spans="1:6" ht="10.5" customHeight="1" x14ac:dyDescent="0.2">
      <c r="B92" s="33" t="s">
        <v>193</v>
      </c>
      <c r="C92" s="345">
        <v>33486.400000000001</v>
      </c>
      <c r="D92" s="222">
        <v>987</v>
      </c>
      <c r="E92" s="346">
        <v>3.8431330227650662E-3</v>
      </c>
      <c r="F92" s="47"/>
    </row>
    <row r="93" spans="1:6" ht="10.5" customHeight="1" x14ac:dyDescent="0.2">
      <c r="B93" s="33" t="s">
        <v>194</v>
      </c>
      <c r="C93" s="46">
        <v>97909</v>
      </c>
      <c r="D93" s="222">
        <v>25353</v>
      </c>
      <c r="E93" s="190">
        <v>-0.11218614267190175</v>
      </c>
      <c r="F93" s="47"/>
    </row>
    <row r="94" spans="1:6" ht="10.5" customHeight="1" x14ac:dyDescent="0.2">
      <c r="B94" s="33" t="s">
        <v>322</v>
      </c>
      <c r="C94" s="46">
        <v>692</v>
      </c>
      <c r="D94" s="222">
        <v>442</v>
      </c>
      <c r="E94" s="190">
        <v>-0.1262626262626263</v>
      </c>
      <c r="F94" s="47"/>
    </row>
    <row r="95" spans="1:6" ht="10.5" customHeight="1" x14ac:dyDescent="0.2">
      <c r="B95" s="33" t="s">
        <v>324</v>
      </c>
      <c r="C95" s="46">
        <v>9191</v>
      </c>
      <c r="D95" s="222">
        <v>8801</v>
      </c>
      <c r="E95" s="190">
        <v>-0.11522911051212936</v>
      </c>
      <c r="F95" s="47"/>
    </row>
    <row r="96" spans="1:6" ht="10.5" customHeight="1" x14ac:dyDescent="0.2">
      <c r="B96" s="33" t="s">
        <v>325</v>
      </c>
      <c r="C96" s="46">
        <v>9703</v>
      </c>
      <c r="D96" s="222">
        <v>8919</v>
      </c>
      <c r="E96" s="190">
        <v>-0.10612620912022108</v>
      </c>
      <c r="F96" s="47"/>
    </row>
    <row r="97" spans="2:6" ht="10.5" customHeight="1" x14ac:dyDescent="0.2">
      <c r="B97" s="33" t="s">
        <v>320</v>
      </c>
      <c r="C97" s="46">
        <v>56725</v>
      </c>
      <c r="D97" s="222">
        <v>1189</v>
      </c>
      <c r="E97" s="190">
        <v>-0.12347796526361332</v>
      </c>
      <c r="F97" s="47"/>
    </row>
    <row r="98" spans="2:6" ht="10.5" customHeight="1" x14ac:dyDescent="0.2">
      <c r="B98" s="33" t="s">
        <v>321</v>
      </c>
      <c r="C98" s="46">
        <v>2866</v>
      </c>
      <c r="D98" s="222">
        <v>361</v>
      </c>
      <c r="E98" s="190">
        <v>-7.2739868375476524E-3</v>
      </c>
      <c r="F98" s="47"/>
    </row>
    <row r="99" spans="2:6" ht="10.5" customHeight="1" x14ac:dyDescent="0.2">
      <c r="B99" s="33" t="s">
        <v>323</v>
      </c>
      <c r="C99" s="46">
        <v>18732</v>
      </c>
      <c r="D99" s="222">
        <v>5641</v>
      </c>
      <c r="E99" s="190">
        <v>-9.2573753814852444E-2</v>
      </c>
      <c r="F99" s="47"/>
    </row>
    <row r="100" spans="2:6" ht="10.5" customHeight="1" x14ac:dyDescent="0.2">
      <c r="B100" s="16" t="s">
        <v>195</v>
      </c>
      <c r="C100" s="46">
        <v>131395.4</v>
      </c>
      <c r="D100" s="222">
        <v>26340</v>
      </c>
      <c r="E100" s="190">
        <v>-8.5239962350110665E-2</v>
      </c>
      <c r="F100" s="47"/>
    </row>
    <row r="101" spans="2:6" ht="10.5" customHeight="1" x14ac:dyDescent="0.2">
      <c r="B101" s="16" t="s">
        <v>196</v>
      </c>
      <c r="C101" s="46">
        <v>4</v>
      </c>
      <c r="D101" s="222"/>
      <c r="E101" s="190">
        <v>-0.19999999999999996</v>
      </c>
      <c r="F101" s="47"/>
    </row>
    <row r="102" spans="2:6" ht="10.5" customHeight="1" x14ac:dyDescent="0.2">
      <c r="B102" s="16" t="s">
        <v>197</v>
      </c>
      <c r="C102" s="46"/>
      <c r="D102" s="222"/>
      <c r="E102" s="190"/>
      <c r="F102" s="47"/>
    </row>
    <row r="103" spans="2:6" ht="10.5" customHeight="1" x14ac:dyDescent="0.2">
      <c r="B103" s="16" t="s">
        <v>198</v>
      </c>
      <c r="C103" s="46">
        <v>90</v>
      </c>
      <c r="D103" s="222"/>
      <c r="E103" s="190"/>
      <c r="F103" s="47"/>
    </row>
    <row r="104" spans="2:6" ht="10.5" customHeight="1" x14ac:dyDescent="0.2">
      <c r="B104" s="16" t="s">
        <v>200</v>
      </c>
      <c r="C104" s="46">
        <v>78</v>
      </c>
      <c r="D104" s="222"/>
      <c r="E104" s="190">
        <v>-0.21999999999999997</v>
      </c>
      <c r="F104" s="47"/>
    </row>
    <row r="105" spans="2:6" ht="10.5" customHeight="1" x14ac:dyDescent="0.2">
      <c r="B105" s="16" t="s">
        <v>201</v>
      </c>
      <c r="C105" s="46">
        <v>389</v>
      </c>
      <c r="D105" s="222"/>
      <c r="E105" s="190">
        <v>-5.3527980535279851E-2</v>
      </c>
      <c r="F105" s="47"/>
    </row>
    <row r="106" spans="2:6" ht="10.5" customHeight="1" x14ac:dyDescent="0.2">
      <c r="B106" s="16" t="s">
        <v>202</v>
      </c>
      <c r="C106" s="46">
        <v>11873</v>
      </c>
      <c r="D106" s="222"/>
      <c r="E106" s="190">
        <v>-4.6115529846549319E-2</v>
      </c>
      <c r="F106" s="47"/>
    </row>
    <row r="107" spans="2:6" ht="10.5" customHeight="1" x14ac:dyDescent="0.2">
      <c r="B107" s="16" t="s">
        <v>203</v>
      </c>
      <c r="C107" s="46">
        <v>731</v>
      </c>
      <c r="D107" s="222"/>
      <c r="E107" s="190">
        <v>-8.8528678304239383E-2</v>
      </c>
      <c r="F107" s="47"/>
    </row>
    <row r="108" spans="2:6" ht="10.5" customHeight="1" x14ac:dyDescent="0.2">
      <c r="B108" s="16" t="s">
        <v>204</v>
      </c>
      <c r="C108" s="46">
        <v>440</v>
      </c>
      <c r="D108" s="222"/>
      <c r="E108" s="190">
        <v>-0.50282485875706207</v>
      </c>
      <c r="F108" s="47"/>
    </row>
    <row r="109" spans="2:6" ht="10.5" customHeight="1" x14ac:dyDescent="0.2">
      <c r="B109" s="21" t="s">
        <v>303</v>
      </c>
      <c r="C109" s="399"/>
      <c r="D109" s="342"/>
      <c r="E109" s="347"/>
      <c r="F109" s="47"/>
    </row>
    <row r="110" spans="2:6" ht="13.5" customHeight="1" x14ac:dyDescent="0.2">
      <c r="B110" s="43"/>
      <c r="D110" s="350"/>
      <c r="E110" s="350"/>
      <c r="F110" s="51"/>
    </row>
    <row r="111" spans="2:6" ht="15" customHeight="1" x14ac:dyDescent="0.25">
      <c r="B111" s="7" t="s">
        <v>288</v>
      </c>
      <c r="C111" s="8"/>
      <c r="D111" s="349"/>
      <c r="E111" s="349"/>
      <c r="F111" s="8"/>
    </row>
    <row r="112" spans="2:6" ht="9.75" customHeight="1" x14ac:dyDescent="0.2">
      <c r="B112" s="9" t="str">
        <f>B3</f>
        <v>MOIS D'AOUT 2024</v>
      </c>
      <c r="D112" s="350"/>
      <c r="E112" s="350"/>
    </row>
    <row r="113" spans="1:6" ht="14.25" customHeight="1" x14ac:dyDescent="0.2">
      <c r="B113" s="12" t="s">
        <v>174</v>
      </c>
      <c r="C113" s="13"/>
      <c r="D113" s="353"/>
      <c r="E113" s="351"/>
      <c r="F113" s="15"/>
    </row>
    <row r="114" spans="1:6" ht="12" customHeight="1" x14ac:dyDescent="0.2">
      <c r="B114" s="16" t="s">
        <v>4</v>
      </c>
      <c r="C114" s="18" t="s">
        <v>6</v>
      </c>
      <c r="D114" s="219" t="s">
        <v>3</v>
      </c>
      <c r="E114" s="19" t="str">
        <f>Maladie_mnt!$H$5</f>
        <v>GAM</v>
      </c>
      <c r="F114" s="20"/>
    </row>
    <row r="115" spans="1:6" ht="9.75" customHeight="1" x14ac:dyDescent="0.2">
      <c r="B115" s="21"/>
      <c r="C115" s="45"/>
      <c r="D115" s="220" t="s">
        <v>87</v>
      </c>
      <c r="E115" s="22" t="str">
        <f>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365548.6899999989</v>
      </c>
      <c r="D119" s="222">
        <v>11107.599999999999</v>
      </c>
      <c r="E119" s="239">
        <v>-6.058120356953256E-2</v>
      </c>
      <c r="F119" s="20"/>
    </row>
    <row r="120" spans="1:6" ht="10.5" customHeight="1" x14ac:dyDescent="0.2">
      <c r="A120" s="2"/>
      <c r="B120" s="37" t="s">
        <v>206</v>
      </c>
      <c r="C120" s="238">
        <v>29</v>
      </c>
      <c r="D120" s="222"/>
      <c r="E120" s="239"/>
      <c r="F120" s="20"/>
    </row>
    <row r="121" spans="1:6" ht="10.5" customHeight="1" x14ac:dyDescent="0.2">
      <c r="A121" s="2"/>
      <c r="B121" s="37" t="s">
        <v>226</v>
      </c>
      <c r="C121" s="238">
        <v>512</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366092.6899999989</v>
      </c>
      <c r="D126" s="222">
        <v>11107.599999999999</v>
      </c>
      <c r="E126" s="239">
        <v>-6.8842170505347466E-2</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397331.23999999947</v>
      </c>
      <c r="D129" s="222">
        <v>6552.7900000000009</v>
      </c>
      <c r="E129" s="239">
        <v>9.2891108386379262E-2</v>
      </c>
      <c r="F129" s="20"/>
    </row>
    <row r="130" spans="1:6" ht="10.5" customHeight="1" x14ac:dyDescent="0.2">
      <c r="A130" s="2"/>
      <c r="B130" s="37" t="s">
        <v>208</v>
      </c>
      <c r="C130" s="238">
        <v>6055.2099999999991</v>
      </c>
      <c r="D130" s="222">
        <v>4724.1099999999979</v>
      </c>
      <c r="E130" s="239"/>
      <c r="F130" s="20"/>
    </row>
    <row r="131" spans="1:6" ht="10.5" customHeight="1" x14ac:dyDescent="0.2">
      <c r="A131" s="2"/>
      <c r="B131" s="37" t="s">
        <v>209</v>
      </c>
      <c r="C131" s="238">
        <v>282310.67999999993</v>
      </c>
      <c r="D131" s="222">
        <v>12890.129999999997</v>
      </c>
      <c r="E131" s="239">
        <v>-0.13196714907440976</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685697.12999999942</v>
      </c>
      <c r="D135" s="222">
        <v>24167.029999999995</v>
      </c>
      <c r="E135" s="239">
        <v>-3.3400133365126261E-2</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2308.7999999999997</v>
      </c>
      <c r="D138" s="222">
        <v>384</v>
      </c>
      <c r="E138" s="239">
        <v>-6.4549444874774098E-3</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2308.7999999999997</v>
      </c>
      <c r="D141" s="222">
        <v>384</v>
      </c>
      <c r="E141" s="239">
        <v>-6.4549444874774098E-3</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5199.2000000000007</v>
      </c>
      <c r="D144" s="222"/>
      <c r="E144" s="239">
        <v>0.12366544197103968</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5199.2000000000007</v>
      </c>
      <c r="D147" s="222"/>
      <c r="E147" s="182">
        <v>0.12366544197103968</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3541.4000000000005</v>
      </c>
      <c r="D150" s="222"/>
      <c r="E150" s="182"/>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3541.4000000000005</v>
      </c>
      <c r="D152" s="222"/>
      <c r="E152" s="182"/>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211.89999999999998</v>
      </c>
      <c r="D155" s="222"/>
      <c r="E155" s="182">
        <v>-0.11115771812080544</v>
      </c>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211.89999999999998</v>
      </c>
      <c r="D157" s="222"/>
      <c r="E157" s="182">
        <v>-0.11115771812080544</v>
      </c>
      <c r="F157" s="56"/>
    </row>
    <row r="158" spans="1:6" s="57" customFormat="1" x14ac:dyDescent="0.2">
      <c r="A158" s="6"/>
      <c r="B158" s="35"/>
      <c r="C158" s="55"/>
      <c r="D158" s="222"/>
      <c r="E158" s="182"/>
      <c r="F158" s="56"/>
    </row>
    <row r="159" spans="1:6" s="60" customFormat="1" ht="12" x14ac:dyDescent="0.2">
      <c r="A159" s="24"/>
      <c r="B159" s="31" t="s">
        <v>244</v>
      </c>
      <c r="C159" s="55"/>
      <c r="D159" s="222"/>
      <c r="E159" s="182"/>
      <c r="F159" s="59"/>
    </row>
    <row r="160" spans="1:6" s="60" customFormat="1" ht="15" customHeight="1" x14ac:dyDescent="0.2">
      <c r="A160" s="24"/>
      <c r="B160" s="37" t="s">
        <v>213</v>
      </c>
      <c r="C160" s="55">
        <v>14</v>
      </c>
      <c r="D160" s="222"/>
      <c r="E160" s="182">
        <v>1</v>
      </c>
      <c r="F160" s="59"/>
    </row>
    <row r="161" spans="1:6" s="57" customFormat="1" ht="10.5" customHeight="1" x14ac:dyDescent="0.2">
      <c r="A161" s="6"/>
      <c r="B161" s="37" t="s">
        <v>205</v>
      </c>
      <c r="C161" s="55">
        <v>4282.5</v>
      </c>
      <c r="D161" s="222"/>
      <c r="E161" s="182">
        <v>-0.10984872105059684</v>
      </c>
      <c r="F161" s="56"/>
    </row>
    <row r="162" spans="1:6" s="57" customFormat="1" ht="10.5" customHeight="1" x14ac:dyDescent="0.2">
      <c r="A162" s="6"/>
      <c r="B162" s="37" t="s">
        <v>206</v>
      </c>
      <c r="C162" s="55">
        <v>13</v>
      </c>
      <c r="D162" s="222"/>
      <c r="E162" s="182"/>
      <c r="F162" s="56"/>
    </row>
    <row r="163" spans="1:6" s="57" customFormat="1" ht="10.5" customHeight="1" x14ac:dyDescent="0.2">
      <c r="A163" s="6"/>
      <c r="B163" s="37" t="s">
        <v>226</v>
      </c>
      <c r="C163" s="55">
        <v>7</v>
      </c>
      <c r="D163" s="222"/>
      <c r="E163" s="182">
        <v>-0.22222222222222221</v>
      </c>
      <c r="F163" s="56"/>
    </row>
    <row r="164" spans="1:6" s="57" customFormat="1" ht="10.5" customHeight="1" x14ac:dyDescent="0.2">
      <c r="A164" s="6"/>
      <c r="B164" s="37" t="s">
        <v>207</v>
      </c>
      <c r="C164" s="55">
        <v>1816.8100000000002</v>
      </c>
      <c r="D164" s="222"/>
      <c r="E164" s="182">
        <v>-0.17705757122797472</v>
      </c>
      <c r="F164" s="56"/>
    </row>
    <row r="165" spans="1:6" s="57" customFormat="1" ht="10.5" customHeight="1" x14ac:dyDescent="0.2">
      <c r="A165" s="6"/>
      <c r="B165" s="37" t="s">
        <v>208</v>
      </c>
      <c r="C165" s="55"/>
      <c r="D165" s="222"/>
      <c r="E165" s="182"/>
      <c r="F165" s="56"/>
    </row>
    <row r="166" spans="1:6" s="57" customFormat="1" ht="10.5" customHeight="1" x14ac:dyDescent="0.2">
      <c r="A166" s="6"/>
      <c r="B166" s="37" t="s">
        <v>209</v>
      </c>
      <c r="C166" s="55">
        <v>369.44000000000005</v>
      </c>
      <c r="D166" s="222"/>
      <c r="E166" s="182">
        <v>-0.23779657520115527</v>
      </c>
      <c r="F166" s="56"/>
    </row>
    <row r="167" spans="1:6" s="57" customFormat="1" ht="10.5" customHeight="1" x14ac:dyDescent="0.2">
      <c r="A167" s="6"/>
      <c r="B167" s="37" t="s">
        <v>210</v>
      </c>
      <c r="C167" s="55"/>
      <c r="D167" s="222"/>
      <c r="E167" s="182"/>
      <c r="F167" s="56"/>
    </row>
    <row r="168" spans="1:6" s="57" customFormat="1" ht="10.5" customHeight="1" x14ac:dyDescent="0.2">
      <c r="A168" s="6"/>
      <c r="B168" s="37" t="s">
        <v>211</v>
      </c>
      <c r="C168" s="55">
        <v>4853.2</v>
      </c>
      <c r="D168" s="222"/>
      <c r="E168" s="182">
        <v>-0.12646243565283133</v>
      </c>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11357.95</v>
      </c>
      <c r="D170" s="222"/>
      <c r="E170" s="182">
        <v>-0.13153435722707585</v>
      </c>
      <c r="F170" s="56"/>
    </row>
    <row r="171" spans="1:6" s="60" customFormat="1" ht="10.5" customHeight="1" x14ac:dyDescent="0.15">
      <c r="A171" s="24"/>
      <c r="B171" s="264"/>
      <c r="C171" s="55"/>
      <c r="D171" s="222"/>
      <c r="E171" s="182"/>
      <c r="F171" s="59"/>
    </row>
    <row r="172" spans="1:6" s="57" customFormat="1" ht="11.25" customHeight="1" x14ac:dyDescent="0.2">
      <c r="A172" s="6"/>
      <c r="B172" s="35" t="s">
        <v>233</v>
      </c>
      <c r="C172" s="55">
        <v>1074727.0699999984</v>
      </c>
      <c r="D172" s="222">
        <v>35658.62999999999</v>
      </c>
      <c r="E172" s="182">
        <v>-4.2974048998676406E-2</v>
      </c>
      <c r="F172" s="56"/>
    </row>
    <row r="173" spans="1:6" s="57" customFormat="1" ht="11.25" hidden="1" customHeight="1" x14ac:dyDescent="0.2">
      <c r="A173" s="6"/>
      <c r="B173" s="35"/>
      <c r="C173" s="55"/>
      <c r="D173" s="222"/>
      <c r="E173" s="182"/>
      <c r="F173" s="56"/>
    </row>
    <row r="174" spans="1:6" s="57" customFormat="1" ht="11.2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21151.8</v>
      </c>
      <c r="D176" s="222">
        <v>1176.0999999999999</v>
      </c>
      <c r="E176" s="182">
        <v>-7.2927852312223651E-2</v>
      </c>
      <c r="F176" s="59"/>
    </row>
    <row r="177" spans="1:10" s="60" customFormat="1" ht="10.5" customHeight="1" x14ac:dyDescent="0.2">
      <c r="A177" s="24"/>
      <c r="B177" s="37" t="s">
        <v>214</v>
      </c>
      <c r="C177" s="55">
        <v>32779729</v>
      </c>
      <c r="D177" s="222">
        <v>4199200</v>
      </c>
      <c r="E177" s="182">
        <v>-2.9495756703055598E-2</v>
      </c>
      <c r="F177" s="59"/>
    </row>
    <row r="178" spans="1:10" s="60" customFormat="1" ht="10.5" customHeight="1" x14ac:dyDescent="0.2">
      <c r="A178" s="24"/>
      <c r="B178" s="37" t="s">
        <v>215</v>
      </c>
      <c r="C178" s="55">
        <v>8309.5</v>
      </c>
      <c r="D178" s="222">
        <v>727.5</v>
      </c>
      <c r="E178" s="182">
        <v>-0.14748127629014052</v>
      </c>
      <c r="F178" s="59"/>
    </row>
    <row r="179" spans="1:10" s="60" customFormat="1" ht="10.5" customHeight="1" x14ac:dyDescent="0.2">
      <c r="A179" s="24"/>
      <c r="B179" s="37" t="s">
        <v>216</v>
      </c>
      <c r="C179" s="55">
        <v>14637.5</v>
      </c>
      <c r="D179" s="222">
        <v>1555</v>
      </c>
      <c r="E179" s="182">
        <v>-8.286340852130325E-2</v>
      </c>
      <c r="F179" s="59"/>
    </row>
    <row r="180" spans="1:10" s="60" customFormat="1" ht="10.5" customHeight="1" x14ac:dyDescent="0.2">
      <c r="A180" s="24"/>
      <c r="B180" s="37" t="s">
        <v>217</v>
      </c>
      <c r="C180" s="55">
        <v>86805.380000000048</v>
      </c>
      <c r="D180" s="222">
        <v>4631.6799999999994</v>
      </c>
      <c r="E180" s="182">
        <v>-5.7302466608530334E-2</v>
      </c>
      <c r="F180" s="59"/>
    </row>
    <row r="181" spans="1:10" s="60" customFormat="1" ht="10.5" hidden="1" customHeight="1" x14ac:dyDescent="0.2">
      <c r="A181" s="24"/>
      <c r="B181" s="37"/>
      <c r="C181" s="55"/>
      <c r="D181" s="222"/>
      <c r="E181" s="182"/>
    </row>
    <row r="182" spans="1:10" s="60" customFormat="1" ht="10.5" hidden="1" customHeight="1" x14ac:dyDescent="0.2">
      <c r="A182" s="24"/>
      <c r="B182" s="37"/>
      <c r="C182" s="55"/>
      <c r="D182" s="222"/>
      <c r="E182" s="182"/>
    </row>
    <row r="183" spans="1:10" s="60" customFormat="1" ht="10.5" hidden="1" customHeight="1" x14ac:dyDescent="0.2">
      <c r="A183" s="24"/>
      <c r="B183" s="37"/>
      <c r="C183" s="55"/>
      <c r="D183" s="222"/>
      <c r="E183" s="182"/>
    </row>
    <row r="184" spans="1:10" s="60" customFormat="1" ht="10.5" hidden="1" customHeight="1" x14ac:dyDescent="0.2">
      <c r="A184" s="24"/>
      <c r="B184" s="37"/>
      <c r="C184" s="55"/>
      <c r="D184" s="222"/>
      <c r="E184" s="182"/>
    </row>
    <row r="185" spans="1:10" s="60" customFormat="1" ht="10.5" hidden="1" customHeight="1" x14ac:dyDescent="0.2">
      <c r="A185" s="24"/>
      <c r="B185" s="37"/>
      <c r="C185" s="55"/>
      <c r="D185" s="222"/>
      <c r="E185" s="182"/>
    </row>
    <row r="186" spans="1:10" x14ac:dyDescent="0.2">
      <c r="B186" s="41" t="s">
        <v>235</v>
      </c>
      <c r="C186" s="166">
        <v>32910633.18</v>
      </c>
      <c r="D186" s="342">
        <v>4207290.28</v>
      </c>
      <c r="E186" s="194">
        <v>-2.9659487263893669E-2</v>
      </c>
      <c r="F186" s="59"/>
      <c r="G186" s="160"/>
      <c r="H186" s="160"/>
      <c r="I186" s="160"/>
      <c r="J186" s="160"/>
    </row>
    <row r="187" spans="1:10" ht="12" hidden="1" x14ac:dyDescent="0.2">
      <c r="B187" s="367" t="s">
        <v>164</v>
      </c>
      <c r="C187" s="370"/>
      <c r="D187" s="372"/>
      <c r="E187" s="372"/>
      <c r="G187" s="160"/>
      <c r="H187" s="160"/>
      <c r="I187" s="160"/>
      <c r="J187" s="160"/>
    </row>
    <row r="188" spans="1:10" hidden="1" x14ac:dyDescent="0.2">
      <c r="B188" s="16"/>
      <c r="C188" s="371"/>
      <c r="D188" s="373"/>
      <c r="E188" s="373"/>
      <c r="G188" s="160"/>
      <c r="H188" s="160"/>
      <c r="I188" s="160"/>
      <c r="J188" s="160"/>
    </row>
    <row r="189" spans="1:10" hidden="1" x14ac:dyDescent="0.2">
      <c r="B189" s="37" t="s">
        <v>347</v>
      </c>
      <c r="C189" s="371">
        <v>0</v>
      </c>
      <c r="D189" s="373"/>
      <c r="E189" s="373"/>
      <c r="G189" s="160"/>
      <c r="H189" s="160"/>
      <c r="I189" s="160"/>
      <c r="J189" s="160"/>
    </row>
    <row r="190" spans="1:10" hidden="1" x14ac:dyDescent="0.2">
      <c r="B190" s="37" t="s">
        <v>348</v>
      </c>
      <c r="C190" s="371">
        <v>0</v>
      </c>
      <c r="D190" s="373"/>
      <c r="E190" s="373"/>
      <c r="G190" s="160"/>
      <c r="H190" s="160"/>
      <c r="I190" s="160"/>
      <c r="J190" s="160"/>
    </row>
    <row r="191" spans="1:10" hidden="1" x14ac:dyDescent="0.2">
      <c r="B191" s="16"/>
      <c r="C191" s="371"/>
      <c r="D191" s="373"/>
      <c r="E191" s="373"/>
      <c r="G191" s="160"/>
      <c r="H191" s="160"/>
      <c r="I191" s="160"/>
      <c r="J191" s="160"/>
    </row>
    <row r="192" spans="1:10" s="28" customFormat="1" ht="3" hidden="1" customHeight="1" x14ac:dyDescent="0.2">
      <c r="A192" s="54"/>
      <c r="B192" s="367" t="s">
        <v>165</v>
      </c>
      <c r="C192" s="354"/>
      <c r="D192" s="354"/>
      <c r="E192" s="377"/>
      <c r="F192" s="374"/>
      <c r="G192" s="368"/>
      <c r="H192" s="70"/>
      <c r="I192" s="375"/>
      <c r="J192" s="375"/>
    </row>
    <row r="193" spans="1:10" ht="10.5" hidden="1" customHeight="1" x14ac:dyDescent="0.2">
      <c r="A193" s="2"/>
      <c r="B193" s="84"/>
      <c r="C193" s="72"/>
      <c r="D193" s="72"/>
      <c r="E193" s="72"/>
      <c r="F193" s="376"/>
      <c r="G193" s="369"/>
      <c r="H193" s="69"/>
      <c r="I193" s="160"/>
      <c r="J193" s="160"/>
    </row>
    <row r="194" spans="1:10" x14ac:dyDescent="0.2">
      <c r="D194" s="350"/>
      <c r="E194" s="350"/>
      <c r="F194" s="20"/>
      <c r="G194" s="160"/>
      <c r="H194" s="160"/>
      <c r="I194" s="160"/>
      <c r="J194" s="160"/>
    </row>
    <row r="195" spans="1:10" x14ac:dyDescent="0.2">
      <c r="D195" s="350"/>
      <c r="E195" s="350"/>
      <c r="G195" s="160"/>
      <c r="H195" s="160"/>
      <c r="I195" s="160"/>
      <c r="J195" s="160"/>
    </row>
    <row r="196" spans="1:10" x14ac:dyDescent="0.2">
      <c r="D196" s="350"/>
      <c r="E196" s="350"/>
      <c r="G196" s="160"/>
      <c r="H196" s="160"/>
      <c r="I196" s="160"/>
      <c r="J196" s="160"/>
    </row>
    <row r="197" spans="1:10" x14ac:dyDescent="0.2">
      <c r="D197" s="350"/>
      <c r="E197" s="350"/>
      <c r="G197" s="160"/>
      <c r="H197" s="160"/>
      <c r="I197" s="160"/>
      <c r="J197" s="160"/>
    </row>
    <row r="198" spans="1:10" x14ac:dyDescent="0.2">
      <c r="D198" s="350"/>
      <c r="E198" s="350"/>
      <c r="G198" s="160"/>
      <c r="H198" s="160"/>
      <c r="I198" s="160"/>
      <c r="J198" s="160"/>
    </row>
    <row r="199" spans="1:10" x14ac:dyDescent="0.2">
      <c r="D199" s="350"/>
      <c r="E199" s="350"/>
    </row>
    <row r="200" spans="1:10" x14ac:dyDescent="0.2">
      <c r="D200" s="350"/>
      <c r="E200" s="350"/>
    </row>
    <row r="201" spans="1:10" x14ac:dyDescent="0.2">
      <c r="D201" s="350"/>
      <c r="E201" s="350"/>
    </row>
    <row r="202" spans="1:10" x14ac:dyDescent="0.2">
      <c r="D202" s="350"/>
      <c r="E202" s="350"/>
    </row>
    <row r="203" spans="1:10" x14ac:dyDescent="0.2">
      <c r="D203" s="350"/>
      <c r="E203" s="350"/>
    </row>
    <row r="204" spans="1:10" x14ac:dyDescent="0.2">
      <c r="D204" s="350"/>
      <c r="E204" s="350"/>
    </row>
    <row r="205" spans="1:10" x14ac:dyDescent="0.2">
      <c r="D205" s="350"/>
      <c r="E205" s="350"/>
    </row>
    <row r="206" spans="1:10" x14ac:dyDescent="0.2">
      <c r="D206" s="350"/>
      <c r="E206" s="350"/>
    </row>
    <row r="207" spans="1:10" x14ac:dyDescent="0.2">
      <c r="D207" s="350"/>
      <c r="E207" s="350"/>
    </row>
    <row r="208" spans="1:10" x14ac:dyDescent="0.2">
      <c r="D208" s="350"/>
      <c r="E208" s="350"/>
    </row>
    <row r="209" spans="4:5" x14ac:dyDescent="0.2">
      <c r="D209" s="350"/>
      <c r="E209" s="350"/>
    </row>
    <row r="210" spans="4:5" x14ac:dyDescent="0.2">
      <c r="D210" s="350"/>
      <c r="E210" s="350"/>
    </row>
    <row r="211" spans="4:5" x14ac:dyDescent="0.2">
      <c r="D211" s="350"/>
      <c r="E211" s="350"/>
    </row>
    <row r="212" spans="4:5" x14ac:dyDescent="0.2">
      <c r="D212" s="350"/>
      <c r="E212" s="350"/>
    </row>
    <row r="213" spans="4:5" x14ac:dyDescent="0.2">
      <c r="D213" s="350"/>
      <c r="E213" s="350"/>
    </row>
    <row r="214" spans="4:5" x14ac:dyDescent="0.2">
      <c r="D214" s="350"/>
      <c r="E214" s="350"/>
    </row>
    <row r="215" spans="4:5" x14ac:dyDescent="0.2">
      <c r="D215" s="350"/>
      <c r="E215" s="350"/>
    </row>
    <row r="216" spans="4:5" x14ac:dyDescent="0.2">
      <c r="D216" s="350"/>
      <c r="E216" s="350"/>
    </row>
    <row r="217" spans="4:5" x14ac:dyDescent="0.2">
      <c r="D217" s="350"/>
      <c r="E217" s="350"/>
    </row>
    <row r="218" spans="4:5" x14ac:dyDescent="0.2">
      <c r="D218" s="350"/>
      <c r="E218" s="350"/>
    </row>
    <row r="219" spans="4:5" x14ac:dyDescent="0.2">
      <c r="D219" s="350"/>
      <c r="E219" s="350"/>
    </row>
    <row r="220" spans="4:5" x14ac:dyDescent="0.2">
      <c r="D220" s="350"/>
      <c r="E220" s="350"/>
    </row>
    <row r="221" spans="4:5" x14ac:dyDescent="0.2">
      <c r="D221" s="350"/>
      <c r="E221" s="350"/>
    </row>
    <row r="222" spans="4:5" x14ac:dyDescent="0.2">
      <c r="D222" s="350"/>
      <c r="E222" s="350"/>
    </row>
    <row r="223" spans="4:5" x14ac:dyDescent="0.2">
      <c r="D223" s="350"/>
      <c r="E223" s="350"/>
    </row>
    <row r="224" spans="4:5" x14ac:dyDescent="0.2">
      <c r="D224" s="350"/>
      <c r="E224" s="350"/>
    </row>
    <row r="225" spans="4:5" x14ac:dyDescent="0.2">
      <c r="D225" s="350"/>
      <c r="E225" s="350"/>
    </row>
    <row r="226" spans="4:5" x14ac:dyDescent="0.2">
      <c r="D226" s="350"/>
      <c r="E226" s="350"/>
    </row>
    <row r="227" spans="4:5" x14ac:dyDescent="0.2">
      <c r="D227" s="350"/>
      <c r="E227" s="350"/>
    </row>
    <row r="228" spans="4:5" x14ac:dyDescent="0.2">
      <c r="D228" s="350"/>
      <c r="E228" s="350"/>
    </row>
    <row r="229" spans="4:5" x14ac:dyDescent="0.2">
      <c r="D229" s="350"/>
      <c r="E229" s="350"/>
    </row>
    <row r="230" spans="4:5" x14ac:dyDescent="0.2">
      <c r="D230" s="350"/>
      <c r="E230" s="350"/>
    </row>
    <row r="231" spans="4:5" x14ac:dyDescent="0.2">
      <c r="D231" s="350"/>
      <c r="E231" s="350"/>
    </row>
    <row r="232" spans="4:5" x14ac:dyDescent="0.2">
      <c r="D232" s="350"/>
      <c r="E232" s="350"/>
    </row>
    <row r="233" spans="4:5" x14ac:dyDescent="0.2">
      <c r="D233" s="350"/>
      <c r="E233" s="350"/>
    </row>
    <row r="234" spans="4:5" x14ac:dyDescent="0.2">
      <c r="D234" s="350"/>
      <c r="E234" s="350"/>
    </row>
    <row r="235" spans="4:5" x14ac:dyDescent="0.2">
      <c r="D235" s="350"/>
      <c r="E235" s="350"/>
    </row>
    <row r="236" spans="4:5" x14ac:dyDescent="0.2">
      <c r="D236" s="350"/>
      <c r="E236" s="350"/>
    </row>
    <row r="237" spans="4:5" x14ac:dyDescent="0.2">
      <c r="D237" s="350"/>
      <c r="E237" s="350"/>
    </row>
    <row r="238" spans="4:5" x14ac:dyDescent="0.2">
      <c r="D238" s="350"/>
      <c r="E238" s="350"/>
    </row>
    <row r="239" spans="4:5" x14ac:dyDescent="0.2">
      <c r="D239" s="350"/>
      <c r="E239" s="350"/>
    </row>
    <row r="240" spans="4:5" x14ac:dyDescent="0.2">
      <c r="D240" s="350"/>
      <c r="E240" s="350"/>
    </row>
    <row r="241" spans="4:5" x14ac:dyDescent="0.2">
      <c r="D241" s="350"/>
      <c r="E241" s="350"/>
    </row>
    <row r="242" spans="4:5" x14ac:dyDescent="0.2">
      <c r="D242" s="350"/>
      <c r="E242" s="350"/>
    </row>
    <row r="243" spans="4:5" x14ac:dyDescent="0.2">
      <c r="D243" s="350"/>
      <c r="E243" s="350"/>
    </row>
    <row r="244" spans="4:5" x14ac:dyDescent="0.2">
      <c r="D244" s="350"/>
      <c r="E244" s="350"/>
    </row>
    <row r="245" spans="4:5" x14ac:dyDescent="0.2">
      <c r="D245" s="350"/>
    </row>
    <row r="246" spans="4:5" x14ac:dyDescent="0.2">
      <c r="D246" s="350"/>
    </row>
    <row r="247" spans="4:5" x14ac:dyDescent="0.2">
      <c r="D247" s="350"/>
    </row>
    <row r="248" spans="4:5" x14ac:dyDescent="0.2">
      <c r="D248" s="350"/>
    </row>
    <row r="249" spans="4:5" x14ac:dyDescent="0.2">
      <c r="D249" s="350"/>
    </row>
    <row r="250" spans="4:5" x14ac:dyDescent="0.2">
      <c r="D250" s="350"/>
    </row>
    <row r="251" spans="4:5" x14ac:dyDescent="0.2">
      <c r="D251" s="350"/>
    </row>
    <row r="252" spans="4:5" x14ac:dyDescent="0.2">
      <c r="D252" s="350"/>
    </row>
    <row r="253" spans="4:5" x14ac:dyDescent="0.2">
      <c r="D253" s="350"/>
    </row>
    <row r="254" spans="4:5" x14ac:dyDescent="0.2">
      <c r="D254" s="350"/>
    </row>
    <row r="255" spans="4:5" x14ac:dyDescent="0.2">
      <c r="D255" s="350"/>
    </row>
    <row r="256" spans="4:5" x14ac:dyDescent="0.2">
      <c r="D256" s="350"/>
    </row>
    <row r="257" spans="4:4" x14ac:dyDescent="0.2">
      <c r="D257" s="350"/>
    </row>
  </sheetData>
  <dataConsolidate/>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21</vt:i4>
      </vt:variant>
      <vt:variant>
        <vt:lpstr>Plages nommées</vt:lpstr>
      </vt:variant>
      <vt:variant>
        <vt:i4>71</vt:i4>
      </vt:variant>
    </vt:vector>
  </HeadingPairs>
  <TitlesOfParts>
    <vt:vector size="92" baseType="lpstr">
      <vt:lpstr>SYNTHESE</vt:lpstr>
      <vt:lpstr>CUMUL_SYNTHESE</vt:lpstr>
      <vt:lpstr>Maladie_mnt</vt:lpstr>
      <vt:lpstr>Maternité_mnt</vt:lpstr>
      <vt:lpstr>Inva_mnt</vt:lpstr>
      <vt:lpstr>AT_mnt</vt:lpstr>
      <vt:lpstr>Tousrisques_mnt</vt:lpstr>
      <vt:lpstr>Maladie_nbre</vt:lpstr>
      <vt:lpstr>Maternité_nbre</vt:lpstr>
      <vt:lpstr>AT_nbre</vt:lpstr>
      <vt:lpstr>Tousrisques_nbre</vt:lpstr>
      <vt:lpstr>CUMUL_Maladie_mnt</vt:lpstr>
      <vt:lpstr>CUMUL_Maternité_mnt</vt:lpstr>
      <vt:lpstr>CUMUL_Inva_mnt</vt:lpstr>
      <vt:lpstr>CUMUL_AT_mnt</vt:lpstr>
      <vt:lpstr>CUMUL_Tousrisques_mnt</vt:lpstr>
      <vt:lpstr>CUMUL_Maladie_nbre</vt:lpstr>
      <vt:lpstr>CUMUL_Maternité_nbre</vt:lpstr>
      <vt:lpstr>CUMUL_AT_nbre</vt:lpstr>
      <vt:lpstr>CUMUL_Tousrisques_nbre</vt:lpstr>
      <vt:lpstr>TAUX</vt:lpstr>
      <vt:lpstr>asort</vt:lpstr>
      <vt:lpstr>AT_mnt!asortM</vt:lpstr>
      <vt:lpstr>AT_nbre!asortM</vt:lpstr>
      <vt:lpstr>CUMUL_AT_mnt!asortM</vt:lpstr>
      <vt:lpstr>CUMUL_AT_nbre!asortM</vt:lpstr>
      <vt:lpstr>CUMUL_Inva_mnt!asortM</vt:lpstr>
      <vt:lpstr>CUMUL_Maladie_mnt!asortM</vt:lpstr>
      <vt:lpstr>CUMUL_Maladie_nbre!asortM</vt:lpstr>
      <vt:lpstr>CUMUL_Maternité_mnt!asortM</vt:lpstr>
      <vt:lpstr>CUMUL_Maternité_nbre!asortM</vt:lpstr>
      <vt:lpstr>CUMUL_Tousrisques_mnt!asortM</vt:lpstr>
      <vt:lpstr>CUMUL_Tousrisques_nbre!asortM</vt:lpstr>
      <vt:lpstr>Inva_mnt!asortM</vt:lpstr>
      <vt:lpstr>Maladie_mnt!asortM</vt:lpstr>
      <vt:lpstr>Maladie_nbre!asortM</vt:lpstr>
      <vt:lpstr>Maternité_mnt!asortM</vt:lpstr>
      <vt:lpstr>Maternité_nbre!asortM</vt:lpstr>
      <vt:lpstr>Tousrisques_mnt!asortM</vt:lpstr>
      <vt:lpstr>Tousrisques_nbre!asortM</vt:lpstr>
      <vt:lpstr>CUMUL_Inva_mnt!deces</vt:lpstr>
      <vt:lpstr>Inva_mnt!deces</vt:lpstr>
      <vt:lpstr>AT_mnt!hon_priv</vt:lpstr>
      <vt:lpstr>CUMUL_AT_mnt!hon_priv</vt:lpstr>
      <vt:lpstr>CUMUL_Maladie_mnt!hon_priv</vt:lpstr>
      <vt:lpstr>CUMUL_Maternité_mnt!hon_priv</vt:lpstr>
      <vt:lpstr>CUMUL_Maternité_nbre!hon_priv</vt:lpstr>
      <vt:lpstr>CUMUL_Tousrisques_mnt!hon_priv</vt:lpstr>
      <vt:lpstr>CUMUL_Tousrisques_nbre!hon_priv</vt:lpstr>
      <vt:lpstr>Maladie_mnt!hon_priv</vt:lpstr>
      <vt:lpstr>Maternité_mnt!hon_priv</vt:lpstr>
      <vt:lpstr>Maternité_nbre!hon_priv</vt:lpstr>
      <vt:lpstr>Tousrisques_mnt!hon_priv</vt:lpstr>
      <vt:lpstr>Tousrisques_nbre!hon_priv</vt:lpstr>
      <vt:lpstr>CUMUL_Tousrisques_mnt!hosp_priv</vt:lpstr>
      <vt:lpstr>Tousrisques_mnt!hosp_priv</vt:lpstr>
      <vt:lpstr>TAUX!Impression_des_titres</vt:lpstr>
      <vt:lpstr>CUMUL_Inva_mnt!invalidite</vt:lpstr>
      <vt:lpstr>Inva_mnt!invalidite</vt:lpstr>
      <vt:lpstr>AT_mnt!m_maladie</vt:lpstr>
      <vt:lpstr>CUMUL_AT_mnt!m_maladie</vt:lpstr>
      <vt:lpstr>CUMUL_Maladie_mnt!m_maladie</vt:lpstr>
      <vt:lpstr>CUMUL_Maternité_mnt!m_maladie</vt:lpstr>
      <vt:lpstr>Maladie_mnt!m_maladie</vt:lpstr>
      <vt:lpstr>Maternité_mnt!m_maladie</vt:lpstr>
      <vt:lpstr>AT_mnt!maladie</vt:lpstr>
      <vt:lpstr>CUMUL_AT_mnt!maladie</vt:lpstr>
      <vt:lpstr>CUMUL_Maladie_mnt!maladie</vt:lpstr>
      <vt:lpstr>CUMUL_Maternité_mnt!maladie</vt:lpstr>
      <vt:lpstr>Maladie_mnt!maladie</vt:lpstr>
      <vt:lpstr>Maternité_mnt!maladie</vt:lpstr>
      <vt:lpstr>Résultats_à_fin_Juillet_1999</vt:lpstr>
      <vt:lpstr>sortx</vt:lpstr>
      <vt:lpstr>AT_mnt!Zone_d_impression</vt:lpstr>
      <vt:lpstr>AT_nbre!Zone_d_impression</vt:lpstr>
      <vt:lpstr>CUMUL_AT_mnt!Zone_d_impression</vt:lpstr>
      <vt:lpstr>CUMUL_AT_nbre!Zone_d_impression</vt:lpstr>
      <vt:lpstr>CUMUL_Inva_mnt!Zone_d_impression</vt:lpstr>
      <vt:lpstr>CUMUL_Maladie_mnt!Zone_d_impression</vt:lpstr>
      <vt:lpstr>CUMUL_Maladie_nbre!Zone_d_impression</vt:lpstr>
      <vt:lpstr>CUMUL_Maternité_mnt!Zone_d_impression</vt:lpstr>
      <vt:lpstr>CUMUL_Maternité_nbre!Zone_d_impression</vt:lpstr>
      <vt:lpstr>CUMUL_Tousrisques_mnt!Zone_d_impression</vt:lpstr>
      <vt:lpstr>CUMUL_Tousrisques_nbre!Zone_d_impression</vt:lpstr>
      <vt:lpstr>Inva_mnt!Zone_d_impression</vt:lpstr>
      <vt:lpstr>Maladie_mnt!Zone_d_impression</vt:lpstr>
      <vt:lpstr>Maladie_nbre!Zone_d_impression</vt:lpstr>
      <vt:lpstr>Maternité_mnt!Zone_d_impression</vt:lpstr>
      <vt:lpstr>Maternité_nbre!Zone_d_impression</vt:lpstr>
      <vt:lpstr>TAUX!Zone_d_impression</vt:lpstr>
      <vt:lpstr>Tousrisques_mnt!Zone_d_impression</vt:lpstr>
      <vt:lpstr>Tousrisques_nbre!Zone_d_impression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 mensuelle</dc:title>
  <dc:subject>traitement mois en cours</dc:subject>
  <dc:creator>am</dc:creator>
  <cp:lastModifiedBy>MUKAGAKUMBA LILIANE (CNAM / Paris)</cp:lastModifiedBy>
  <cp:lastPrinted>2018-08-07T14:17:33Z</cp:lastPrinted>
  <dcterms:created xsi:type="dcterms:W3CDTF">1999-09-28T09:15:15Z</dcterms:created>
  <dcterms:modified xsi:type="dcterms:W3CDTF">2024-10-08T08:08:43Z</dcterms:modified>
</cp:coreProperties>
</file>