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R:\Dpap\SECRETARIAT\_AMELI_PUBLICATION _STAT MENS\_2024\10_RESULTATS A FIN OCTOBRE 2024\STAT EN DATE DE REMBOURSEMENT\"/>
    </mc:Choice>
  </mc:AlternateContent>
  <bookViews>
    <workbookView xWindow="9975" yWindow="-15" windowWidth="10020" windowHeight="7380" tabRatio="401" activeTab="1"/>
  </bookViews>
  <sheets>
    <sheet name="SYNTHESE" sheetId="41" r:id="rId1"/>
    <sheet name="CUMUL_SYNTHESE" sheetId="42" r:id="rId2"/>
    <sheet name="Maladie_mnt" sheetId="32" r:id="rId3"/>
    <sheet name="Maternité_mnt" sheetId="33" r:id="rId4"/>
    <sheet name="Inva_mnt" sheetId="34" r:id="rId5"/>
    <sheet name="AT_mnt" sheetId="35" r:id="rId6"/>
    <sheet name="Tousrisques_mnt" sheetId="36" r:id="rId7"/>
    <sheet name="Maladie_nbre" sheetId="37" r:id="rId8"/>
    <sheet name="Maternité_nbre" sheetId="38" r:id="rId9"/>
    <sheet name="AT_nbre" sheetId="39" r:id="rId10"/>
    <sheet name="Tousrisques_nbre" sheetId="40" r:id="rId11"/>
    <sheet name="CUMUL_Maladie_mnt" sheetId="25" r:id="rId12"/>
    <sheet name="CUMUL_Maternité_mnt" sheetId="27" r:id="rId13"/>
    <sheet name="CUMUL_Inva_mnt" sheetId="13" r:id="rId14"/>
    <sheet name="CUMUL_AT_mnt" sheetId="30" r:id="rId15"/>
    <sheet name="CUMUL_Tousrisques_mnt" sheetId="18" r:id="rId16"/>
    <sheet name="CUMUL_Maladie_nbre" sheetId="19" r:id="rId17"/>
    <sheet name="CUMUL_Maternité_nbre" sheetId="20" r:id="rId18"/>
    <sheet name="CUMUL_AT_nbre" sheetId="21" r:id="rId19"/>
    <sheet name="CUMUL_Tousrisques_nbre" sheetId="22" r:id="rId20"/>
    <sheet name="TAUX" sheetId="31" r:id="rId21"/>
  </sheets>
  <externalReferences>
    <externalReference r:id="rId22"/>
  </externalReferences>
  <definedNames>
    <definedName name="àcoller" localSheetId="5">AT_mnt!#REF!</definedName>
    <definedName name="àcoller" localSheetId="9">AT_nbre!#REF!</definedName>
    <definedName name="àcoller" localSheetId="14">CUMUL_AT_mnt!#REF!</definedName>
    <definedName name="àcoller" localSheetId="18">CUMUL_AT_nbre!#REF!</definedName>
    <definedName name="àcoller" localSheetId="13">CUMUL_Inva_mnt!#REF!</definedName>
    <definedName name="àcoller" localSheetId="11">CUMUL_Maladie_mnt!#REF!</definedName>
    <definedName name="àcoller" localSheetId="16">CUMUL_Maladie_nbre!#REF!</definedName>
    <definedName name="àcoller" localSheetId="12">CUMUL_Maternité_mnt!#REF!</definedName>
    <definedName name="àcoller" localSheetId="17">CUMUL_Maternité_nbre!#REF!</definedName>
    <definedName name="àcoller" localSheetId="15">CUMUL_Tousrisques_mnt!#REF!</definedName>
    <definedName name="àcoller" localSheetId="19">CUMUL_Tousrisques_nbre!#REF!</definedName>
    <definedName name="àcoller" localSheetId="4">Inva_mnt!#REF!</definedName>
    <definedName name="àcoller" localSheetId="2">Maladie_mnt!#REF!</definedName>
    <definedName name="àcoller" localSheetId="7">Maladie_nbre!#REF!</definedName>
    <definedName name="àcoller" localSheetId="3">Maternité_mnt!#REF!</definedName>
    <definedName name="àcoller" localSheetId="8">Maternité_nbre!#REF!</definedName>
    <definedName name="àcoller" localSheetId="20">#REF!</definedName>
    <definedName name="àcoller" localSheetId="6">Tousrisques_mnt!#REF!</definedName>
    <definedName name="àcoller" localSheetId="10">Tousrisques_nbre!#REF!</definedName>
    <definedName name="àcoller">#REF!</definedName>
    <definedName name="àcopier" localSheetId="5">AT_mnt!#REF!</definedName>
    <definedName name="àcopier" localSheetId="9">AT_nbre!#REF!</definedName>
    <definedName name="àcopier" localSheetId="14">CUMUL_AT_mnt!#REF!</definedName>
    <definedName name="àcopier" localSheetId="18">CUMUL_AT_nbre!#REF!</definedName>
    <definedName name="àcopier" localSheetId="13">CUMUL_Inva_mnt!#REF!</definedName>
    <definedName name="àcopier" localSheetId="11">CUMUL_Maladie_mnt!#REF!</definedName>
    <definedName name="àcopier" localSheetId="16">CUMUL_Maladie_nbre!#REF!</definedName>
    <definedName name="àcopier" localSheetId="12">CUMUL_Maternité_mnt!#REF!</definedName>
    <definedName name="àcopier" localSheetId="17">CUMUL_Maternité_nbre!#REF!</definedName>
    <definedName name="àcopier" localSheetId="15">CUMUL_Tousrisques_mnt!#REF!</definedName>
    <definedName name="àcopier" localSheetId="19">CUMUL_Tousrisques_nbre!#REF!</definedName>
    <definedName name="àcopier" localSheetId="4">Inva_mnt!#REF!</definedName>
    <definedName name="àcopier" localSheetId="2">Maladie_mnt!#REF!</definedName>
    <definedName name="àcopier" localSheetId="7">Maladie_nbre!#REF!</definedName>
    <definedName name="àcopier" localSheetId="3">Maternité_mnt!#REF!</definedName>
    <definedName name="àcopier" localSheetId="8">Maternité_nbre!#REF!</definedName>
    <definedName name="àcopier" localSheetId="20">#REF!</definedName>
    <definedName name="àcopier" localSheetId="6">Tousrisques_mnt!#REF!</definedName>
    <definedName name="àcopier" localSheetId="10">Tousrisques_nbre!#REF!</definedName>
    <definedName name="àcopier">#REF!</definedName>
    <definedName name="asort">TAUX!$A$6:$D$125</definedName>
    <definedName name="asortC" localSheetId="5">AT_mnt!#REF!</definedName>
    <definedName name="asortC" localSheetId="9">AT_nbre!#REF!</definedName>
    <definedName name="asortC" localSheetId="14">CUMUL_AT_mnt!#REF!</definedName>
    <definedName name="asortC" localSheetId="18">CUMUL_AT_nbre!#REF!</definedName>
    <definedName name="asortC" localSheetId="13">CUMUL_Inva_mnt!#REF!</definedName>
    <definedName name="asortC" localSheetId="11">CUMUL_Maladie_mnt!#REF!</definedName>
    <definedName name="asortC" localSheetId="16">CUMUL_Maladie_nbre!#REF!</definedName>
    <definedName name="asortC" localSheetId="12">CUMUL_Maternité_mnt!#REF!</definedName>
    <definedName name="asortC" localSheetId="17">CUMUL_Maternité_nbre!#REF!</definedName>
    <definedName name="asortC" localSheetId="15">CUMUL_Tousrisques_mnt!#REF!</definedName>
    <definedName name="asortC" localSheetId="19">CUMUL_Tousrisques_nbre!#REF!</definedName>
    <definedName name="asortC" localSheetId="4">Inva_mnt!#REF!</definedName>
    <definedName name="asortC" localSheetId="2">Maladie_mnt!#REF!</definedName>
    <definedName name="asortC" localSheetId="7">Maladie_nbre!#REF!</definedName>
    <definedName name="asortC" localSheetId="3">Maternité_mnt!#REF!</definedName>
    <definedName name="asortC" localSheetId="8">Maternité_nbre!#REF!</definedName>
    <definedName name="asortC" localSheetId="6">Tousrisques_mnt!#REF!</definedName>
    <definedName name="asortC" localSheetId="10">Tousrisques_nbre!#REF!</definedName>
    <definedName name="asortC">#REF!</definedName>
    <definedName name="asortM" localSheetId="5">AT_mnt!$A$1:$F$601</definedName>
    <definedName name="asortM" localSheetId="9">AT_nbre!$A$1:$D$193</definedName>
    <definedName name="asortM" localSheetId="14">CUMUL_AT_mnt!$A$1:$F$601</definedName>
    <definedName name="asortM" localSheetId="18">CUMUL_AT_nbre!$A$1:$D$193</definedName>
    <definedName name="asortM" localSheetId="13">CUMUL_Inva_mnt!$A$1:$E$17</definedName>
    <definedName name="asortM" localSheetId="11">CUMUL_Maladie_mnt!$A$1:$F$663</definedName>
    <definedName name="asortM" localSheetId="16">CUMUL_Maladie_nbre!$A$1:$F$193</definedName>
    <definedName name="asortM" localSheetId="12">CUMUL_Maternité_mnt!$A$1:$F$605</definedName>
    <definedName name="asortM" localSheetId="17">CUMUL_Maternité_nbre!$A$1:$D$181</definedName>
    <definedName name="asortM" localSheetId="15">CUMUL_Tousrisques_mnt!$A$1:$F$642</definedName>
    <definedName name="asortM" localSheetId="19">CUMUL_Tousrisques_nbre!$A$1:$F$193</definedName>
    <definedName name="asortM" localSheetId="4">Inva_mnt!$A$1:$E$17</definedName>
    <definedName name="asortM" localSheetId="2">Maladie_mnt!$A$1:$F$663</definedName>
    <definedName name="asortM" localSheetId="7">Maladie_nbre!$A$1:$F$193</definedName>
    <definedName name="asortM" localSheetId="3">Maternité_mnt!$A$1:$F$605</definedName>
    <definedName name="asortM" localSheetId="8">Maternité_nbre!$A$1:$D$181</definedName>
    <definedName name="asortM" localSheetId="6">Tousrisques_mnt!$A$1:$F$642</definedName>
    <definedName name="asortM" localSheetId="10">Tousrisques_nbre!$A$1:$F$193</definedName>
    <definedName name="asortM">#REF!</definedName>
    <definedName name="at" localSheetId="5">AT_mnt!#REF!</definedName>
    <definedName name="at" localSheetId="9">AT_nbre!#REF!</definedName>
    <definedName name="at" localSheetId="14">CUMUL_AT_mnt!#REF!</definedName>
    <definedName name="at" localSheetId="18">CUMUL_AT_nbre!#REF!</definedName>
    <definedName name="at" localSheetId="13">CUMUL_Inva_mnt!#REF!</definedName>
    <definedName name="at" localSheetId="11">CUMUL_Maladie_mnt!#REF!</definedName>
    <definedName name="at" localSheetId="16">CUMUL_Maladie_nbre!#REF!</definedName>
    <definedName name="at" localSheetId="12">CUMUL_Maternité_mnt!#REF!</definedName>
    <definedName name="at" localSheetId="17">CUMUL_Maternité_nbre!#REF!</definedName>
    <definedName name="at" localSheetId="15">CUMUL_Tousrisques_mnt!#REF!</definedName>
    <definedName name="at" localSheetId="19">CUMUL_Tousrisques_nbre!#REF!</definedName>
    <definedName name="at" localSheetId="4">Inva_mnt!#REF!</definedName>
    <definedName name="at" localSheetId="2">Maladie_mnt!#REF!</definedName>
    <definedName name="at" localSheetId="7">Maladie_nbre!#REF!</definedName>
    <definedName name="at" localSheetId="3">Maternité_mnt!#REF!</definedName>
    <definedName name="at" localSheetId="8">Maternité_nbre!#REF!</definedName>
    <definedName name="at" localSheetId="6">Tousrisques_mnt!#REF!</definedName>
    <definedName name="at" localSheetId="10">Tousrisques_nbre!#REF!</definedName>
    <definedName name="at">#REF!</definedName>
    <definedName name="autre_soins_sante" localSheetId="5">AT_mnt!#REF!</definedName>
    <definedName name="autre_soins_sante" localSheetId="9">AT_nbre!#REF!</definedName>
    <definedName name="autre_soins_sante" localSheetId="14">CUMUL_AT_mnt!#REF!</definedName>
    <definedName name="autre_soins_sante" localSheetId="18">CUMUL_AT_nbre!#REF!</definedName>
    <definedName name="autre_soins_sante" localSheetId="13">CUMUL_Inva_mnt!#REF!</definedName>
    <definedName name="autre_soins_sante" localSheetId="11">CUMUL_Maladie_mnt!#REF!</definedName>
    <definedName name="autre_soins_sante" localSheetId="16">CUMUL_Maladie_nbre!#REF!</definedName>
    <definedName name="autre_soins_sante" localSheetId="12">CUMUL_Maternité_mnt!#REF!</definedName>
    <definedName name="autre_soins_sante" localSheetId="17">CUMUL_Maternité_nbre!#REF!</definedName>
    <definedName name="autre_soins_sante" localSheetId="15">CUMUL_Tousrisques_mnt!#REF!</definedName>
    <definedName name="autre_soins_sante" localSheetId="19">CUMUL_Tousrisques_nbre!#REF!</definedName>
    <definedName name="autre_soins_sante" localSheetId="4">Inva_mnt!#REF!</definedName>
    <definedName name="autre_soins_sante" localSheetId="2">Maladie_mnt!#REF!</definedName>
    <definedName name="autre_soins_sante" localSheetId="7">Maladie_nbre!#REF!</definedName>
    <definedName name="autre_soins_sante" localSheetId="3">Maternité_mnt!#REF!</definedName>
    <definedName name="autre_soins_sante" localSheetId="8">Maternité_nbre!#REF!</definedName>
    <definedName name="autre_soins_sante" localSheetId="6">Tousrisques_mnt!#REF!</definedName>
    <definedName name="autre_soins_sante" localSheetId="10">Tousrisques_nbre!#REF!</definedName>
    <definedName name="autre_soins_sante">#REF!</definedName>
    <definedName name="autss" localSheetId="5">AT_mnt!#REF!</definedName>
    <definedName name="autss" localSheetId="9">AT_nbre!#REF!</definedName>
    <definedName name="autss" localSheetId="14">CUMUL_AT_mnt!#REF!</definedName>
    <definedName name="autss" localSheetId="18">CUMUL_AT_nbre!#REF!</definedName>
    <definedName name="autss" localSheetId="13">CUMUL_Inva_mnt!#REF!</definedName>
    <definedName name="autss" localSheetId="11">CUMUL_Maladie_mnt!#REF!</definedName>
    <definedName name="autss" localSheetId="16">CUMUL_Maladie_nbre!#REF!</definedName>
    <definedName name="autss" localSheetId="12">CUMUL_Maternité_mnt!#REF!</definedName>
    <definedName name="autss" localSheetId="17">CUMUL_Maternité_nbre!#REF!</definedName>
    <definedName name="autss" localSheetId="15">CUMUL_Tousrisques_mnt!#REF!</definedName>
    <definedName name="autss" localSheetId="19">CUMUL_Tousrisques_nbre!#REF!</definedName>
    <definedName name="autss" localSheetId="4">Inva_mnt!#REF!</definedName>
    <definedName name="autss" localSheetId="2">Maladie_mnt!#REF!</definedName>
    <definedName name="autss" localSheetId="7">Maladie_nbre!#REF!</definedName>
    <definedName name="autss" localSheetId="3">Maternité_mnt!#REF!</definedName>
    <definedName name="autss" localSheetId="8">Maternité_nbre!#REF!</definedName>
    <definedName name="autss" localSheetId="6">Tousrisques_mnt!#REF!</definedName>
    <definedName name="autss" localSheetId="10">Tousrisques_nbre!#REF!</definedName>
    <definedName name="autss">#REF!</definedName>
    <definedName name="c_at" localSheetId="5">AT_mnt!#REF!</definedName>
    <definedName name="c_at" localSheetId="9">AT_nbre!#REF!</definedName>
    <definedName name="c_at" localSheetId="14">CUMUL_AT_mnt!#REF!</definedName>
    <definedName name="c_at" localSheetId="18">CUMUL_AT_nbre!#REF!</definedName>
    <definedName name="c_at" localSheetId="13">CUMUL_Inva_mnt!#REF!</definedName>
    <definedName name="c_at" localSheetId="11">CUMUL_Maladie_mnt!#REF!</definedName>
    <definedName name="c_at" localSheetId="16">CUMUL_Maladie_nbre!#REF!</definedName>
    <definedName name="c_at" localSheetId="12">CUMUL_Maternité_mnt!#REF!</definedName>
    <definedName name="c_at" localSheetId="17">CUMUL_Maternité_nbre!#REF!</definedName>
    <definedName name="c_at" localSheetId="15">CUMUL_Tousrisques_mnt!#REF!</definedName>
    <definedName name="c_at" localSheetId="19">CUMUL_Tousrisques_nbre!#REF!</definedName>
    <definedName name="c_at" localSheetId="4">Inva_mnt!#REF!</definedName>
    <definedName name="c_at" localSheetId="2">Maladie_mnt!#REF!</definedName>
    <definedName name="c_at" localSheetId="7">Maladie_nbre!#REF!</definedName>
    <definedName name="c_at" localSheetId="3">Maternité_mnt!#REF!</definedName>
    <definedName name="c_at" localSheetId="8">Maternité_nbre!#REF!</definedName>
    <definedName name="c_at" localSheetId="6">Tousrisques_mnt!#REF!</definedName>
    <definedName name="c_at" localSheetId="10">Tousrisques_nbre!#REF!</definedName>
    <definedName name="c_at">#REF!</definedName>
    <definedName name="c_deces" localSheetId="5">AT_mnt!#REF!</definedName>
    <definedName name="c_deces" localSheetId="9">AT_nbre!#REF!</definedName>
    <definedName name="c_deces" localSheetId="14">CUMUL_AT_mnt!#REF!</definedName>
    <definedName name="c_deces" localSheetId="18">CUMUL_AT_nbre!#REF!</definedName>
    <definedName name="c_deces" localSheetId="13">CUMUL_Inva_mnt!#REF!</definedName>
    <definedName name="c_deces" localSheetId="11">CUMUL_Maladie_mnt!#REF!</definedName>
    <definedName name="c_deces" localSheetId="16">CUMUL_Maladie_nbre!#REF!</definedName>
    <definedName name="c_deces" localSheetId="12">CUMUL_Maternité_mnt!#REF!</definedName>
    <definedName name="c_deces" localSheetId="17">CUMUL_Maternité_nbre!#REF!</definedName>
    <definedName name="c_deces" localSheetId="15">CUMUL_Tousrisques_mnt!#REF!</definedName>
    <definedName name="c_deces" localSheetId="19">CUMUL_Tousrisques_nbre!#REF!</definedName>
    <definedName name="c_deces" localSheetId="4">Inva_mnt!#REF!</definedName>
    <definedName name="c_deces" localSheetId="2">Maladie_mnt!#REF!</definedName>
    <definedName name="c_deces" localSheetId="7">Maladie_nbre!#REF!</definedName>
    <definedName name="c_deces" localSheetId="3">Maternité_mnt!#REF!</definedName>
    <definedName name="c_deces" localSheetId="8">Maternité_nbre!#REF!</definedName>
    <definedName name="c_deces" localSheetId="6">Tousrisques_mnt!#REF!</definedName>
    <definedName name="c_deces" localSheetId="10">Tousrisques_nbre!#REF!</definedName>
    <definedName name="c_deces">#REF!</definedName>
    <definedName name="c_invalidite" localSheetId="5">AT_mnt!#REF!</definedName>
    <definedName name="c_invalidite" localSheetId="9">AT_nbre!#REF!</definedName>
    <definedName name="c_invalidite" localSheetId="14">CUMUL_AT_mnt!#REF!</definedName>
    <definedName name="c_invalidite" localSheetId="18">CUMUL_AT_nbre!#REF!</definedName>
    <definedName name="c_invalidite" localSheetId="13">CUMUL_Inva_mnt!#REF!</definedName>
    <definedName name="c_invalidite" localSheetId="11">CUMUL_Maladie_mnt!#REF!</definedName>
    <definedName name="c_invalidite" localSheetId="16">CUMUL_Maladie_nbre!#REF!</definedName>
    <definedName name="c_invalidite" localSheetId="12">CUMUL_Maternité_mnt!#REF!</definedName>
    <definedName name="c_invalidite" localSheetId="17">CUMUL_Maternité_nbre!#REF!</definedName>
    <definedName name="c_invalidite" localSheetId="15">CUMUL_Tousrisques_mnt!#REF!</definedName>
    <definedName name="c_invalidite" localSheetId="19">CUMUL_Tousrisques_nbre!#REF!</definedName>
    <definedName name="c_invalidite" localSheetId="4">Inva_mnt!#REF!</definedName>
    <definedName name="c_invalidite" localSheetId="2">Maladie_mnt!#REF!</definedName>
    <definedName name="c_invalidite" localSheetId="7">Maladie_nbre!#REF!</definedName>
    <definedName name="c_invalidite" localSheetId="3">Maternité_mnt!#REF!</definedName>
    <definedName name="c_invalidite" localSheetId="8">Maternité_nbre!#REF!</definedName>
    <definedName name="c_invalidite" localSheetId="6">Tousrisques_mnt!#REF!</definedName>
    <definedName name="c_invalidite" localSheetId="10">Tousrisques_nbre!#REF!</definedName>
    <definedName name="c_invalidite">#REF!</definedName>
    <definedName name="c_maladie" localSheetId="5">AT_mnt!#REF!</definedName>
    <definedName name="c_maladie" localSheetId="9">AT_nbre!#REF!</definedName>
    <definedName name="c_maladie" localSheetId="14">CUMUL_AT_mnt!#REF!</definedName>
    <definedName name="c_maladie" localSheetId="18">CUMUL_AT_nbre!#REF!</definedName>
    <definedName name="c_maladie" localSheetId="13">CUMUL_Inva_mnt!#REF!</definedName>
    <definedName name="c_maladie" localSheetId="11">CUMUL_Maladie_mnt!#REF!</definedName>
    <definedName name="c_maladie" localSheetId="16">CUMUL_Maladie_nbre!#REF!</definedName>
    <definedName name="c_maladie" localSheetId="12">CUMUL_Maternité_mnt!#REF!</definedName>
    <definedName name="c_maladie" localSheetId="17">CUMUL_Maternité_nbre!#REF!</definedName>
    <definedName name="c_maladie" localSheetId="15">CUMUL_Tousrisques_mnt!#REF!</definedName>
    <definedName name="c_maladie" localSheetId="19">CUMUL_Tousrisques_nbre!#REF!</definedName>
    <definedName name="c_maladie" localSheetId="4">Inva_mnt!#REF!</definedName>
    <definedName name="c_maladie" localSheetId="2">Maladie_mnt!#REF!</definedName>
    <definedName name="c_maladie" localSheetId="7">Maladie_nbre!#REF!</definedName>
    <definedName name="c_maladie" localSheetId="3">Maternité_mnt!#REF!</definedName>
    <definedName name="c_maladie" localSheetId="8">Maternité_nbre!#REF!</definedName>
    <definedName name="c_maladie" localSheetId="6">Tousrisques_mnt!#REF!</definedName>
    <definedName name="c_maladie" localSheetId="10">Tousrisques_nbre!#REF!</definedName>
    <definedName name="c_maladie">#REF!</definedName>
    <definedName name="c_maternite" localSheetId="5">AT_mnt!#REF!</definedName>
    <definedName name="c_maternite" localSheetId="9">AT_nbre!#REF!</definedName>
    <definedName name="c_maternite" localSheetId="14">CUMUL_AT_mnt!#REF!</definedName>
    <definedName name="c_maternite" localSheetId="18">CUMUL_AT_nbre!#REF!</definedName>
    <definedName name="c_maternite" localSheetId="13">CUMUL_Inva_mnt!#REF!</definedName>
    <definedName name="c_maternite" localSheetId="11">CUMUL_Maladie_mnt!#REF!</definedName>
    <definedName name="c_maternite" localSheetId="16">CUMUL_Maladie_nbre!#REF!</definedName>
    <definedName name="c_maternite" localSheetId="12">CUMUL_Maternité_mnt!#REF!</definedName>
    <definedName name="c_maternite" localSheetId="17">CUMUL_Maternité_nbre!#REF!</definedName>
    <definedName name="c_maternite" localSheetId="15">CUMUL_Tousrisques_mnt!#REF!</definedName>
    <definedName name="c_maternite" localSheetId="19">CUMUL_Tousrisques_nbre!#REF!</definedName>
    <definedName name="c_maternite" localSheetId="4">Inva_mnt!#REF!</definedName>
    <definedName name="c_maternite" localSheetId="2">Maladie_mnt!#REF!</definedName>
    <definedName name="c_maternite" localSheetId="7">Maladie_nbre!#REF!</definedName>
    <definedName name="c_maternite" localSheetId="3">Maternité_mnt!#REF!</definedName>
    <definedName name="c_maternite" localSheetId="8">Maternité_nbre!#REF!</definedName>
    <definedName name="c_maternite" localSheetId="6">Tousrisques_mnt!#REF!</definedName>
    <definedName name="c_maternite" localSheetId="10">Tousrisques_nbre!#REF!</definedName>
    <definedName name="c_maternite">#REF!</definedName>
    <definedName name="cumul_moins1" localSheetId="5">AT_mnt!#REF!</definedName>
    <definedName name="cumul_moins1" localSheetId="9">AT_nbre!#REF!</definedName>
    <definedName name="cumul_moins1" localSheetId="14">CUMUL_AT_mnt!#REF!</definedName>
    <definedName name="cumul_moins1" localSheetId="18">CUMUL_AT_nbre!#REF!</definedName>
    <definedName name="cumul_moins1" localSheetId="13">CUMUL_Inva_mnt!#REF!</definedName>
    <definedName name="cumul_moins1" localSheetId="11">CUMUL_Maladie_mnt!#REF!</definedName>
    <definedName name="cumul_moins1" localSheetId="16">CUMUL_Maladie_nbre!#REF!</definedName>
    <definedName name="cumul_moins1" localSheetId="12">CUMUL_Maternité_mnt!#REF!</definedName>
    <definedName name="cumul_moins1" localSheetId="17">CUMUL_Maternité_nbre!#REF!</definedName>
    <definedName name="cumul_moins1" localSheetId="15">CUMUL_Tousrisques_mnt!#REF!</definedName>
    <definedName name="cumul_moins1" localSheetId="19">CUMUL_Tousrisques_nbre!#REF!</definedName>
    <definedName name="cumul_moins1" localSheetId="4">Inva_mnt!#REF!</definedName>
    <definedName name="cumul_moins1" localSheetId="2">Maladie_mnt!#REF!</definedName>
    <definedName name="cumul_moins1" localSheetId="7">Maladie_nbre!#REF!</definedName>
    <definedName name="cumul_moins1" localSheetId="3">Maternité_mnt!#REF!</definedName>
    <definedName name="cumul_moins1" localSheetId="8">Maternité_nbre!#REF!</definedName>
    <definedName name="cumul_moins1" localSheetId="6">Tousrisques_mnt!#REF!</definedName>
    <definedName name="cumul_moins1" localSheetId="10">Tousrisques_nbre!#REF!</definedName>
    <definedName name="cumul_moins1">#REF!</definedName>
    <definedName name="deces" localSheetId="5">AT_mnt!#REF!</definedName>
    <definedName name="deces" localSheetId="9">AT_nbre!#REF!</definedName>
    <definedName name="deces" localSheetId="14">CUMUL_AT_mnt!#REF!</definedName>
    <definedName name="deces" localSheetId="18">CUMUL_AT_nbre!#REF!</definedName>
    <definedName name="deces" localSheetId="13">CUMUL_Inva_mnt!$E$15</definedName>
    <definedName name="deces" localSheetId="11">CUMUL_Maladie_mnt!#REF!</definedName>
    <definedName name="deces" localSheetId="16">CUMUL_Maladie_nbre!#REF!</definedName>
    <definedName name="deces" localSheetId="12">CUMUL_Maternité_mnt!#REF!</definedName>
    <definedName name="deces" localSheetId="17">CUMUL_Maternité_nbre!#REF!</definedName>
    <definedName name="deces" localSheetId="15">CUMUL_Tousrisques_mnt!#REF!</definedName>
    <definedName name="deces" localSheetId="19">CUMUL_Tousrisques_nbre!#REF!</definedName>
    <definedName name="deces" localSheetId="4">Inva_mnt!$E$15</definedName>
    <definedName name="deces" localSheetId="2">Maladie_mnt!#REF!</definedName>
    <definedName name="deces" localSheetId="7">Maladie_nbre!#REF!</definedName>
    <definedName name="deces" localSheetId="3">Maternité_mnt!#REF!</definedName>
    <definedName name="deces" localSheetId="8">Maternité_nbre!#REF!</definedName>
    <definedName name="deces" localSheetId="6">Tousrisques_mnt!#REF!</definedName>
    <definedName name="deces" localSheetId="10">Tousrisques_nbre!#REF!</definedName>
    <definedName name="deces">#REF!</definedName>
    <definedName name="doit_100" localSheetId="5">AT_mnt!#REF!</definedName>
    <definedName name="doit_100" localSheetId="9">AT_nbre!#REF!</definedName>
    <definedName name="doit_100" localSheetId="14">CUMUL_AT_mnt!#REF!</definedName>
    <definedName name="doit_100" localSheetId="18">CUMUL_AT_nbre!#REF!</definedName>
    <definedName name="doit_100" localSheetId="13">CUMUL_Inva_mnt!#REF!</definedName>
    <definedName name="doit_100" localSheetId="11">CUMUL_Maladie_mnt!#REF!</definedName>
    <definedName name="doit_100" localSheetId="16">CUMUL_Maladie_nbre!#REF!</definedName>
    <definedName name="doit_100" localSheetId="12">CUMUL_Maternité_mnt!#REF!</definedName>
    <definedName name="doit_100" localSheetId="17">CUMUL_Maternité_nbre!#REF!</definedName>
    <definedName name="doit_100" localSheetId="15">CUMUL_Tousrisques_mnt!#REF!</definedName>
    <definedName name="doit_100" localSheetId="19">CUMUL_Tousrisques_nbre!#REF!</definedName>
    <definedName name="doit_100" localSheetId="4">Inva_mnt!#REF!</definedName>
    <definedName name="doit_100" localSheetId="2">Maladie_mnt!#REF!</definedName>
    <definedName name="doit_100" localSheetId="7">Maladie_nbre!#REF!</definedName>
    <definedName name="doit_100" localSheetId="3">Maternité_mnt!#REF!</definedName>
    <definedName name="doit_100" localSheetId="8">Maternité_nbre!#REF!</definedName>
    <definedName name="doit_100" localSheetId="6">Tousrisques_mnt!#REF!</definedName>
    <definedName name="doit_100" localSheetId="10">Tousrisques_nbre!#REF!</definedName>
    <definedName name="doit_100">#REF!</definedName>
    <definedName name="dotation_global" localSheetId="5">AT_mnt!#REF!</definedName>
    <definedName name="dotation_global" localSheetId="9">AT_nbre!#REF!</definedName>
    <definedName name="dotation_global" localSheetId="14">CUMUL_AT_mnt!#REF!</definedName>
    <definedName name="dotation_global" localSheetId="18">CUMUL_AT_nbre!#REF!</definedName>
    <definedName name="dotation_global" localSheetId="13">CUMUL_Inva_mnt!#REF!</definedName>
    <definedName name="dotation_global" localSheetId="11">CUMUL_Maladie_mnt!#REF!</definedName>
    <definedName name="dotation_global" localSheetId="16">CUMUL_Maladie_nbre!#REF!</definedName>
    <definedName name="dotation_global" localSheetId="12">CUMUL_Maternité_mnt!#REF!</definedName>
    <definedName name="dotation_global" localSheetId="17">CUMUL_Maternité_nbre!#REF!</definedName>
    <definedName name="dotation_global" localSheetId="15">CUMUL_Tousrisques_mnt!#REF!</definedName>
    <definedName name="dotation_global" localSheetId="19">CUMUL_Tousrisques_nbre!#REF!</definedName>
    <definedName name="dotation_global" localSheetId="4">Inva_mnt!#REF!</definedName>
    <definedName name="dotation_global" localSheetId="2">Maladie_mnt!#REF!</definedName>
    <definedName name="dotation_global" localSheetId="7">Maladie_nbre!#REF!</definedName>
    <definedName name="dotation_global" localSheetId="3">Maternité_mnt!#REF!</definedName>
    <definedName name="dotation_global" localSheetId="8">Maternité_nbre!#REF!</definedName>
    <definedName name="dotation_global" localSheetId="6">Tousrisques_mnt!#REF!</definedName>
    <definedName name="dotation_global" localSheetId="10">Tousrisques_nbre!#REF!</definedName>
    <definedName name="dotation_global">#REF!</definedName>
    <definedName name="dotation_mat" localSheetId="5">AT_mnt!#REF!</definedName>
    <definedName name="dotation_mat" localSheetId="9">AT_nbre!#REF!</definedName>
    <definedName name="dotation_mat" localSheetId="14">CUMUL_AT_mnt!#REF!</definedName>
    <definedName name="dotation_mat" localSheetId="18">CUMUL_AT_nbre!#REF!</definedName>
    <definedName name="dotation_mat" localSheetId="13">CUMUL_Inva_mnt!#REF!</definedName>
    <definedName name="dotation_mat" localSheetId="11">CUMUL_Maladie_mnt!#REF!</definedName>
    <definedName name="dotation_mat" localSheetId="16">CUMUL_Maladie_nbre!#REF!</definedName>
    <definedName name="dotation_mat" localSheetId="12">CUMUL_Maternité_mnt!#REF!</definedName>
    <definedName name="dotation_mat" localSheetId="17">CUMUL_Maternité_nbre!#REF!</definedName>
    <definedName name="dotation_mat" localSheetId="15">CUMUL_Tousrisques_mnt!#REF!</definedName>
    <definedName name="dotation_mat" localSheetId="19">CUMUL_Tousrisques_nbre!#REF!</definedName>
    <definedName name="dotation_mat" localSheetId="4">Inva_mnt!#REF!</definedName>
    <definedName name="dotation_mat" localSheetId="2">Maladie_mnt!#REF!</definedName>
    <definedName name="dotation_mat" localSheetId="7">Maladie_nbre!#REF!</definedName>
    <definedName name="dotation_mat" localSheetId="3">Maternité_mnt!#REF!</definedName>
    <definedName name="dotation_mat" localSheetId="8">Maternité_nbre!#REF!</definedName>
    <definedName name="dotation_mat" localSheetId="6">Tousrisques_mnt!#REF!</definedName>
    <definedName name="dotation_mat" localSheetId="10">Tousrisques_nbre!#REF!</definedName>
    <definedName name="dotation_mat">#REF!</definedName>
    <definedName name="grand_poste" localSheetId="5">AT_mnt!#REF!</definedName>
    <definedName name="grand_poste" localSheetId="9">AT_nbre!#REF!</definedName>
    <definedName name="grand_poste" localSheetId="14">CUMUL_AT_mnt!#REF!</definedName>
    <definedName name="grand_poste" localSheetId="18">CUMUL_AT_nbre!#REF!</definedName>
    <definedName name="grand_poste" localSheetId="13">CUMUL_Inva_mnt!#REF!</definedName>
    <definedName name="grand_poste" localSheetId="11">CUMUL_Maladie_mnt!#REF!</definedName>
    <definedName name="grand_poste" localSheetId="16">CUMUL_Maladie_nbre!#REF!</definedName>
    <definedName name="grand_poste" localSheetId="12">CUMUL_Maternité_mnt!#REF!</definedName>
    <definedName name="grand_poste" localSheetId="17">CUMUL_Maternité_nbre!#REF!</definedName>
    <definedName name="grand_poste" localSheetId="15">CUMUL_Tousrisques_mnt!#REF!</definedName>
    <definedName name="grand_poste" localSheetId="19">CUMUL_Tousrisques_nbre!#REF!</definedName>
    <definedName name="grand_poste" localSheetId="4">Inva_mnt!#REF!</definedName>
    <definedName name="grand_poste" localSheetId="2">Maladie_mnt!#REF!</definedName>
    <definedName name="grand_poste" localSheetId="7">Maladie_nbre!#REF!</definedName>
    <definedName name="grand_poste" localSheetId="3">Maternité_mnt!#REF!</definedName>
    <definedName name="grand_poste" localSheetId="8">Maternité_nbre!#REF!</definedName>
    <definedName name="grand_poste" localSheetId="6">Tousrisques_mnt!#REF!</definedName>
    <definedName name="grand_poste" localSheetId="10">Tousrisques_nbre!#REF!</definedName>
    <definedName name="grand_poste">#REF!</definedName>
    <definedName name="hon_priv" localSheetId="5">AT_mnt!$D$191</definedName>
    <definedName name="hon_priv" localSheetId="9">AT_nbre!#REF!</definedName>
    <definedName name="hon_priv" localSheetId="14">CUMUL_AT_mnt!$D$191</definedName>
    <definedName name="hon_priv" localSheetId="18">CUMUL_AT_nbre!#REF!</definedName>
    <definedName name="hon_priv" localSheetId="13">CUMUL_Inva_mnt!#REF!</definedName>
    <definedName name="hon_priv" localSheetId="11">CUMUL_Maladie_mnt!$F$222</definedName>
    <definedName name="hon_priv" localSheetId="16">CUMUL_Maladie_nbre!#REF!</definedName>
    <definedName name="hon_priv" localSheetId="12">CUMUL_Maternité_mnt!$D$199</definedName>
    <definedName name="hon_priv" localSheetId="17">CUMUL_Maternité_nbre!$D$88</definedName>
    <definedName name="hon_priv" localSheetId="15">CUMUL_Tousrisques_mnt!$F$218</definedName>
    <definedName name="hon_priv" localSheetId="19">CUMUL_Tousrisques_nbre!$F$83</definedName>
    <definedName name="hon_priv" localSheetId="4">Inva_mnt!#REF!</definedName>
    <definedName name="hon_priv" localSheetId="2">Maladie_mnt!$F$222</definedName>
    <definedName name="hon_priv" localSheetId="7">Maladie_nbre!#REF!</definedName>
    <definedName name="hon_priv" localSheetId="3">Maternité_mnt!$D$199</definedName>
    <definedName name="hon_priv" localSheetId="8">Maternité_nbre!$D$88</definedName>
    <definedName name="hon_priv" localSheetId="6">Tousrisques_mnt!$F$218</definedName>
    <definedName name="hon_priv" localSheetId="10">Tousrisques_nbre!$F$83</definedName>
    <definedName name="hon_priv">#REF!</definedName>
    <definedName name="hosp_priv" localSheetId="5">AT_mnt!#REF!</definedName>
    <definedName name="hosp_priv" localSheetId="9">AT_nbre!#REF!</definedName>
    <definedName name="hosp_priv" localSheetId="14">CUMUL_AT_mnt!#REF!</definedName>
    <definedName name="hosp_priv" localSheetId="18">CUMUL_AT_nbre!#REF!</definedName>
    <definedName name="hosp_priv" localSheetId="13">CUMUL_Inva_mnt!#REF!</definedName>
    <definedName name="hosp_priv" localSheetId="11">CUMUL_Maladie_mnt!#REF!</definedName>
    <definedName name="hosp_priv" localSheetId="16">CUMUL_Maladie_nbre!#REF!</definedName>
    <definedName name="hosp_priv" localSheetId="12">CUMUL_Maternité_mnt!#REF!</definedName>
    <definedName name="hosp_priv" localSheetId="17">CUMUL_Maternité_nbre!#REF!</definedName>
    <definedName name="hosp_priv" localSheetId="15">CUMUL_Tousrisques_mnt!$F$630</definedName>
    <definedName name="hosp_priv" localSheetId="19">CUMUL_Tousrisques_nbre!#REF!</definedName>
    <definedName name="hosp_priv" localSheetId="4">Inva_mnt!#REF!</definedName>
    <definedName name="hosp_priv" localSheetId="2">Maladie_mnt!#REF!</definedName>
    <definedName name="hosp_priv" localSheetId="7">Maladie_nbre!#REF!</definedName>
    <definedName name="hosp_priv" localSheetId="3">Maternité_mnt!#REF!</definedName>
    <definedName name="hosp_priv" localSheetId="8">Maternité_nbre!#REF!</definedName>
    <definedName name="hosp_priv" localSheetId="6">Tousrisques_mnt!$F$630</definedName>
    <definedName name="hosp_priv" localSheetId="10">Tousrisques_nbre!#REF!</definedName>
    <definedName name="hosp_priv">#REF!</definedName>
    <definedName name="hosp_pub" localSheetId="5">AT_mnt!#REF!</definedName>
    <definedName name="hosp_pub" localSheetId="9">AT_nbre!#REF!</definedName>
    <definedName name="hosp_pub" localSheetId="14">CUMUL_AT_mnt!#REF!</definedName>
    <definedName name="hosp_pub" localSheetId="18">CUMUL_AT_nbre!#REF!</definedName>
    <definedName name="hosp_pub" localSheetId="13">CUMUL_Inva_mnt!#REF!</definedName>
    <definedName name="hosp_pub" localSheetId="11">CUMUL_Maladie_mnt!#REF!</definedName>
    <definedName name="hosp_pub" localSheetId="16">CUMUL_Maladie_nbre!#REF!</definedName>
    <definedName name="hosp_pub" localSheetId="12">CUMUL_Maternité_mnt!#REF!</definedName>
    <definedName name="hosp_pub" localSheetId="17">CUMUL_Maternité_nbre!#REF!</definedName>
    <definedName name="hosp_pub" localSheetId="15">CUMUL_Tousrisques_mnt!#REF!</definedName>
    <definedName name="hosp_pub" localSheetId="19">CUMUL_Tousrisques_nbre!#REF!</definedName>
    <definedName name="hosp_pub" localSheetId="4">Inva_mnt!#REF!</definedName>
    <definedName name="hosp_pub" localSheetId="2">Maladie_mnt!#REF!</definedName>
    <definedName name="hosp_pub" localSheetId="7">Maladie_nbre!#REF!</definedName>
    <definedName name="hosp_pub" localSheetId="3">Maternité_mnt!#REF!</definedName>
    <definedName name="hosp_pub" localSheetId="8">Maternité_nbre!#REF!</definedName>
    <definedName name="hosp_pub" localSheetId="6">Tousrisques_mnt!#REF!</definedName>
    <definedName name="hosp_pub" localSheetId="10">Tousrisques_nbre!#REF!</definedName>
    <definedName name="hosp_pub">#REF!</definedName>
    <definedName name="_xlnm.Print_Titles" localSheetId="20">TAUX!$1:$1</definedName>
    <definedName name="invalidite" localSheetId="5">AT_mnt!#REF!</definedName>
    <definedName name="invalidite" localSheetId="9">AT_nbre!#REF!</definedName>
    <definedName name="invalidite" localSheetId="14">CUMUL_AT_mnt!#REF!</definedName>
    <definedName name="invalidite" localSheetId="18">CUMUL_AT_nbre!#REF!</definedName>
    <definedName name="invalidite" localSheetId="13">CUMUL_Inva_mnt!$E$13</definedName>
    <definedName name="invalidite" localSheetId="11">CUMUL_Maladie_mnt!#REF!</definedName>
    <definedName name="invalidite" localSheetId="16">CUMUL_Maladie_nbre!#REF!</definedName>
    <definedName name="invalidite" localSheetId="12">CUMUL_Maternité_mnt!#REF!</definedName>
    <definedName name="invalidite" localSheetId="17">CUMUL_Maternité_nbre!#REF!</definedName>
    <definedName name="invalidite" localSheetId="15">CUMUL_Tousrisques_mnt!#REF!</definedName>
    <definedName name="invalidite" localSheetId="19">CUMUL_Tousrisques_nbre!#REF!</definedName>
    <definedName name="invalidite" localSheetId="4">Inva_mnt!$E$13</definedName>
    <definedName name="invalidite" localSheetId="2">Maladie_mnt!#REF!</definedName>
    <definedName name="invalidite" localSheetId="7">Maladie_nbre!#REF!</definedName>
    <definedName name="invalidite" localSheetId="3">Maternité_mnt!#REF!</definedName>
    <definedName name="invalidite" localSheetId="8">Maternité_nbre!#REF!</definedName>
    <definedName name="invalidite" localSheetId="6">Tousrisques_mnt!#REF!</definedName>
    <definedName name="invalidite" localSheetId="10">Tousrisques_nbre!#REF!</definedName>
    <definedName name="invalidite">#REF!</definedName>
    <definedName name="juillet">#REF!</definedName>
    <definedName name="m_at" localSheetId="5">AT_mnt!#REF!</definedName>
    <definedName name="m_at" localSheetId="9">AT_nbre!#REF!</definedName>
    <definedName name="m_at" localSheetId="14">CUMUL_AT_mnt!#REF!</definedName>
    <definedName name="m_at" localSheetId="18">CUMUL_AT_nbre!#REF!</definedName>
    <definedName name="m_at" localSheetId="13">CUMUL_Inva_mnt!#REF!</definedName>
    <definedName name="m_at" localSheetId="11">CUMUL_Maladie_mnt!#REF!</definedName>
    <definedName name="m_at" localSheetId="16">CUMUL_Maladie_nbre!#REF!</definedName>
    <definedName name="m_at" localSheetId="12">CUMUL_Maternité_mnt!#REF!</definedName>
    <definedName name="m_at" localSheetId="17">CUMUL_Maternité_nbre!#REF!</definedName>
    <definedName name="m_at" localSheetId="15">CUMUL_Tousrisques_mnt!#REF!</definedName>
    <definedName name="m_at" localSheetId="19">CUMUL_Tousrisques_nbre!#REF!</definedName>
    <definedName name="m_at" localSheetId="4">Inva_mnt!#REF!</definedName>
    <definedName name="m_at" localSheetId="2">Maladie_mnt!#REF!</definedName>
    <definedName name="m_at" localSheetId="7">Maladie_nbre!#REF!</definedName>
    <definedName name="m_at" localSheetId="3">Maternité_mnt!#REF!</definedName>
    <definedName name="m_at" localSheetId="8">Maternité_nbre!#REF!</definedName>
    <definedName name="m_at" localSheetId="6">Tousrisques_mnt!#REF!</definedName>
    <definedName name="m_at" localSheetId="10">Tousrisques_nbre!#REF!</definedName>
    <definedName name="m_at">#REF!</definedName>
    <definedName name="m_deces" localSheetId="5">AT_mnt!#REF!</definedName>
    <definedName name="m_deces" localSheetId="9">AT_nbre!#REF!</definedName>
    <definedName name="m_deces" localSheetId="14">CUMUL_AT_mnt!#REF!</definedName>
    <definedName name="m_deces" localSheetId="18">CUMUL_AT_nbre!#REF!</definedName>
    <definedName name="m_deces" localSheetId="13">CUMUL_Inva_mnt!#REF!</definedName>
    <definedName name="m_deces" localSheetId="11">CUMUL_Maladie_mnt!#REF!</definedName>
    <definedName name="m_deces" localSheetId="16">CUMUL_Maladie_nbre!#REF!</definedName>
    <definedName name="m_deces" localSheetId="12">CUMUL_Maternité_mnt!#REF!</definedName>
    <definedName name="m_deces" localSheetId="17">CUMUL_Maternité_nbre!#REF!</definedName>
    <definedName name="m_deces" localSheetId="15">CUMUL_Tousrisques_mnt!#REF!</definedName>
    <definedName name="m_deces" localSheetId="19">CUMUL_Tousrisques_nbre!#REF!</definedName>
    <definedName name="m_deces" localSheetId="4">Inva_mnt!#REF!</definedName>
    <definedName name="m_deces" localSheetId="2">Maladie_mnt!#REF!</definedName>
    <definedName name="m_deces" localSheetId="7">Maladie_nbre!#REF!</definedName>
    <definedName name="m_deces" localSheetId="3">Maternité_mnt!#REF!</definedName>
    <definedName name="m_deces" localSheetId="8">Maternité_nbre!#REF!</definedName>
    <definedName name="m_deces" localSheetId="6">Tousrisques_mnt!#REF!</definedName>
    <definedName name="m_deces" localSheetId="10">Tousrisques_nbre!#REF!</definedName>
    <definedName name="m_deces">#REF!</definedName>
    <definedName name="m_invalidite" localSheetId="5">AT_mnt!#REF!</definedName>
    <definedName name="m_invalidite" localSheetId="9">AT_nbre!#REF!</definedName>
    <definedName name="m_invalidite" localSheetId="14">CUMUL_AT_mnt!#REF!</definedName>
    <definedName name="m_invalidite" localSheetId="18">CUMUL_AT_nbre!#REF!</definedName>
    <definedName name="m_invalidite" localSheetId="13">CUMUL_Inva_mnt!#REF!</definedName>
    <definedName name="m_invalidite" localSheetId="11">CUMUL_Maladie_mnt!#REF!</definedName>
    <definedName name="m_invalidite" localSheetId="16">CUMUL_Maladie_nbre!#REF!</definedName>
    <definedName name="m_invalidite" localSheetId="12">CUMUL_Maternité_mnt!#REF!</definedName>
    <definedName name="m_invalidite" localSheetId="17">CUMUL_Maternité_nbre!#REF!</definedName>
    <definedName name="m_invalidite" localSheetId="15">CUMUL_Tousrisques_mnt!#REF!</definedName>
    <definedName name="m_invalidite" localSheetId="19">CUMUL_Tousrisques_nbre!#REF!</definedName>
    <definedName name="m_invalidite" localSheetId="4">Inva_mnt!#REF!</definedName>
    <definedName name="m_invalidite" localSheetId="2">Maladie_mnt!#REF!</definedName>
    <definedName name="m_invalidite" localSheetId="7">Maladie_nbre!#REF!</definedName>
    <definedName name="m_invalidite" localSheetId="3">Maternité_mnt!#REF!</definedName>
    <definedName name="m_invalidite" localSheetId="8">Maternité_nbre!#REF!</definedName>
    <definedName name="m_invalidite" localSheetId="6">Tousrisques_mnt!#REF!</definedName>
    <definedName name="m_invalidite" localSheetId="10">Tousrisques_nbre!#REF!</definedName>
    <definedName name="m_invalidite">#REF!</definedName>
    <definedName name="m_maladie" localSheetId="5">AT_mnt!$E$578</definedName>
    <definedName name="m_maladie" localSheetId="9">AT_nbre!#REF!</definedName>
    <definedName name="m_maladie" localSheetId="14">CUMUL_AT_mnt!$E$578</definedName>
    <definedName name="m_maladie" localSheetId="18">CUMUL_AT_nbre!#REF!</definedName>
    <definedName name="m_maladie" localSheetId="13">CUMUL_Inva_mnt!#REF!</definedName>
    <definedName name="m_maladie" localSheetId="11">CUMUL_Maladie_mnt!$E$639</definedName>
    <definedName name="m_maladie" localSheetId="16">CUMUL_Maladie_nbre!#REF!</definedName>
    <definedName name="m_maladie" localSheetId="12">CUMUL_Maternité_mnt!$E$589</definedName>
    <definedName name="m_maladie" localSheetId="17">CUMUL_Maternité_nbre!#REF!</definedName>
    <definedName name="m_maladie" localSheetId="15">CUMUL_Tousrisques_mnt!#REF!</definedName>
    <definedName name="m_maladie" localSheetId="19">CUMUL_Tousrisques_nbre!#REF!</definedName>
    <definedName name="m_maladie" localSheetId="4">Inva_mnt!#REF!</definedName>
    <definedName name="m_maladie" localSheetId="2">Maladie_mnt!$E$639</definedName>
    <definedName name="m_maladie" localSheetId="7">Maladie_nbre!#REF!</definedName>
    <definedName name="m_maladie" localSheetId="3">Maternité_mnt!$E$589</definedName>
    <definedName name="m_maladie" localSheetId="8">Maternité_nbre!#REF!</definedName>
    <definedName name="m_maladie" localSheetId="6">Tousrisques_mnt!#REF!</definedName>
    <definedName name="m_maladie" localSheetId="10">Tousrisques_nbre!#REF!</definedName>
    <definedName name="m_maladie">#REF!</definedName>
    <definedName name="m_maternite" localSheetId="5">AT_mnt!#REF!</definedName>
    <definedName name="m_maternite" localSheetId="9">AT_nbre!#REF!</definedName>
    <definedName name="m_maternite" localSheetId="14">CUMUL_AT_mnt!#REF!</definedName>
    <definedName name="m_maternite" localSheetId="18">CUMUL_AT_nbre!#REF!</definedName>
    <definedName name="m_maternite" localSheetId="13">CUMUL_Inva_mnt!#REF!</definedName>
    <definedName name="m_maternite" localSheetId="11">CUMUL_Maladie_mnt!#REF!</definedName>
    <definedName name="m_maternite" localSheetId="16">CUMUL_Maladie_nbre!#REF!</definedName>
    <definedName name="m_maternite" localSheetId="12">CUMUL_Maternité_mnt!#REF!</definedName>
    <definedName name="m_maternite" localSheetId="17">CUMUL_Maternité_nbre!#REF!</definedName>
    <definedName name="m_maternite" localSheetId="15">CUMUL_Tousrisques_mnt!#REF!</definedName>
    <definedName name="m_maternite" localSheetId="19">CUMUL_Tousrisques_nbre!#REF!</definedName>
    <definedName name="m_maternite" localSheetId="4">Inva_mnt!#REF!</definedName>
    <definedName name="m_maternite" localSheetId="2">Maladie_mnt!#REF!</definedName>
    <definedName name="m_maternite" localSheetId="7">Maladie_nbre!#REF!</definedName>
    <definedName name="m_maternite" localSheetId="3">Maternité_mnt!#REF!</definedName>
    <definedName name="m_maternite" localSheetId="8">Maternité_nbre!#REF!</definedName>
    <definedName name="m_maternite" localSheetId="6">Tousrisques_mnt!#REF!</definedName>
    <definedName name="m_maternite" localSheetId="10">Tousrisques_nbre!#REF!</definedName>
    <definedName name="m_maternite">#REF!</definedName>
    <definedName name="maladie" localSheetId="5">AT_mnt!$F$578</definedName>
    <definedName name="maladie" localSheetId="9">AT_nbre!#REF!</definedName>
    <definedName name="maladie" localSheetId="14">CUMUL_AT_mnt!$F$578</definedName>
    <definedName name="maladie" localSheetId="18">CUMUL_AT_nbre!#REF!</definedName>
    <definedName name="maladie" localSheetId="13">CUMUL_Inva_mnt!#REF!</definedName>
    <definedName name="maladie" localSheetId="11">CUMUL_Maladie_mnt!$F$639</definedName>
    <definedName name="maladie" localSheetId="16">CUMUL_Maladie_nbre!#REF!</definedName>
    <definedName name="maladie" localSheetId="12">CUMUL_Maternité_mnt!$F$589</definedName>
    <definedName name="maladie" localSheetId="17">CUMUL_Maternité_nbre!#REF!</definedName>
    <definedName name="maladie" localSheetId="15">CUMUL_Tousrisques_mnt!#REF!</definedName>
    <definedName name="maladie" localSheetId="19">CUMUL_Tousrisques_nbre!#REF!</definedName>
    <definedName name="maladie" localSheetId="4">Inva_mnt!#REF!</definedName>
    <definedName name="maladie" localSheetId="2">Maladie_mnt!$F$639</definedName>
    <definedName name="maladie" localSheetId="7">Maladie_nbre!#REF!</definedName>
    <definedName name="maladie" localSheetId="3">Maternité_mnt!$F$589</definedName>
    <definedName name="maladie" localSheetId="8">Maternité_nbre!#REF!</definedName>
    <definedName name="maladie" localSheetId="6">Tousrisques_mnt!#REF!</definedName>
    <definedName name="maladie" localSheetId="10">Tousrisques_nbre!#REF!</definedName>
    <definedName name="maladie">#REF!</definedName>
    <definedName name="maternite" localSheetId="5">AT_mnt!#REF!</definedName>
    <definedName name="maternite" localSheetId="9">AT_nbre!#REF!</definedName>
    <definedName name="maternite" localSheetId="14">CUMUL_AT_mnt!#REF!</definedName>
    <definedName name="maternite" localSheetId="18">CUMUL_AT_nbre!#REF!</definedName>
    <definedName name="maternite" localSheetId="13">CUMUL_Inva_mnt!#REF!</definedName>
    <definedName name="maternite" localSheetId="11">CUMUL_Maladie_mnt!#REF!</definedName>
    <definedName name="maternite" localSheetId="16">CUMUL_Maladie_nbre!#REF!</definedName>
    <definedName name="maternite" localSheetId="12">CUMUL_Maternité_mnt!#REF!</definedName>
    <definedName name="maternite" localSheetId="17">CUMUL_Maternité_nbre!#REF!</definedName>
    <definedName name="maternite" localSheetId="15">CUMUL_Tousrisques_mnt!#REF!</definedName>
    <definedName name="maternite" localSheetId="19">CUMUL_Tousrisques_nbre!#REF!</definedName>
    <definedName name="maternite" localSheetId="4">Inva_mnt!#REF!</definedName>
    <definedName name="maternite" localSheetId="2">Maladie_mnt!#REF!</definedName>
    <definedName name="maternite" localSheetId="7">Maladie_nbre!#REF!</definedName>
    <definedName name="maternite" localSheetId="3">Maternité_mnt!#REF!</definedName>
    <definedName name="maternite" localSheetId="8">Maternité_nbre!#REF!</definedName>
    <definedName name="maternite" localSheetId="6">Tousrisques_mnt!#REF!</definedName>
    <definedName name="maternite" localSheetId="10">Tousrisques_nbre!#REF!</definedName>
    <definedName name="maternite">#REF!</definedName>
    <definedName name="page1" localSheetId="5">AT_mnt!#REF!</definedName>
    <definedName name="page1" localSheetId="9">AT_nbre!#REF!</definedName>
    <definedName name="page1" localSheetId="14">CUMUL_AT_mnt!#REF!</definedName>
    <definedName name="page1" localSheetId="18">CUMUL_AT_nbre!#REF!</definedName>
    <definedName name="page1" localSheetId="13">CUMUL_Inva_mnt!#REF!</definedName>
    <definedName name="page1" localSheetId="11">CUMUL_Maladie_mnt!#REF!</definedName>
    <definedName name="page1" localSheetId="16">CUMUL_Maladie_nbre!#REF!</definedName>
    <definedName name="page1" localSheetId="12">CUMUL_Maternité_mnt!#REF!</definedName>
    <definedName name="page1" localSheetId="17">CUMUL_Maternité_nbre!#REF!</definedName>
    <definedName name="page1" localSheetId="15">CUMUL_Tousrisques_mnt!#REF!</definedName>
    <definedName name="page1" localSheetId="19">CUMUL_Tousrisques_nbre!#REF!</definedName>
    <definedName name="page1" localSheetId="4">Inva_mnt!#REF!</definedName>
    <definedName name="page1" localSheetId="2">Maladie_mnt!#REF!</definedName>
    <definedName name="page1" localSheetId="7">Maladie_nbre!#REF!</definedName>
    <definedName name="page1" localSheetId="3">Maternité_mnt!#REF!</definedName>
    <definedName name="page1" localSheetId="8">Maternité_nbre!#REF!</definedName>
    <definedName name="page1" localSheetId="6">Tousrisques_mnt!#REF!</definedName>
    <definedName name="page1" localSheetId="10">Tousrisques_nbre!#REF!</definedName>
    <definedName name="page1">#REF!</definedName>
    <definedName name="prescription" localSheetId="5">AT_mnt!#REF!</definedName>
    <definedName name="prescription" localSheetId="9">AT_nbre!#REF!</definedName>
    <definedName name="prescription" localSheetId="14">CUMUL_AT_mnt!#REF!</definedName>
    <definedName name="prescription" localSheetId="18">CUMUL_AT_nbre!#REF!</definedName>
    <definedName name="prescription" localSheetId="13">CUMUL_Inva_mnt!#REF!</definedName>
    <definedName name="prescription" localSheetId="11">CUMUL_Maladie_mnt!#REF!</definedName>
    <definedName name="prescription" localSheetId="16">CUMUL_Maladie_nbre!#REF!</definedName>
    <definedName name="prescription" localSheetId="12">CUMUL_Maternité_mnt!#REF!</definedName>
    <definedName name="prescription" localSheetId="17">CUMUL_Maternité_nbre!#REF!</definedName>
    <definedName name="prescription" localSheetId="15">CUMUL_Tousrisques_mnt!#REF!</definedName>
    <definedName name="prescription" localSheetId="19">CUMUL_Tousrisques_nbre!#REF!</definedName>
    <definedName name="prescription" localSheetId="4">Inva_mnt!#REF!</definedName>
    <definedName name="prescription" localSheetId="2">Maladie_mnt!#REF!</definedName>
    <definedName name="prescription" localSheetId="7">Maladie_nbre!#REF!</definedName>
    <definedName name="prescription" localSheetId="3">Maternité_mnt!#REF!</definedName>
    <definedName name="prescription" localSheetId="8">Maternité_nbre!#REF!</definedName>
    <definedName name="prescription" localSheetId="6">Tousrisques_mnt!#REF!</definedName>
    <definedName name="prescription" localSheetId="10">Tousrisques_nbre!#REF!</definedName>
    <definedName name="prescription">#REF!</definedName>
    <definedName name="Résultats_à_fin_Juillet_1999">TAUX!$A$6:$D$125</definedName>
    <definedName name="sort">#REF!</definedName>
    <definedName name="sortx">TAUX!$A$6:$D$125</definedName>
    <definedName name="TAUX_MOYEN_DE_REMBOURSEMENT">sort</definedName>
    <definedName name="_xlnm.Print_Area" localSheetId="5">AT_mnt!$A$1:$I$601</definedName>
    <definedName name="_xlnm.Print_Area" localSheetId="9">AT_nbre!$A$1:$F$193</definedName>
    <definedName name="_xlnm.Print_Area" localSheetId="14">CUMUL_AT_mnt!$A$1:$I$601</definedName>
    <definedName name="_xlnm.Print_Area" localSheetId="18">CUMUL_AT_nbre!$A$1:$F$193</definedName>
    <definedName name="_xlnm.Print_Area" localSheetId="13">CUMUL_Inva_mnt!$A$1:$G$21</definedName>
    <definedName name="_xlnm.Print_Area" localSheetId="11">CUMUL_Maladie_mnt!$A$1:$I$659</definedName>
    <definedName name="_xlnm.Print_Area" localSheetId="16">CUMUL_Maladie_nbre!$A$1:$H$193</definedName>
    <definedName name="_xlnm.Print_Area" localSheetId="12">CUMUL_Maternité_mnt!$A$1:$I$607</definedName>
    <definedName name="_xlnm.Print_Area" localSheetId="17">CUMUL_Maternité_nbre!$A$1:$F$193</definedName>
    <definedName name="_xlnm.Print_Area" localSheetId="15">CUMUL_Tousrisques_mnt!$A$1:$I$659</definedName>
    <definedName name="_xlnm.Print_Area" localSheetId="19">CUMUL_Tousrisques_nbre!$A$1:$H$193</definedName>
    <definedName name="_xlnm.Print_Area" localSheetId="4">Inva_mnt!$A$1:$G$21</definedName>
    <definedName name="_xlnm.Print_Area" localSheetId="2">Maladie_mnt!$A$1:$I$659</definedName>
    <definedName name="_xlnm.Print_Area" localSheetId="7">Maladie_nbre!$A$1:$H$193</definedName>
    <definedName name="_xlnm.Print_Area" localSheetId="3">Maternité_mnt!$A$1:$I$607</definedName>
    <definedName name="_xlnm.Print_Area" localSheetId="8">Maternité_nbre!$A$1:$F$193</definedName>
    <definedName name="_xlnm.Print_Area" localSheetId="20">TAUX!$A$1:$D$210</definedName>
    <definedName name="_xlnm.Print_Area" localSheetId="6">Tousrisques_mnt!$A$1:$I$659</definedName>
    <definedName name="_xlnm.Print_Area" localSheetId="10">Tousrisques_nbre!$A$1:$H$193</definedName>
  </definedNames>
  <calcPr calcId="162913" fullCalcOnLoad="1"/>
</workbook>
</file>

<file path=xl/calcChain.xml><?xml version="1.0" encoding="utf-8"?>
<calcChain xmlns="http://schemas.openxmlformats.org/spreadsheetml/2006/main">
  <c r="G1" i="42" l="1"/>
  <c r="G3" i="42"/>
  <c r="G4" i="42"/>
  <c r="H4" i="42"/>
  <c r="I4" i="42"/>
  <c r="J4" i="42"/>
  <c r="K4" i="42"/>
  <c r="G7" i="42"/>
  <c r="G8" i="42"/>
  <c r="G9" i="42"/>
  <c r="G10" i="42"/>
  <c r="G11" i="42"/>
  <c r="G12" i="42"/>
  <c r="G13" i="42"/>
  <c r="G14" i="42"/>
  <c r="G15" i="42"/>
  <c r="G16" i="42"/>
  <c r="G17" i="42"/>
  <c r="G18" i="42"/>
  <c r="G20" i="42"/>
  <c r="G21" i="42"/>
  <c r="G22" i="42"/>
  <c r="G23" i="42"/>
  <c r="G24" i="42"/>
  <c r="G25" i="42"/>
  <c r="G26" i="42"/>
  <c r="G27" i="42"/>
  <c r="G28" i="42"/>
  <c r="G29" i="42"/>
  <c r="G30" i="42"/>
  <c r="G31" i="42"/>
  <c r="G32" i="42"/>
  <c r="G33" i="42"/>
  <c r="G34" i="42"/>
  <c r="G35" i="42"/>
  <c r="G37" i="42"/>
  <c r="G38" i="42"/>
  <c r="G39" i="42"/>
  <c r="G40" i="42"/>
  <c r="G41" i="42"/>
  <c r="G42" i="42"/>
  <c r="G44" i="42"/>
  <c r="G45" i="42"/>
  <c r="G46" i="42"/>
  <c r="G47" i="42"/>
  <c r="G48" i="42"/>
  <c r="G54" i="42"/>
  <c r="G55" i="42"/>
  <c r="G61" i="42"/>
  <c r="G62" i="42"/>
  <c r="G63" i="42"/>
  <c r="G65" i="42"/>
  <c r="G66" i="42"/>
  <c r="C3" i="40"/>
  <c r="G5" i="40"/>
  <c r="G6" i="40"/>
  <c r="C112" i="40"/>
  <c r="G114" i="40"/>
  <c r="G115" i="40"/>
  <c r="B3" i="39"/>
  <c r="E5" i="39"/>
  <c r="E6" i="39"/>
  <c r="B112" i="39"/>
  <c r="E114" i="39"/>
  <c r="E115" i="39"/>
  <c r="B3" i="38"/>
  <c r="E5" i="38"/>
  <c r="E6" i="38"/>
  <c r="B112" i="38"/>
  <c r="E114" i="38"/>
  <c r="E115" i="38"/>
  <c r="C3" i="37"/>
  <c r="G5" i="37"/>
  <c r="G6" i="37"/>
  <c r="C112" i="37"/>
  <c r="G114" i="37"/>
  <c r="G115" i="37"/>
  <c r="C3" i="36"/>
  <c r="K43" i="36"/>
  <c r="K90" i="36"/>
  <c r="K138" i="36"/>
  <c r="K151" i="36"/>
  <c r="C158" i="36"/>
  <c r="B159" i="36"/>
  <c r="H160" i="36"/>
  <c r="H161" i="36"/>
  <c r="K178" i="36"/>
  <c r="K237" i="36"/>
  <c r="K297" i="36"/>
  <c r="C304" i="36"/>
  <c r="B305" i="36"/>
  <c r="H306" i="36"/>
  <c r="H307" i="36"/>
  <c r="K323" i="36"/>
  <c r="K336" i="36"/>
  <c r="K347" i="36"/>
  <c r="K358" i="36"/>
  <c r="K368" i="36"/>
  <c r="K378" i="36"/>
  <c r="K401" i="36"/>
  <c r="K402" i="36"/>
  <c r="K415" i="36"/>
  <c r="C422" i="36"/>
  <c r="B423" i="36"/>
  <c r="H424" i="36"/>
  <c r="H425" i="36"/>
  <c r="K445" i="36"/>
  <c r="K466" i="36"/>
  <c r="K482" i="36"/>
  <c r="K494" i="36"/>
  <c r="K501" i="36"/>
  <c r="K502" i="36"/>
  <c r="K505" i="36"/>
  <c r="K508" i="36"/>
  <c r="C518" i="36"/>
  <c r="B519" i="36"/>
  <c r="F520" i="36"/>
  <c r="K523" i="36"/>
  <c r="K524" i="36"/>
  <c r="K529" i="36"/>
  <c r="K535" i="36"/>
  <c r="K542" i="36"/>
  <c r="K555" i="36"/>
  <c r="K558" i="36"/>
  <c r="C560" i="36"/>
  <c r="B561" i="36"/>
  <c r="F562" i="36"/>
  <c r="K564" i="36"/>
  <c r="K565" i="36"/>
  <c r="K579" i="36"/>
  <c r="K580" i="36"/>
  <c r="K583" i="36"/>
  <c r="K588" i="36"/>
  <c r="K593" i="36"/>
  <c r="K600" i="36"/>
  <c r="K601" i="36"/>
  <c r="K610" i="36"/>
  <c r="K621" i="36"/>
  <c r="K626" i="36"/>
  <c r="C628" i="36"/>
  <c r="B629" i="36"/>
  <c r="F630" i="36"/>
  <c r="K633" i="36"/>
  <c r="K656" i="36"/>
  <c r="C3" i="35"/>
  <c r="C507" i="35" s="1"/>
  <c r="F5" i="35"/>
  <c r="F6" i="35"/>
  <c r="B134" i="35"/>
  <c r="F135" i="35"/>
  <c r="F136" i="35"/>
  <c r="B261" i="35"/>
  <c r="F262" i="35"/>
  <c r="F263" i="35"/>
  <c r="F374" i="35"/>
  <c r="F375" i="35"/>
  <c r="B466" i="35"/>
  <c r="B508" i="35" s="1"/>
  <c r="B574" i="35" s="1"/>
  <c r="F467" i="35"/>
  <c r="F509" i="35"/>
  <c r="F575" i="35"/>
  <c r="B3" i="34"/>
  <c r="C3" i="34"/>
  <c r="F5" i="33"/>
  <c r="F6" i="33"/>
  <c r="B139" i="33"/>
  <c r="F140" i="33"/>
  <c r="F141" i="33"/>
  <c r="B272" i="33"/>
  <c r="F273" i="33"/>
  <c r="F274" i="33"/>
  <c r="B388" i="33"/>
  <c r="F389" i="33"/>
  <c r="F390" i="33"/>
  <c r="B476" i="33"/>
  <c r="F477" i="33"/>
  <c r="B518" i="33"/>
  <c r="F519" i="33"/>
  <c r="B582" i="33"/>
  <c r="B585" i="33"/>
  <c r="K42" i="32"/>
  <c r="K89" i="32"/>
  <c r="K137" i="32"/>
  <c r="K151" i="32"/>
  <c r="C159" i="32"/>
  <c r="B160" i="32"/>
  <c r="H161" i="32"/>
  <c r="H162" i="32"/>
  <c r="K179" i="32"/>
  <c r="K238" i="32"/>
  <c r="K298" i="32"/>
  <c r="C305" i="32"/>
  <c r="B306" i="32"/>
  <c r="H307" i="32"/>
  <c r="H308" i="32"/>
  <c r="K324" i="32"/>
  <c r="K338" i="32"/>
  <c r="K350" i="32"/>
  <c r="K362" i="32"/>
  <c r="K372" i="32"/>
  <c r="K382" i="32"/>
  <c r="K406" i="32"/>
  <c r="K407" i="32"/>
  <c r="K421" i="32"/>
  <c r="C429" i="32"/>
  <c r="B430" i="32"/>
  <c r="H431" i="32"/>
  <c r="H432" i="32"/>
  <c r="K452" i="32"/>
  <c r="K473" i="32"/>
  <c r="K488" i="32"/>
  <c r="K500" i="32"/>
  <c r="K507" i="32"/>
  <c r="K508" i="32"/>
  <c r="K511" i="32"/>
  <c r="K514" i="32"/>
  <c r="C524" i="32"/>
  <c r="B525" i="32"/>
  <c r="F526" i="32"/>
  <c r="K529" i="32"/>
  <c r="K530" i="32"/>
  <c r="K535" i="32"/>
  <c r="K541" i="32"/>
  <c r="K548" i="32"/>
  <c r="K561" i="32"/>
  <c r="K564" i="32"/>
  <c r="C566" i="32"/>
  <c r="B567" i="32"/>
  <c r="B635" i="32" s="1"/>
  <c r="F568" i="32"/>
  <c r="K570" i="32"/>
  <c r="K571" i="32"/>
  <c r="K585" i="32"/>
  <c r="K586" i="32"/>
  <c r="K589" i="32"/>
  <c r="K594" i="32"/>
  <c r="K599" i="32"/>
  <c r="K606" i="32"/>
  <c r="K607" i="32"/>
  <c r="K616" i="32"/>
  <c r="K627" i="32"/>
  <c r="K632" i="32"/>
  <c r="C634" i="32"/>
  <c r="F636" i="32"/>
  <c r="K639" i="32"/>
  <c r="K659" i="32"/>
  <c r="K502" i="18"/>
  <c r="K494" i="18"/>
  <c r="K482" i="18"/>
  <c r="K508" i="25"/>
  <c r="K500" i="25"/>
  <c r="K421" i="25"/>
  <c r="K488" i="25"/>
  <c r="K621" i="18"/>
  <c r="K627" i="25"/>
  <c r="K402" i="18"/>
  <c r="K407" i="25"/>
  <c r="K639" i="25"/>
  <c r="K593" i="18"/>
  <c r="K659" i="25"/>
  <c r="K632" i="25"/>
  <c r="K616" i="25"/>
  <c r="K607" i="25"/>
  <c r="K606" i="25"/>
  <c r="K599" i="25"/>
  <c r="K594" i="25"/>
  <c r="K589" i="25"/>
  <c r="K586" i="25"/>
  <c r="K585" i="25"/>
  <c r="K571" i="25"/>
  <c r="K570" i="25"/>
  <c r="K564" i="25"/>
  <c r="K561" i="25"/>
  <c r="K548" i="25"/>
  <c r="K541" i="25"/>
  <c r="K535" i="25"/>
  <c r="K530" i="25"/>
  <c r="K529" i="25"/>
  <c r="K514" i="25"/>
  <c r="K511" i="25"/>
  <c r="K507" i="25"/>
  <c r="K473" i="25"/>
  <c r="K452" i="25"/>
  <c r="K406" i="25"/>
  <c r="K382" i="25"/>
  <c r="K372" i="25"/>
  <c r="K362" i="25"/>
  <c r="K350" i="25"/>
  <c r="K338" i="25"/>
  <c r="K324" i="25"/>
  <c r="K298" i="25"/>
  <c r="K238" i="25"/>
  <c r="K137" i="25"/>
  <c r="K501" i="18"/>
  <c r="K466" i="18"/>
  <c r="K445" i="18"/>
  <c r="K415" i="18"/>
  <c r="K401" i="18"/>
  <c r="K378" i="18"/>
  <c r="K368" i="18"/>
  <c r="K358" i="18"/>
  <c r="K347" i="18"/>
  <c r="K336" i="18"/>
  <c r="K323" i="18"/>
  <c r="K297" i="18"/>
  <c r="K237" i="18"/>
  <c r="K178" i="18"/>
  <c r="K151" i="18"/>
  <c r="K138" i="18"/>
  <c r="K90" i="18"/>
  <c r="K43" i="18"/>
  <c r="K179" i="25"/>
  <c r="K151" i="25"/>
  <c r="K89" i="25"/>
  <c r="K656" i="18"/>
  <c r="K626" i="18"/>
  <c r="K610" i="18"/>
  <c r="K601" i="18"/>
  <c r="K600" i="18"/>
  <c r="K588" i="18"/>
  <c r="K583" i="18"/>
  <c r="K580" i="18"/>
  <c r="K579" i="18"/>
  <c r="K565" i="18"/>
  <c r="K564" i="18"/>
  <c r="K558" i="18"/>
  <c r="K555" i="18"/>
  <c r="K542" i="18"/>
  <c r="K535" i="18"/>
  <c r="K529" i="18"/>
  <c r="K524" i="18"/>
  <c r="K523" i="18"/>
  <c r="K508" i="18"/>
  <c r="K505" i="18"/>
  <c r="K633" i="18"/>
  <c r="K42" i="25"/>
  <c r="C3" i="18"/>
  <c r="C628" i="18"/>
  <c r="F630" i="18"/>
  <c r="F562" i="18"/>
  <c r="F520" i="18"/>
  <c r="H425" i="18"/>
  <c r="H424" i="18"/>
  <c r="H307" i="18"/>
  <c r="H306" i="18"/>
  <c r="B305" i="18"/>
  <c r="B423" i="18"/>
  <c r="B519" i="18"/>
  <c r="B561" i="18"/>
  <c r="B629" i="18"/>
  <c r="H161" i="18"/>
  <c r="H160" i="18"/>
  <c r="B159" i="18"/>
  <c r="B582" i="27"/>
  <c r="C3" i="13"/>
  <c r="B3" i="13"/>
  <c r="G115" i="22"/>
  <c r="G114" i="22"/>
  <c r="G6" i="22"/>
  <c r="G5" i="22"/>
  <c r="E115" i="21"/>
  <c r="E114" i="21"/>
  <c r="E6" i="21"/>
  <c r="E5" i="21"/>
  <c r="E115" i="20"/>
  <c r="E114" i="20"/>
  <c r="E6" i="20"/>
  <c r="E5" i="20"/>
  <c r="G115" i="19"/>
  <c r="G114" i="19"/>
  <c r="G6" i="19"/>
  <c r="G5" i="19"/>
  <c r="F6" i="30"/>
  <c r="F5" i="30"/>
  <c r="F136" i="30"/>
  <c r="F135" i="30"/>
  <c r="F263" i="30"/>
  <c r="F262" i="30"/>
  <c r="F375" i="30"/>
  <c r="F374" i="30"/>
  <c r="F467" i="30"/>
  <c r="F509" i="30"/>
  <c r="F575" i="30"/>
  <c r="F519" i="27"/>
  <c r="F477" i="27"/>
  <c r="F390" i="27"/>
  <c r="F389" i="27"/>
  <c r="F274" i="27"/>
  <c r="F273" i="27"/>
  <c r="F141" i="27"/>
  <c r="F140" i="27"/>
  <c r="F6" i="27"/>
  <c r="F5" i="27"/>
  <c r="F636" i="25"/>
  <c r="F568" i="25"/>
  <c r="F526" i="25"/>
  <c r="H432" i="25"/>
  <c r="H431" i="25"/>
  <c r="H308" i="25"/>
  <c r="H307" i="25"/>
  <c r="H161" i="25"/>
  <c r="H162" i="25"/>
  <c r="C429" i="25"/>
  <c r="B134" i="30"/>
  <c r="B261" i="30"/>
  <c r="B466" i="30"/>
  <c r="B508" i="30"/>
  <c r="B574" i="30"/>
  <c r="B272" i="27"/>
  <c r="B388" i="27"/>
  <c r="B476" i="27"/>
  <c r="B518" i="27"/>
  <c r="B585" i="27"/>
  <c r="B139" i="27"/>
  <c r="B306" i="25"/>
  <c r="B430" i="25"/>
  <c r="B525" i="25"/>
  <c r="B567" i="25"/>
  <c r="B635" i="25"/>
  <c r="B160" i="25"/>
  <c r="C159" i="25"/>
  <c r="C305" i="25"/>
  <c r="C524" i="25"/>
  <c r="C566" i="25"/>
  <c r="C634" i="25"/>
  <c r="C518" i="18"/>
  <c r="C3" i="19"/>
  <c r="C560" i="18"/>
  <c r="C3" i="30"/>
  <c r="C573" i="30"/>
  <c r="C372" i="30"/>
  <c r="C158" i="18"/>
  <c r="C304" i="18"/>
  <c r="C422" i="18"/>
  <c r="C465" i="30"/>
  <c r="C260" i="30"/>
  <c r="C3" i="27"/>
  <c r="C584" i="27"/>
  <c r="C517" i="27"/>
  <c r="C507" i="30"/>
  <c r="C112" i="19"/>
  <c r="B3" i="20"/>
  <c r="B3" i="21"/>
  <c r="C138" i="27"/>
  <c r="C475" i="27"/>
  <c r="C271" i="27"/>
  <c r="C387" i="27"/>
  <c r="C3" i="22"/>
  <c r="C112" i="22"/>
  <c r="B112" i="21"/>
  <c r="B112" i="20"/>
  <c r="C133" i="30"/>
  <c r="C3" i="33" l="1"/>
  <c r="C573" i="35"/>
  <c r="C372" i="35"/>
  <c r="C260" i="35"/>
  <c r="C133" i="35"/>
  <c r="C465" i="35"/>
  <c r="C475" i="33"/>
  <c r="C387" i="33"/>
  <c r="C271" i="33"/>
  <c r="C138" i="33" l="1"/>
  <c r="C517" i="33"/>
  <c r="C584" i="33"/>
</calcChain>
</file>

<file path=xl/sharedStrings.xml><?xml version="1.0" encoding="utf-8"?>
<sst xmlns="http://schemas.openxmlformats.org/spreadsheetml/2006/main" count="6503" uniqueCount="663">
  <si>
    <t xml:space="preserve">       STATISTIQUES       DES       DEPENSES       DES       C.P.A.M.                </t>
  </si>
  <si>
    <t>AVEC TICKET</t>
  </si>
  <si>
    <t>SANS TICKET</t>
  </si>
  <si>
    <t>dont prestations</t>
  </si>
  <si>
    <t xml:space="preserve"> PRESTATIONS</t>
  </si>
  <si>
    <t>MODERATEUR</t>
  </si>
  <si>
    <t>TOTAL</t>
  </si>
  <si>
    <t xml:space="preserve">     PRESTATIONS</t>
  </si>
  <si>
    <t xml:space="preserve"> TOTAL AUXILIAIRES MEDICAUX</t>
  </si>
  <si>
    <t>Médicaments remboursés à 35%</t>
  </si>
  <si>
    <t>Médicaments remboursés à 65%</t>
  </si>
  <si>
    <t>Médicaments remboursés à 80%</t>
  </si>
  <si>
    <t>Médicaments remboursés à 100%</t>
  </si>
  <si>
    <t>Indemnités journalières</t>
  </si>
  <si>
    <t>Autres prestations en espèces</t>
  </si>
  <si>
    <t>PRESTATIONS</t>
  </si>
  <si>
    <t>PENSIONS SERVIES</t>
  </si>
  <si>
    <t xml:space="preserve"> TOTAL PENSIONS SERVIES</t>
  </si>
  <si>
    <t>Autres charges techniques</t>
  </si>
  <si>
    <t xml:space="preserve"> TOTAL ASSURANCE INVALIDITE</t>
  </si>
  <si>
    <t>Frais de déplacement pour cures thermales</t>
  </si>
  <si>
    <t>Rentes servies au cours de la période</t>
  </si>
  <si>
    <t>Consultations</t>
  </si>
  <si>
    <t>Visites</t>
  </si>
  <si>
    <t>AMS Actes de kinésithérapie ostéo-articulaire</t>
  </si>
  <si>
    <t>Vaccins Grippe et ROR</t>
  </si>
  <si>
    <t>Frais de transport de VSL</t>
  </si>
  <si>
    <t>Frais de transport de TAXI</t>
  </si>
  <si>
    <t>Autres frais de transport</t>
  </si>
  <si>
    <t>I VERSEMENTS AUX ETABLISSEMENTS SANITAIRES</t>
  </si>
  <si>
    <t>TOTAL  HOSPITALISATION</t>
  </si>
  <si>
    <t>TOTAL SOINS DE VILLE</t>
  </si>
  <si>
    <t>INVALIDITE</t>
  </si>
  <si>
    <t>Participations forf. non individualisées</t>
  </si>
  <si>
    <t xml:space="preserve"> AMY Orthoptistes</t>
  </si>
  <si>
    <t>Forfait réseaux et filières de soins des laboratoires</t>
  </si>
  <si>
    <t>TOTAL rentes servies</t>
  </si>
  <si>
    <t>Rentes  ayants droits</t>
  </si>
  <si>
    <t>Rentes  assurés</t>
  </si>
  <si>
    <t>Rachats de rentes obligatoires</t>
  </si>
  <si>
    <t>Rachats de rentes facultatifs</t>
  </si>
  <si>
    <t>Transferts de capitaux constitutifs de rentes</t>
  </si>
  <si>
    <t>TOTAL INCAPACITE PERMANENTE</t>
  </si>
  <si>
    <t xml:space="preserve">Forfaits établissements et suppl. en cures thermales </t>
  </si>
  <si>
    <t>TOTAL ASSURANCE DECES</t>
  </si>
  <si>
    <t xml:space="preserve"> INCAPACITE PERMANENTE</t>
  </si>
  <si>
    <t>III - ASSURANCE INVALIDITE  IV ASSURANCE DECES : DEPENSES en milliers d'euros</t>
  </si>
  <si>
    <t>Participation forfaitaire des laboratoires</t>
  </si>
  <si>
    <t>Médicaments IVG</t>
  </si>
  <si>
    <t>Indemnité de garde ambulancière</t>
  </si>
  <si>
    <t>Contrat bonnes pratiques transporteurs</t>
  </si>
  <si>
    <t>2) ETABLISSEMENTS DE SANTE PRIVES</t>
  </si>
  <si>
    <t>A) OBJECTIF DE DEPENSES COMMUN A LA MEDECINE CHIRURGICALE,  L'OBSTETRIQUE ET L'ODONTOLOGIE (ODMCO)</t>
  </si>
  <si>
    <t>Frais de séjours et de soins (GHS, EXH)</t>
  </si>
  <si>
    <t>Suppléments journaliers aux GHS en néonatalogie (NN1, NN2, NN3)</t>
  </si>
  <si>
    <t>2. Tarification mixte: tarifs de prestation et forfaits annuels</t>
  </si>
  <si>
    <t>a) Urgence</t>
  </si>
  <si>
    <t>Forfait accueil et traitement (ATU)</t>
  </si>
  <si>
    <t>Forfait annuel (FAU)</t>
  </si>
  <si>
    <t>b) Prélèvements d'organes</t>
  </si>
  <si>
    <t>B) DOTATIONS ANNUELLES DE MISSIONS D'INTERET GENERAL ET D'AIDE A LA CONTRACTUALISATION (MIGAC)</t>
  </si>
  <si>
    <t>1. OQN Psychiatrie</t>
  </si>
  <si>
    <t>2. OQN SSR</t>
  </si>
  <si>
    <t>1. Conventions internationales</t>
  </si>
  <si>
    <t>2. Etablissements non conventionnés</t>
  </si>
  <si>
    <t>TOTAL VERSEMENTS AUX ETABLISSEMENTS SANITAIRES PRIVES</t>
  </si>
  <si>
    <t>B) HONORAIRES DU SECTEUR PUBLIC</t>
  </si>
  <si>
    <t>C) AUTRES VERSEMENTS DU SECTEUR PUBLIC</t>
  </si>
  <si>
    <t>1) Conventions internationales</t>
  </si>
  <si>
    <t>2) Hors conventions internationales</t>
  </si>
  <si>
    <t>a) Dotations annuelles complémentaires (DAC)</t>
  </si>
  <si>
    <t>2) Objectif de dépenses médecine-chir.-obst. (ODMCO)</t>
  </si>
  <si>
    <t>dont Unités de soins de longue durée (USLD)</t>
  </si>
  <si>
    <t>A) ETABLISSEMENTS ANTERIEUREMENT SOUS DOTATION GLOBALE</t>
  </si>
  <si>
    <t>1) ETABLISSEMENTS DE SANTE PUBLICS</t>
  </si>
  <si>
    <t>Médicaments remboursés à 15%</t>
  </si>
  <si>
    <t>Indemnités journalières majorées</t>
  </si>
  <si>
    <t>Autres indemnités journalières réduites</t>
  </si>
  <si>
    <t>Indemnités journalières normales et temps partiel</t>
  </si>
  <si>
    <t>Permanence pharmaceutique</t>
  </si>
  <si>
    <t>Indemnités journalières de moins de 3 mois</t>
  </si>
  <si>
    <t>Indemnités journalières de plus de 3 mois</t>
  </si>
  <si>
    <t xml:space="preserve">5. Participation assuré </t>
  </si>
  <si>
    <t>Charges d'expertises</t>
  </si>
  <si>
    <t>Préjudice amiante</t>
  </si>
  <si>
    <t xml:space="preserve">Pharmacie hospitalière  </t>
  </si>
  <si>
    <t>Autres frais LPP</t>
  </si>
  <si>
    <t xml:space="preserve"> en cliniques privées </t>
  </si>
  <si>
    <t>Omnipraticiens libéraux</t>
  </si>
  <si>
    <t xml:space="preserve">  Actes NGAP</t>
  </si>
  <si>
    <t xml:space="preserve">  Actes CCAM</t>
  </si>
  <si>
    <t>Forfaits thermaux</t>
  </si>
  <si>
    <t>SCM Soins conservateurs des stomatologues</t>
  </si>
  <si>
    <t>PRO Prothèses dentaires des stomatologues</t>
  </si>
  <si>
    <t>ORT Orthodontie des stomatologues</t>
  </si>
  <si>
    <t>Honoraires de surveillance</t>
  </si>
  <si>
    <t>Permanence des soins</t>
  </si>
  <si>
    <t>Rémunération médecin traitant</t>
  </si>
  <si>
    <t>Participation assuré (18 Euros)</t>
  </si>
  <si>
    <t>Autres honoraires du secteur privé</t>
  </si>
  <si>
    <t>Visites (y compris frais de déplacement)</t>
  </si>
  <si>
    <t>TOTAL Omnipraticiens libéraux</t>
  </si>
  <si>
    <t>Spécialistes libéraux</t>
  </si>
  <si>
    <t>Actes en P (Anatomo-cyto-pathologistes)</t>
  </si>
  <si>
    <t>Total Actes techniques</t>
  </si>
  <si>
    <t xml:space="preserve">    Actes NGAP</t>
  </si>
  <si>
    <t xml:space="preserve">    Actes CCAM</t>
  </si>
  <si>
    <t>Total Scanner-IRMN-Tomographie-Forfaits consommables</t>
  </si>
  <si>
    <t>TOTAL Spécialistes libéraux</t>
  </si>
  <si>
    <t xml:space="preserve">     IRMN</t>
  </si>
  <si>
    <t xml:space="preserve">     Scanner</t>
  </si>
  <si>
    <t xml:space="preserve">      Forfaits consommables</t>
  </si>
  <si>
    <t xml:space="preserve">     Tomographie</t>
  </si>
  <si>
    <t>TOTAL Médecins libéraux</t>
  </si>
  <si>
    <t xml:space="preserve">Actes en D </t>
  </si>
  <si>
    <t>Actes en DC</t>
  </si>
  <si>
    <t>SC Soins conservateurs</t>
  </si>
  <si>
    <t>SPR  Prothèses dentaires</t>
  </si>
  <si>
    <t>TO Orthodontie</t>
  </si>
  <si>
    <t>TOTAL Dentistes  libéraux</t>
  </si>
  <si>
    <t>TOTAL Sages-femmes libérales</t>
  </si>
  <si>
    <t>Dentistes libéraux</t>
  </si>
  <si>
    <t>Sages-femmes libérales</t>
  </si>
  <si>
    <t>Actes en SF</t>
  </si>
  <si>
    <t>Infirmiers libéraux</t>
  </si>
  <si>
    <t>AMI Soins infirmiers</t>
  </si>
  <si>
    <t>AIS Actes infirmiers de soins</t>
  </si>
  <si>
    <t>DI Démarche de soins infirmiers</t>
  </si>
  <si>
    <t>Contrats de bonne pratique et santé</t>
  </si>
  <si>
    <t>Frais de déplacement auxil. médic.</t>
  </si>
  <si>
    <t>Forfait réseaux et filières de soins auxil. médic.</t>
  </si>
  <si>
    <t>TOTAL Infirmiers libéraux</t>
  </si>
  <si>
    <t>Masseurs kinésithérapeutes libéraux</t>
  </si>
  <si>
    <t>AMK Masseurs-kinésithérapeutes</t>
  </si>
  <si>
    <t>AMC Masseurs-kinésithérapeutes en établissement</t>
  </si>
  <si>
    <t>TOTAL Masseurs kinésithérapeutes libéraux</t>
  </si>
  <si>
    <t>Orthophonistes libéraux</t>
  </si>
  <si>
    <t>TOTAL Orthophonistes libéraux</t>
  </si>
  <si>
    <t>AMO Orthophonistes</t>
  </si>
  <si>
    <t>Pédicures libéraux</t>
  </si>
  <si>
    <t>AMP Pédicures</t>
  </si>
  <si>
    <t>Orthoptistes libéraux</t>
  </si>
  <si>
    <t>TOTAL Orthoptistes libéraux</t>
  </si>
  <si>
    <t>TOTAL Pédicures libéraux</t>
  </si>
  <si>
    <t>SFI Soins infirmiers des sages femmes</t>
  </si>
  <si>
    <t>Laboratoires</t>
  </si>
  <si>
    <t>Actes d'analyses médicales</t>
  </si>
  <si>
    <t>Actes en PB</t>
  </si>
  <si>
    <t>Actes en TB</t>
  </si>
  <si>
    <t>Frais de déplacement des laboratoires</t>
  </si>
  <si>
    <t>TOTAL laboratoires</t>
  </si>
  <si>
    <t>AMY Orthoptistes</t>
  </si>
  <si>
    <t>Médicaments</t>
  </si>
  <si>
    <t>Produits d'origine humaine</t>
  </si>
  <si>
    <t>LPP</t>
  </si>
  <si>
    <t>TOTAL Dispositifs médicaux inscrits à la LPP</t>
  </si>
  <si>
    <t>TOTAL Dépenses de médicaments</t>
  </si>
  <si>
    <t>TOTAL PRESCRIPTIONS</t>
  </si>
  <si>
    <t>Autres prestations diverses</t>
  </si>
  <si>
    <t>Frais de transport d'Ambulance</t>
  </si>
  <si>
    <t>TOTAL Frais de déplacement des malades</t>
  </si>
  <si>
    <t>TOTAL  AUTRES PRESTATIONS DE SOINS DE SANTE</t>
  </si>
  <si>
    <t>Frais de déplacement des malades</t>
  </si>
  <si>
    <t xml:space="preserve">      PRESCRIPTIONS</t>
  </si>
  <si>
    <t xml:space="preserve">      PRESTATION EN ESPECES</t>
  </si>
  <si>
    <t xml:space="preserve">TOTAL PRESTATIONS EN ESPECES          </t>
  </si>
  <si>
    <t>Actes de radiologie</t>
  </si>
  <si>
    <t>TOTAL VERSEMENTS AUX ETABLISSEMENTS DE SANTE ET HONORAIRES DU SECTEUR PUBLIC</t>
  </si>
  <si>
    <t xml:space="preserve"> TOTAL STATISTIQUE MENSUELLE DES DEPENSES</t>
  </si>
  <si>
    <t xml:space="preserve">Visites </t>
  </si>
  <si>
    <t xml:space="preserve">      HONORAIRES du SECTEUR PRIVE</t>
  </si>
  <si>
    <t xml:space="preserve">      HONORAIRES du SECTEUR PRIVE </t>
  </si>
  <si>
    <t xml:space="preserve">             I - ASSURANCE MALADIE : DENOMBREMENTS (actes, coefficients (c),journées)</t>
  </si>
  <si>
    <t xml:space="preserve">             V - ASSURANCE ACCIDENTS DU TRAVAIL : DEPENSES en milliers d'euros</t>
  </si>
  <si>
    <t xml:space="preserve">             II - ASSURANCE MATERNITE : DENOMBREMENTS (actes, coefficients (c),journées)</t>
  </si>
  <si>
    <t xml:space="preserve"> IV - ASSURANCE ACCIDENTS DU TRAVAIL : DENOMBREMENTS (actes, coefficients (c),journées)</t>
  </si>
  <si>
    <t xml:space="preserve">             V - TOUS RISQUES : DENOMBREMENTS (actes, coefficients (c),journées)</t>
  </si>
  <si>
    <t>Examens de suivi</t>
  </si>
  <si>
    <t>Franchises</t>
  </si>
  <si>
    <t>Actes de pédicures pour diabétiques</t>
  </si>
  <si>
    <t>c) Forfait annuel haute technicité</t>
  </si>
  <si>
    <t>Ticket modérateur des ALD 31</t>
  </si>
  <si>
    <t>Ticket modérateur des ALD 32</t>
  </si>
  <si>
    <t>1.  Frais de séjours et de soins</t>
  </si>
  <si>
    <t>Forfaits d'hospitalisation à domicile (GHT)</t>
  </si>
  <si>
    <t>Forfaits d'IVG</t>
  </si>
  <si>
    <t>Forfaits techniques: Scanner, IRMN, Tomographie,video-capsules et consommables en médecine nucléaire</t>
  </si>
  <si>
    <t>Monitoring des sages femmes</t>
  </si>
  <si>
    <t>Tarification anciennement prix de journée (avant TAA)</t>
  </si>
  <si>
    <t>3.    Dispositifs médicaux</t>
  </si>
  <si>
    <t xml:space="preserve">4. Spécialités pharmaceutiques et produits d'origine humaine </t>
  </si>
  <si>
    <t>Médicaments en sus du GHS (PH8)</t>
  </si>
  <si>
    <t>Contrat santé solidarité</t>
  </si>
  <si>
    <t xml:space="preserve">  Actes NGAP (c)</t>
  </si>
  <si>
    <t xml:space="preserve">  Actes CCAM (c)</t>
  </si>
  <si>
    <t>Total Actes techniques (c)</t>
  </si>
  <si>
    <t>SCM Soins conservateurs des stomatologues (c)</t>
  </si>
  <si>
    <t>PRO Prothèses dentaires des stomatologues (c)</t>
  </si>
  <si>
    <t>ORT Orthodontie des stomatologues (c)</t>
  </si>
  <si>
    <t>Actes de radiologie (c)</t>
  </si>
  <si>
    <t>Actes en D (c)</t>
  </si>
  <si>
    <t>Actes en DC (c)</t>
  </si>
  <si>
    <t>SC Soins conservateurs (c)</t>
  </si>
  <si>
    <t>SPR  Prothèses dentaires (c)</t>
  </si>
  <si>
    <t>TO Orthodontie (c)</t>
  </si>
  <si>
    <t>AMI Soins infirmiers (c)</t>
  </si>
  <si>
    <t>AIS Actes infirmiers de soins (c)</t>
  </si>
  <si>
    <t>AMK Masseurs-kinésithérapeutes (c)</t>
  </si>
  <si>
    <t>AMC Masseurs-kinésithérapeutes en établissement (c)</t>
  </si>
  <si>
    <t>AMS Actes de kinésithérapie ostéo-articulaire (c)</t>
  </si>
  <si>
    <t>AMO Orthophonistes (c)</t>
  </si>
  <si>
    <t>AMY Orthoptistes (c)</t>
  </si>
  <si>
    <t>AMP Pédicures (c)</t>
  </si>
  <si>
    <t>SFI Soins infirmiers des sages femmes (c)</t>
  </si>
  <si>
    <t>Actes d'analyses médicales (c)</t>
  </si>
  <si>
    <t>Actes en KB (c)</t>
  </si>
  <si>
    <t>Actes en PB (c)</t>
  </si>
  <si>
    <t>Actes en TB (c)</t>
  </si>
  <si>
    <t>Actes techniques (c)</t>
  </si>
  <si>
    <t>Frais de déplacement des infirmiers</t>
  </si>
  <si>
    <t xml:space="preserve">Frais de déplacement des masseurs kinésithérapeutes </t>
  </si>
  <si>
    <t>Frais de déplacement des orthophonistes</t>
  </si>
  <si>
    <t>Frais de déplacement des orthoptistes</t>
  </si>
  <si>
    <t>Frais de déplacement des pédicures</t>
  </si>
  <si>
    <t>Frais de déplacement des sages femmes</t>
  </si>
  <si>
    <t>Actes techniques de radiologie (c)</t>
  </si>
  <si>
    <t>DI Démarche de soins infirmiers (c)</t>
  </si>
  <si>
    <t>TOTAL Infirmiers libéraux (c)</t>
  </si>
  <si>
    <t>TOTAL Masseurs kinésithérapeutes libéraux (c)</t>
  </si>
  <si>
    <t>TOTAL Orthophonistes libéraux (c)</t>
  </si>
  <si>
    <t>TOTAL Orthoptistes libéraux (c)</t>
  </si>
  <si>
    <t>TOTAL Pédicures libéraux (c)</t>
  </si>
  <si>
    <t>TOTAL Sages-femmes libérales (c)</t>
  </si>
  <si>
    <t xml:space="preserve"> TOTAL AUXILIAIRES MEDICAUX (c)</t>
  </si>
  <si>
    <t>TOTAL Centres de santé (c)</t>
  </si>
  <si>
    <t>TOTAL laboratoires (c)</t>
  </si>
  <si>
    <t>Dont participations forfaitaires</t>
  </si>
  <si>
    <t xml:space="preserve">dont conventions </t>
  </si>
  <si>
    <t>* les colonnes 'dont' sont indépendantes</t>
  </si>
  <si>
    <t>internationales*</t>
  </si>
  <si>
    <t>Soins à l'étranger</t>
  </si>
  <si>
    <t xml:space="preserve"> en cliniques privées* </t>
  </si>
  <si>
    <t>dont Rétrocession*</t>
  </si>
  <si>
    <t>Centres de santé (honoraires)</t>
  </si>
  <si>
    <t>Centres de santé (prescriptions)</t>
  </si>
  <si>
    <t>TOTAL Centre de santé (honoraires)</t>
  </si>
  <si>
    <t>TOTAL Centres de santé (prescriptions)</t>
  </si>
  <si>
    <t xml:space="preserve">PRESTATIONS EN ESPECES (hors maternité)         </t>
  </si>
  <si>
    <t xml:space="preserve">PRESTATIONS EN ESPECES maternité         </t>
  </si>
  <si>
    <t>* 'dont en cliniques privées' : couvre l'ensemble des prestations exécutées en cliniques privées, qu'elles soient executées dans le cadre d'un séjour ou d'un acte externe</t>
  </si>
  <si>
    <t>Participations forfaitaires (1 Euro)</t>
  </si>
  <si>
    <t>* 'dont conventions internationales' : concerne les dépenses relatives aux assurés de régimes étrangers lors de leurs séjours en France</t>
  </si>
  <si>
    <t>Forfait zone déficitaire</t>
  </si>
  <si>
    <t>TOTAL HONORAIRES SECTEUR PRIVE
(médicaux et dentaires)</t>
  </si>
  <si>
    <t>Différentiel médecin référent médedin traitant</t>
  </si>
  <si>
    <t>Majoration pour gardes et astreintes (accouchement)</t>
  </si>
  <si>
    <t>Examens de suivi de grossesse</t>
  </si>
  <si>
    <t>Chap.1 : Orthèses</t>
  </si>
  <si>
    <t>Chap.2 : Optique</t>
  </si>
  <si>
    <t>Chap.3 :   Appareils de surdité</t>
  </si>
  <si>
    <t xml:space="preserve">Chap.4 :  Prothèses externes non orthopédiques </t>
  </si>
  <si>
    <t>Chap.5 : Prothèses oculaires et faciales</t>
  </si>
  <si>
    <t xml:space="preserve">Chap.6 : Podo orthèse </t>
  </si>
  <si>
    <t xml:space="preserve">Chap.8 : Accéssoires de prothèse et d'orthoprothèse </t>
  </si>
  <si>
    <t xml:space="preserve">Chap.7 : Orthoprothèse </t>
  </si>
  <si>
    <t xml:space="preserve">Titre III </t>
  </si>
  <si>
    <t xml:space="preserve">Titre II </t>
  </si>
  <si>
    <t>Appareils matèriels de traitement et pansements</t>
  </si>
  <si>
    <t xml:space="preserve">Titre I </t>
  </si>
  <si>
    <t>Chap. 1,2,3 : Prothèses internes inertes ( )</t>
  </si>
  <si>
    <t>Chap.4 : Prothèses internes actives</t>
  </si>
  <si>
    <t>Titre IV</t>
  </si>
  <si>
    <t>Véhicule pour handicapés</t>
  </si>
  <si>
    <t>Frais de transport de SMUR</t>
  </si>
  <si>
    <t>Frais de transport de voiture personnelle</t>
  </si>
  <si>
    <t xml:space="preserve">             II- ASSURANCE MATERNITE : DEPENSES en milliers d'euros</t>
  </si>
  <si>
    <t xml:space="preserve">PRESTATIONS EN ESPECES         </t>
  </si>
  <si>
    <t xml:space="preserve">PRESTATIONS EN ESPECES       </t>
  </si>
  <si>
    <t>TOTAL PAR ACTES</t>
  </si>
  <si>
    <t>Participations forfaitaires (1 Euro)*</t>
  </si>
  <si>
    <t>Franchises*</t>
  </si>
  <si>
    <t>Participation forfaitaire des laboratoires*</t>
  </si>
  <si>
    <t>Les montants remboursés des actes soumis à franchises et participations forfaitaires ne reflètent donc pas les montants effectivement perçus par les assurés.</t>
  </si>
  <si>
    <t>Participation assuré (18 Euros)*</t>
  </si>
  <si>
    <t xml:space="preserve">             I - ASSURANCE MALADIE : DÉPENSES en milliers d'euros</t>
  </si>
  <si>
    <t xml:space="preserve">      HONORAIRES du SECTEUR PRIVÉ</t>
  </si>
  <si>
    <t>TOTAL HONORAIRES SECTEUR PRIVÉ
(médicaux et dentaires)</t>
  </si>
  <si>
    <t xml:space="preserve"> TOTAL AUXILIAIRES MÉDICAUX</t>
  </si>
  <si>
    <t xml:space="preserve">       STATISTIQUES       DES       DÉPENSES       DES       C.P.A.M.                </t>
  </si>
  <si>
    <t xml:space="preserve"> TOTAL STATISTIQUE MENSUELLE DES DÉPENSES</t>
  </si>
  <si>
    <t>TOTAL VERSEMENTS AUX ÉTABLISSEMENTS SANITAIRES PRIVÉS</t>
  </si>
  <si>
    <t>A) OBJECTIF DE DÉPENSES COMMUN A LA MÉDECINE CHIRURGICALE,  L'OBSTETRIQUE ET L'ODONTOLOGIE (ODMCO)</t>
  </si>
  <si>
    <t>2) ÉTABLISSEMENTS DE SANTE PRIVÉS</t>
  </si>
  <si>
    <t>TOTAL VERSEMENTS AUX ÉTABLISSEMENTS DE SANTÉ ET HONORAIRES DU SECTEUR PUBLIC</t>
  </si>
  <si>
    <t>A) ÉTABLISSEMENTS ANTERIEUREMENT SOUS DOTATION GLOBALE</t>
  </si>
  <si>
    <t>1) ÉTABLISSEMENTS DE SANTE PUBLICS</t>
  </si>
  <si>
    <t>I VERSEMENTS AUX ÉTABLISSEMENTS SANITAIRES</t>
  </si>
  <si>
    <t>TOTAL  AUTRES PRESTATIONS DE SOINS DE SANTÉ</t>
  </si>
  <si>
    <t>Allocation accompagnement fin de vie</t>
  </si>
  <si>
    <t>Médicaments remboursés à 30%</t>
  </si>
  <si>
    <t>PCAP</t>
  </si>
  <si>
    <t>en %</t>
  </si>
  <si>
    <t>Administration de produits et prestations en environnement hospitalier</t>
  </si>
  <si>
    <t>Actes en KMB prélèvement sanguin médecin biologiste</t>
  </si>
  <si>
    <t xml:space="preserve">    Actes de chirurgie - CCAM</t>
  </si>
  <si>
    <t xml:space="preserve">    Actes d'obstétrique - CCAM</t>
  </si>
  <si>
    <t xml:space="preserve">    Actes d'anesthésie - CCAM</t>
  </si>
  <si>
    <t xml:space="preserve">    Actes échographie - CCAM</t>
  </si>
  <si>
    <t xml:space="preserve">    Actes d'imagerie (hors échographie) - CCAM</t>
  </si>
  <si>
    <t xml:space="preserve">    Actes techniques médicaux (hors imagerie) - CCAM</t>
  </si>
  <si>
    <t>Paiement à la performance</t>
  </si>
  <si>
    <t>Sophia</t>
  </si>
  <si>
    <t>Option démographique</t>
  </si>
  <si>
    <t>Option santé solidarité territoriale</t>
  </si>
  <si>
    <t xml:space="preserve">Dont FIR permanence des soins </t>
  </si>
  <si>
    <t xml:space="preserve">Dont Forfaits FIR ( FCDAG, FPP et FET) </t>
  </si>
  <si>
    <t>Dont participation assuré (18 Euros)</t>
  </si>
  <si>
    <t xml:space="preserve"> Avantages de base</t>
  </si>
  <si>
    <t xml:space="preserve"> Allocations supplémentaires</t>
  </si>
  <si>
    <t xml:space="preserve"> Majoration tierce personnes</t>
  </si>
  <si>
    <t xml:space="preserve">     Actes échographie - Actes CCAM (c)</t>
  </si>
  <si>
    <t xml:space="preserve">     Actes d'imagerie (hors échographie) -  Actes CCAM (c)</t>
  </si>
  <si>
    <t xml:space="preserve">     Actes de chirurgie - Actes CCAM (c)</t>
  </si>
  <si>
    <t xml:space="preserve">     Actes techniques médicaux (hors imagerie) - Actes CCAM (c)</t>
  </si>
  <si>
    <t xml:space="preserve">     Actes d'obstétrique - Actes CCAM (c)</t>
  </si>
  <si>
    <t xml:space="preserve">     Actes d'anesthésie - Actes CCAM (c)</t>
  </si>
  <si>
    <t xml:space="preserve">      Actes de chirurgie - CCAM</t>
  </si>
  <si>
    <t xml:space="preserve">      Actes d'obstétrique - CCAM</t>
  </si>
  <si>
    <t xml:space="preserve">      Actes d'anesthésie - CCAM</t>
  </si>
  <si>
    <t xml:space="preserve">      Actes échographie - CCAM</t>
  </si>
  <si>
    <t xml:space="preserve">      Actes d'imagerie (hors échographie) - CCAM</t>
  </si>
  <si>
    <t xml:space="preserve">      Actes techniques médicaux (hors imagerie) - CCAM</t>
  </si>
  <si>
    <t xml:space="preserve">        STATISTIQUES       DES       DEPENSES       DES       C.P.A.M.                </t>
  </si>
  <si>
    <t>PCAP en %</t>
  </si>
  <si>
    <t>Avantages de base - Assurés</t>
  </si>
  <si>
    <t>Avantages de base - Ayants droit</t>
  </si>
  <si>
    <t>Allocations sup. - Assurés</t>
  </si>
  <si>
    <t>Allocations sup. - Ayants droit</t>
  </si>
  <si>
    <t>Majoration tierce personne - Assurés</t>
  </si>
  <si>
    <t>Majoration tierce personne - Ayants droit</t>
  </si>
  <si>
    <t xml:space="preserve">Total Actes techniques </t>
  </si>
  <si>
    <t>TOTAL Médecins libéraux (omnipraticiens libéraux+spécialistes libéraux)</t>
  </si>
  <si>
    <t>E) OQN - PSYCHIATRIE - SOINS DE SUITE OU READAPTATION FONCTIONNELLE (SSR)</t>
  </si>
  <si>
    <t>F) UNITES DE SOINS DE LONGUE DUREE (USLD)</t>
  </si>
  <si>
    <t>G) AUTRES VERSEMENTS</t>
  </si>
  <si>
    <t>Rémunération sur objectifs de santé publique</t>
  </si>
  <si>
    <t>Rémunération médecins pour envoi du questionnaire médical des patients SOPHIA</t>
  </si>
  <si>
    <t>Indemnités journalières - Maternité</t>
  </si>
  <si>
    <t>Autres prestations en espèces - Maternité</t>
  </si>
  <si>
    <t>Contrats transporteurs</t>
  </si>
  <si>
    <t>Option démographique médecins</t>
  </si>
  <si>
    <t>Option démographique sages-femmes</t>
  </si>
  <si>
    <t>Option démographique masseurs kinésithérapeutes</t>
  </si>
  <si>
    <t>Option démographique masseurs-kinésithérapeutes</t>
  </si>
  <si>
    <t>CAQCOS Pharmacie/LPP</t>
  </si>
  <si>
    <t>Rémunération sur objectifs des pharmaciens</t>
  </si>
  <si>
    <t>Option démographie des orthophonistes</t>
  </si>
  <si>
    <t>d) Médicaments facturés en sus</t>
  </si>
  <si>
    <t>e) Dispositifs médicaux facturés en sus</t>
  </si>
  <si>
    <t>f) Forfaits annuels</t>
  </si>
  <si>
    <t xml:space="preserve">Reversement du coefficient prudentiel </t>
  </si>
  <si>
    <t xml:space="preserve">b) Reversement du coefficient prudentiel </t>
  </si>
  <si>
    <t>3) Facturation directe frais de séjour</t>
  </si>
  <si>
    <t>4) Dotations annuelles de financement des missions d'intérêt général et d'aide à la contractualisation (MIGAC)</t>
  </si>
  <si>
    <t>5) Permanence des soins - FIR</t>
  </si>
  <si>
    <t xml:space="preserve">6) Forfaits (centre dépistage anonyme et gratuit FCDAG, périnataux de proximité FPP, éducation thérapeutique FET) - FIR  </t>
  </si>
  <si>
    <t>7) Financements transversaux ex MIG - FIR</t>
  </si>
  <si>
    <r>
      <t xml:space="preserve">8) </t>
    </r>
    <r>
      <rPr>
        <sz val="8"/>
        <rFont val="Arial"/>
        <family val="2"/>
      </rPr>
      <t>Personnes âgées ex MIG - FIR</t>
    </r>
  </si>
  <si>
    <t>9) Performance et restructuration ex AC - FIR</t>
  </si>
  <si>
    <t>10) Dotations globales de financement</t>
  </si>
  <si>
    <t>5) Dotations globales de financement</t>
  </si>
  <si>
    <t>7) Dotations globales de financement</t>
  </si>
  <si>
    <t>Forfait de prélèvement (PO1, ..., PO9, POA)</t>
  </si>
  <si>
    <t>Forfaits de dialyse et indemnité compensatrice à tierce personne (DTP)</t>
  </si>
  <si>
    <t>Permanence des soins chirurgiens-dentistes</t>
  </si>
  <si>
    <t>Dont facturation directe ( actes, consultations externes, scanner-irmn)</t>
  </si>
  <si>
    <t xml:space="preserve">* Les montants des franchises et participations forfaitaires ne sont pas déduits des dépenses des actes auxquels elles se rapportent. </t>
  </si>
  <si>
    <t xml:space="preserve">*  Les montants des franchises et participations forfaitaires ne sont pas déduits des dépenses des actes auxquels elles se rapportent. </t>
  </si>
  <si>
    <t>Autres (dont forfait innovation)</t>
  </si>
  <si>
    <t>b) Prélèvements d'organes et autres forfaits</t>
  </si>
  <si>
    <t>Forfait médecin traitant</t>
  </si>
  <si>
    <t>Acte de téléconsultation </t>
  </si>
  <si>
    <t>Forfait sortie précoce </t>
  </si>
  <si>
    <t>Soins de Proximité</t>
  </si>
  <si>
    <t>Contribution du Régime Général à la Dotation des ARS pour le Financement du FIR</t>
  </si>
  <si>
    <t>Actes en KE et ADE</t>
  </si>
  <si>
    <t>Actes en SF, ACO, ADC et ATM</t>
  </si>
  <si>
    <t>Rémunération suivi personnes âgées - Consultations</t>
  </si>
  <si>
    <t>Rémunération suivi personnes âgées - Visites</t>
  </si>
  <si>
    <t>Prise en charge dépassement attentat</t>
  </si>
  <si>
    <t>MIGAC ODMCO</t>
  </si>
  <si>
    <t>MIGAC SSR</t>
  </si>
  <si>
    <t>Médicaments coûteux (PH1), produits d'origine humaine</t>
  </si>
  <si>
    <t>Médicaments sous ATU séjour</t>
  </si>
  <si>
    <t>f1) d'urgence (FAU)</t>
  </si>
  <si>
    <t>f2) de prélèvement d'organes (FAPO)</t>
  </si>
  <si>
    <t>f3) de transplantations et greffes de moelles osseuses (FATGO)</t>
  </si>
  <si>
    <t>f4) d'activité isolée (FAI)</t>
  </si>
  <si>
    <t>forfaits psychiatrie (PY0 à PY7, PY9)</t>
  </si>
  <si>
    <t xml:space="preserve">reversement du coefficient prudentiel </t>
  </si>
  <si>
    <t>participation assuré (18 Euros)</t>
  </si>
  <si>
    <t>autres Psychiatrie</t>
  </si>
  <si>
    <t>forfaits de séances de soins (SNS ou FS)</t>
  </si>
  <si>
    <t>autres SSR</t>
  </si>
  <si>
    <t>dont Dotations annuelles de financement ( DAF) et modulées  à l'activité ( DMA)</t>
  </si>
  <si>
    <t>dont Autres financements SSR ( ACE, MO, PTS)</t>
  </si>
  <si>
    <t>f5) Incitation financière à l'amélioration de la qualité (IFAQ)</t>
  </si>
  <si>
    <t>dont incitation financière à l'amélioration de la qualité (IFAQ) et Reversement du coefficient prudentiel SSR</t>
  </si>
  <si>
    <t>dont MIGAC MCOO</t>
  </si>
  <si>
    <t>dont MIGAC SSR</t>
  </si>
  <si>
    <t xml:space="preserve">1) Dotations annuelles </t>
  </si>
  <si>
    <t>Différentiel médecin référent médecin traitant</t>
  </si>
  <si>
    <t>Option démographique chirurgiens-dentistes</t>
  </si>
  <si>
    <t>c) Tarification à l'activité ( y compris Hôpitaux de proximité et dégressivité tarifaire)</t>
  </si>
  <si>
    <t>Acte de télésuveillance </t>
  </si>
  <si>
    <t>Options démographiques infirmiers</t>
  </si>
  <si>
    <t>Acte de télésurveillance </t>
  </si>
  <si>
    <t xml:space="preserve">Aides financières au professionnels de santé </t>
  </si>
  <si>
    <t>Contrats Ophtalmologistes</t>
  </si>
  <si>
    <t>Forfait patientèle médecin traitant</t>
  </si>
  <si>
    <t xml:space="preserve">Contrats démographiques - conventions 2016 (CAIM, COSCOM, COTRAM,CSTM) </t>
  </si>
  <si>
    <t>Prise en charge des cotisations des signataires du CAS + OPTAM</t>
  </si>
  <si>
    <t>Acte de téléconsultation  et de télésurveillance </t>
  </si>
  <si>
    <t xml:space="preserve">Autres </t>
  </si>
  <si>
    <t>Autres</t>
  </si>
  <si>
    <t>IFAQ SSR</t>
  </si>
  <si>
    <t>Acte de téléconsultation et télésurveillance </t>
  </si>
  <si>
    <t>Forfaits Orthoptistes</t>
  </si>
  <si>
    <t>Suppléments journaliers aux GHS en réanimation (REA, REP), soins intensifs (STF), surveillance continue (SRC), soins particulièrement coûteux (SRA), supplément de surveillance continue (SSC), supplément transport (TSE, TDE), supplément antepartum (ANT), supplément radiothérapie pédiatrique (RAP)</t>
  </si>
  <si>
    <t>Suppléments journaliers aux GHS en réanimation (REA, REP), soins intensifs (STF), surveillance continue (SRC), soins particulièrement coûteux (SRA), supplément de surveillance continue (SSC), supplément transport (TSE, TDE), supplément antepartum (ANT), supplément radiothérapie pédiatrique (RAP), supplément transport (TSE, TDE)</t>
  </si>
  <si>
    <t>forfaits psychiatrie (PY0 à PY9)</t>
  </si>
  <si>
    <t>* Les montants remboursés des actes soumis à franchises et participations forfaitaires ne reflètent donc pas les montants effectivement perçus par les assurés.</t>
  </si>
  <si>
    <t>honoraires de dispensation non individualisables </t>
  </si>
  <si>
    <t>Fonds pour l'innovation du système de santé (FISS-ART. 51)</t>
  </si>
  <si>
    <t>Forfait annuel d'activité (CPO, activité isolée, Hôpitaux de proximité,IFAQ,CP1 et CP2)</t>
  </si>
  <si>
    <t>Contrats de bonne pratique et santé et aides financières DMP </t>
  </si>
  <si>
    <t xml:space="preserve">Forfaits Orthophonistes </t>
  </si>
  <si>
    <t>Fonds pour l'innovation du système de santé (FISS-ART.51)</t>
  </si>
  <si>
    <t>Indemnités journalières des Indépendants</t>
  </si>
  <si>
    <t>Rémunération des Communautés Professionnelles Territoriales de Santé (CPTS)</t>
  </si>
  <si>
    <t>Honoraires soins Pharmaciens</t>
  </si>
  <si>
    <t>Rémunération sur objectifs de santé publique + Forfait structure médecins + Assistants médicaux</t>
  </si>
  <si>
    <t>Actes en KB et en KMB</t>
  </si>
  <si>
    <t>IFAQ Psychiatrie</t>
  </si>
  <si>
    <t xml:space="preserve">Aides financières aux professionnels de santé </t>
  </si>
  <si>
    <t>Honoraire de dispensation adaptée</t>
  </si>
  <si>
    <t>Indemnités vacations COVID19 Professionnels de santé</t>
  </si>
  <si>
    <t>Avance CPA - COVID Spécialistes</t>
  </si>
  <si>
    <t>Avance CPA - COVID Omnipraticiens</t>
  </si>
  <si>
    <t xml:space="preserve">Avance CPA - COVID Médécins libéraux </t>
  </si>
  <si>
    <t>Avance CPA - COVID Sages-femmes libérales</t>
  </si>
  <si>
    <t xml:space="preserve">Avance CPA - COVID Dentistes </t>
  </si>
  <si>
    <t>Avance CPA - COVID Infirmiers</t>
  </si>
  <si>
    <t xml:space="preserve">Avance CPA - COVID Masseurs-kinésithérapeutes </t>
  </si>
  <si>
    <t>Avance CPA - COVID Orthophonistes</t>
  </si>
  <si>
    <t>Avance CPA - COVID Orthoptistes</t>
  </si>
  <si>
    <t xml:space="preserve">Avance CPA - COVID Pédicures </t>
  </si>
  <si>
    <t>Avance CPA - COVID Pharmaciens</t>
  </si>
  <si>
    <t xml:space="preserve">Avance CPA - COVID LPP </t>
  </si>
  <si>
    <t xml:space="preserve">Avance CPA - COVID Transporteurs </t>
  </si>
  <si>
    <t xml:space="preserve">Avance CPA - COVID </t>
  </si>
  <si>
    <t>Avance CPA - COVID Laboratoires</t>
  </si>
  <si>
    <t>MIGAC PSY</t>
  </si>
  <si>
    <t xml:space="preserve">           MIGAC PSY</t>
  </si>
  <si>
    <t>Campagne Vaccination Covid - Laboratoires</t>
  </si>
  <si>
    <t>Rémunération Tests PCR - Covid 19</t>
  </si>
  <si>
    <t>Psychologues</t>
  </si>
  <si>
    <t>TOTAL Psychologues</t>
  </si>
  <si>
    <t>Consultations psychologue</t>
  </si>
  <si>
    <t>forfaits pharmaceutiques (PHJ) et médicaments en sus</t>
  </si>
  <si>
    <t>prix de journée et frais de séjour</t>
  </si>
  <si>
    <t xml:space="preserve">prix de journée </t>
  </si>
  <si>
    <t xml:space="preserve">suppléments journaliers </t>
  </si>
  <si>
    <t>dotations</t>
  </si>
  <si>
    <t>dotations et plateau technique spécialisé</t>
  </si>
  <si>
    <t>TOTAL VERSEMENTS AUX ETABLISSEMENTS MEDICO SOCIAUX RELEVANT DE L'ASSURANCE MALADIE</t>
  </si>
  <si>
    <t>Délivrance de masques et tests covid</t>
  </si>
  <si>
    <t>Campagne vaccination Covid</t>
  </si>
  <si>
    <t>3. Honoraires des salariés - Réforme des urgences</t>
  </si>
  <si>
    <t>4. Télésurveillance</t>
  </si>
  <si>
    <t>Forfaits télésurveillance</t>
  </si>
  <si>
    <t xml:space="preserve">C) Forfaits (centre dépistage anonyme et gratuit FCDAG, périnataux de proximité FPP, éducation thérapeutique FET) - FIR  </t>
  </si>
  <si>
    <t>D) Financements transversaux ex MIG , PA ex MIG, Performance et restructuration ex AC - FIR</t>
  </si>
  <si>
    <t>D) OQN - PSYCHIATRIE - SOINS DE SUITE OU READAPTATION FONCTIONNELLE (SSR)</t>
  </si>
  <si>
    <t>E) UNITES DE SOINS DE LONGUE DUREE (USLD)</t>
  </si>
  <si>
    <t>F) AUTRES VERSEMENTS</t>
  </si>
  <si>
    <t>Rémunération biosimilaire</t>
  </si>
  <si>
    <t>Service d'accès aux soins</t>
  </si>
  <si>
    <t xml:space="preserve">Service d'accès aux soins </t>
  </si>
  <si>
    <t xml:space="preserve">Rémunération biosimilaire et forfait VSM </t>
  </si>
  <si>
    <t xml:space="preserve">Protocole coopératif, MRTC et Forfait IPA </t>
  </si>
  <si>
    <t>Dépistages des laboratoires</t>
  </si>
  <si>
    <t>Rémunération vacations - Campagne vaccination Covid et HPV</t>
  </si>
  <si>
    <t xml:space="preserve">Délivrance vaccin HPV </t>
  </si>
  <si>
    <t>Forfait structure - Aide à la numérisation et à la télétransmission </t>
  </si>
  <si>
    <t>Forfaits aide à l'informatisation (hors médecins - gestion FAC)</t>
  </si>
  <si>
    <r>
      <t xml:space="preserve">Forfait sécurité et environnement (SE1, SE2, SE3, SE4, </t>
    </r>
    <r>
      <rPr>
        <sz val="8"/>
        <color indexed="8"/>
        <rFont val="Arial"/>
        <family val="2"/>
      </rPr>
      <t>SE5</t>
    </r>
    <r>
      <rPr>
        <sz val="8"/>
        <color indexed="8"/>
        <rFont val="Arial"/>
        <family val="2"/>
      </rPr>
      <t xml:space="preserve">, SE6, SE7, </t>
    </r>
    <r>
      <rPr>
        <sz val="8"/>
        <color indexed="8"/>
        <rFont val="Arial"/>
        <family val="2"/>
      </rPr>
      <t>FPI</t>
    </r>
    <r>
      <rPr>
        <sz val="8"/>
        <color indexed="8"/>
        <rFont val="Arial"/>
        <family val="2"/>
      </rPr>
      <t>)</t>
    </r>
  </si>
  <si>
    <t>Forfait sécurité et environnement (SE1, SE2, SE3, SE4, SE5, SE6, SE7, FPI)</t>
  </si>
  <si>
    <t>Acte de télésurveillance</t>
  </si>
  <si>
    <t>Forfait Plateforme Autisme</t>
  </si>
  <si>
    <t>PERIODE DU 1.1 AU 31.10.2024</t>
  </si>
  <si>
    <r>
      <t xml:space="preserve">* </t>
    </r>
    <r>
      <rPr>
        <sz val="8"/>
        <color indexed="8"/>
        <rFont val="Arial"/>
        <family val="2"/>
      </rPr>
      <t>hors IJ, établissements publics, MIGAC,FIR, DG et médicalisation</t>
    </r>
  </si>
  <si>
    <t>TOTAL GENERAL MALADIE*</t>
  </si>
  <si>
    <t>Autres prestations médico-sociales</t>
  </si>
  <si>
    <t>Personnes agées</t>
  </si>
  <si>
    <t>Adultes handicapés</t>
  </si>
  <si>
    <t>Enfance inadaptée</t>
  </si>
  <si>
    <t>TOTAL DES PRESTATIONS MEDICO-SOCIALES (hors DG)</t>
  </si>
  <si>
    <t xml:space="preserve">      1. Conventions internationales</t>
  </si>
  <si>
    <t>D) AUTRES VERSEMENTS</t>
  </si>
  <si>
    <t xml:space="preserve">      C) UNITES DE SOINS DE LONGUE DUREE (USLD)</t>
  </si>
  <si>
    <t xml:space="preserve">      1. OQN Psychiatrie</t>
  </si>
  <si>
    <t>B) OQN - PSYCHIATRIE - SOINS DE SUITE OU READAPTATION FONCTIONNELLE (SSR)</t>
  </si>
  <si>
    <t xml:space="preserve"> Médicaments coûteux (PH1), produits d'origine humaine </t>
  </si>
  <si>
    <t xml:space="preserve">       Médicaments en sus du GHS (PH8)</t>
  </si>
  <si>
    <t xml:space="preserve">            3.    Dispositifs médicaux</t>
  </si>
  <si>
    <t xml:space="preserve">                      c) Forfait annuel haute technicité</t>
  </si>
  <si>
    <t xml:space="preserve">                              Forfait annuel d'activité (CPO)</t>
  </si>
  <si>
    <t xml:space="preserve">   Forfait de prélèvement (PO1, PO2, PO3, PO4)</t>
  </si>
  <si>
    <t xml:space="preserve">                      b) Prélèvements d'organes</t>
  </si>
  <si>
    <t xml:space="preserve">                              Forfait annuel (FAU)</t>
  </si>
  <si>
    <t xml:space="preserve">   Forfait accueil et traitement (ATU)</t>
  </si>
  <si>
    <t xml:space="preserve">          a) Urgence</t>
  </si>
  <si>
    <t xml:space="preserve">            2. Tarification mixte: tarifs de prestation et forfaits annuels</t>
  </si>
  <si>
    <t xml:space="preserve"> dont Tarification anciennement prix de journée (avant TAA)</t>
  </si>
  <si>
    <t xml:space="preserve"> dont Monitoring des sages femmes</t>
  </si>
  <si>
    <t xml:space="preserve"> dont Forfaits techniques: Scanner, IRMN, Tomographie,video-capsules et consommables en médecine nucléaire</t>
  </si>
  <si>
    <t xml:space="preserve"> dont Forfaits d'IVG</t>
  </si>
  <si>
    <t xml:space="preserve"> dont Forfaits de dialyse (D01, …, D011) et indemnité compensatrice à tierce personne (DTP)</t>
  </si>
  <si>
    <t xml:space="preserve"> dont Forfaits d'hospitalisation à domicile (GHT)</t>
  </si>
  <si>
    <t xml:space="preserve"> dont Administration de produits et prestations en environnement hospitalier</t>
  </si>
  <si>
    <t xml:space="preserve"> dont Forfait sécurité et environnement (SE1, SE2, SE3, SE4, FSD)</t>
  </si>
  <si>
    <t xml:space="preserve"> dont Suppléments journaliers aux GHS en néonatalogie (NN1, NN2, NN3)</t>
  </si>
  <si>
    <t xml:space="preserve"> dont Suppléments journaliers aux GHS en réanimation (REA, REP), soins intensifs (STF), surveillance continue (SRC), soins particulièrement coûteux (SRA), supplément de surveillance continue (SSC)</t>
  </si>
  <si>
    <t xml:space="preserve">                   dont Frais de séjours et de soins (GHS, EXH)</t>
  </si>
  <si>
    <t xml:space="preserve">     1.  Frais de séjours et de soins</t>
  </si>
  <si>
    <t>TOTAL VERSEMENTS AUX ETABLISSEMENTS SANITAIRES PRIVES (hors MIGAC, FIR)</t>
  </si>
  <si>
    <t>ETABLISSEMENTS DE SANTE PRIVES ET MEDICAUX-SOCIAUX</t>
  </si>
  <si>
    <t xml:space="preserve">            dont Honoraires du secteur à tarification administrative</t>
  </si>
  <si>
    <t xml:space="preserve">            dont Hors Conventions internationales</t>
  </si>
  <si>
    <t xml:space="preserve">            dont Conventions internationales</t>
  </si>
  <si>
    <t>TOTAL  SECTEUR A TARIFICATION ADMINISTRATIVE (hors DG)</t>
  </si>
  <si>
    <t>ETABLISSEMENTS SANITAIRES ET MEDICO - SOCIAUX</t>
  </si>
  <si>
    <t>TOTAL SOINS DE VILLE (hors IJ)</t>
  </si>
  <si>
    <t xml:space="preserve">           dont TOTAL  AUTRES PRESTATIONS DE SOINS DE SANTE</t>
  </si>
  <si>
    <t xml:space="preserve">           dont Autres prestations diverses</t>
  </si>
  <si>
    <t xml:space="preserve">           dont Participations forf. non individualisées</t>
  </si>
  <si>
    <t xml:space="preserve">   dont Frais de déplacement pour cures thermales</t>
  </si>
  <si>
    <t xml:space="preserve">     dont TOTAL Frais de déplacement des malades</t>
  </si>
  <si>
    <t xml:space="preserve">   dont Véhicule pour handicapés</t>
  </si>
  <si>
    <t xml:space="preserve">        Prothèses internes actives</t>
  </si>
  <si>
    <t xml:space="preserve">        Prothèses internes inertes</t>
  </si>
  <si>
    <t xml:space="preserve">    dont TOTAL PROTHESES INTERNES</t>
  </si>
  <si>
    <t xml:space="preserve">        Accessoires de prothèse et d'orthoprothèse</t>
  </si>
  <si>
    <t xml:space="preserve">        Orthoprothèse</t>
  </si>
  <si>
    <t xml:space="preserve">        Podo orthèse</t>
  </si>
  <si>
    <t xml:space="preserve">        Prothèses oculaires et faciales</t>
  </si>
  <si>
    <t xml:space="preserve">        Prothèses externes non orthopédiques</t>
  </si>
  <si>
    <t xml:space="preserve">        Appareils de surdité</t>
  </si>
  <si>
    <t xml:space="preserve">    dont TOTAL PROTHESES EXTERNES</t>
  </si>
  <si>
    <t xml:space="preserve">    dont Orthèses</t>
  </si>
  <si>
    <t xml:space="preserve">    dont Optique</t>
  </si>
  <si>
    <t xml:space="preserve">    dont Appareils et matèriels de traitement + pansements</t>
  </si>
  <si>
    <t>dont TOTAL DISPOSITIFS MEDICAUX INSCRITS AU TIPS</t>
  </si>
  <si>
    <t xml:space="preserve">    dont Médicaments à vign. à liseré (100%), d'exept. et anti-rétrov.</t>
  </si>
  <si>
    <t xml:space="preserve">    dont Autres médicaments</t>
  </si>
  <si>
    <t xml:space="preserve">    dont Médicaments à vignette blanche (65%)</t>
  </si>
  <si>
    <t xml:space="preserve">    dont Médicaments à vignette bleue (35%,30%)</t>
  </si>
  <si>
    <t>dont TOTAL DEPENSES DE MEDICAMENTS</t>
  </si>
  <si>
    <t xml:space="preserve">    dont Frais de déplacement des directeurs de laboratoire</t>
  </si>
  <si>
    <t xml:space="preserve">    dont Actes en KB, PB et TB.</t>
  </si>
  <si>
    <t xml:space="preserve">    dont Actes de Biologie</t>
  </si>
  <si>
    <t>dont TOTAL DEPENSES DE LABORATOIRES</t>
  </si>
  <si>
    <t xml:space="preserve">    dont Frais de dép. des auxiliaires médicaux</t>
  </si>
  <si>
    <t>dont TOTAL AUXILIAIRES MEDICAUX</t>
  </si>
  <si>
    <t xml:space="preserve">    dont SFI soins infirmiers des sages femmes</t>
  </si>
  <si>
    <t xml:space="preserve">    dont AMP pédicures</t>
  </si>
  <si>
    <t xml:space="preserve">    dont AMY orthoptistes</t>
  </si>
  <si>
    <t xml:space="preserve">    dont AMO orthophonistes</t>
  </si>
  <si>
    <t>dont TOTAL Actes en AM, AIS et SFI</t>
  </si>
  <si>
    <t xml:space="preserve">AMS masseurs-kinés </t>
  </si>
  <si>
    <t>AMC masseurs-kinés en établissement</t>
  </si>
  <si>
    <t>AMK masseurs-kinésithérapeutes</t>
  </si>
  <si>
    <t>dont TOTAL AMK -AMC -AMS masseurs-kinésithérapeutes</t>
  </si>
  <si>
    <t>AMI soins infirmiers</t>
  </si>
  <si>
    <t>dont TOTAL AMI - AIS infirmiers</t>
  </si>
  <si>
    <t>Auxiliaires médicaux</t>
  </si>
  <si>
    <t>TOTAL PRESCRIPTIONS (hors IJ)</t>
  </si>
  <si>
    <t>dont TO Orthodontie</t>
  </si>
  <si>
    <t>dont SPR  Prothèses dentaires</t>
  </si>
  <si>
    <t>dont SC Soins conservateurs</t>
  </si>
  <si>
    <t>dont Actes en DC</t>
  </si>
  <si>
    <t xml:space="preserve">dont Actes en D </t>
  </si>
  <si>
    <t>dont Scanner</t>
  </si>
  <si>
    <t>dont IRMN</t>
  </si>
  <si>
    <t>dont Forfaits thermaux</t>
  </si>
  <si>
    <t>dont Actes en SF</t>
  </si>
  <si>
    <t>dont Honoraires de surveillance</t>
  </si>
  <si>
    <t>dont actes en KMB prélèvement sanguin médecin biologiste</t>
  </si>
  <si>
    <t>dont Actes en P (Anatomo-cyto-pathologistes)</t>
  </si>
  <si>
    <t>dont SCM,PRO, ORT</t>
  </si>
  <si>
    <t>dont Total Actes techniques</t>
  </si>
  <si>
    <t xml:space="preserve">        Actes techniques médicaux (hors imagerie) - CCAM</t>
  </si>
  <si>
    <t xml:space="preserve">        Actes d'imagerie (hors échographie) - CCAM</t>
  </si>
  <si>
    <t xml:space="preserve">        Actes échographie - CCAM</t>
  </si>
  <si>
    <t xml:space="preserve">        Actes d'anesthésie - CCAM</t>
  </si>
  <si>
    <t xml:space="preserve">        Actes d'obstétrique - CCAM</t>
  </si>
  <si>
    <t xml:space="preserve">        Actes de chirurgie - CCAM</t>
  </si>
  <si>
    <t xml:space="preserve">    dont Actes CCAM</t>
  </si>
  <si>
    <t xml:space="preserve">    dont Actes NGAP</t>
  </si>
  <si>
    <t>dont Visites (y compris frais de déplacement)</t>
  </si>
  <si>
    <t>dont Consultations</t>
  </si>
  <si>
    <t>TOTAL HONORAIRES SECTEUR PRIVE</t>
  </si>
  <si>
    <t xml:space="preserve">       Actes techniques médicaux (hors imagerie) - CCAM</t>
  </si>
  <si>
    <t xml:space="preserve">       Actes d'imagerie (hors échographie) - CCAM</t>
  </si>
  <si>
    <t xml:space="preserve">       Actes échographie - CCAM</t>
  </si>
  <si>
    <t xml:space="preserve">       Actes d'anesthésie - CCAM</t>
  </si>
  <si>
    <t xml:space="preserve">       Actes d'obstétrique - CCAM</t>
  </si>
  <si>
    <t xml:space="preserve">       Actes de chirurgie - CCAM</t>
  </si>
  <si>
    <t>TOTAL Centre de santé</t>
  </si>
  <si>
    <t>Centres de santé</t>
  </si>
  <si>
    <t>dont Actes de radiologie</t>
  </si>
  <si>
    <t xml:space="preserve">   dont Actes CCAM</t>
  </si>
  <si>
    <t xml:space="preserve">   dont Actes NGAP</t>
  </si>
  <si>
    <t>JANVIER à OCTOBRE 2024</t>
  </si>
  <si>
    <t>Taux moyen de remboursement d OCTOBRE 2024</t>
  </si>
  <si>
    <t>JANVIER à DECEMBRE 2023</t>
  </si>
  <si>
    <r>
      <t xml:space="preserve">Forfait sécurité et environnement (SE1, SE2, SE3, SE4, </t>
    </r>
    <r>
      <rPr>
        <sz val="8"/>
        <color indexed="8"/>
        <rFont val="Arial"/>
        <family val="2"/>
      </rPr>
      <t>SE5</t>
    </r>
    <r>
      <rPr>
        <sz val="8"/>
        <color indexed="8"/>
        <rFont val="Arial"/>
        <family val="2"/>
      </rPr>
      <t xml:space="preserve">, SE6, SE7, </t>
    </r>
    <r>
      <rPr>
        <sz val="8"/>
        <color indexed="8"/>
        <rFont val="Arial"/>
        <family val="2"/>
      </rPr>
      <t>FPI</t>
    </r>
    <r>
      <rPr>
        <sz val="8"/>
        <color indexed="8"/>
        <rFont val="Arial"/>
        <family val="2"/>
      </rPr>
      <t>)</t>
    </r>
  </si>
  <si>
    <t>GAM</t>
  </si>
  <si>
    <t>MOIS D'OCTOBRE 2024</t>
  </si>
  <si>
    <t>TOTAL STATISTIQUE MENSUELLE DES DÉPENSES</t>
  </si>
  <si>
    <t>Assurance Décès</t>
  </si>
  <si>
    <t>Assurance Invalidité</t>
  </si>
  <si>
    <t>Incapacité permanente AT, charges d'expertise, préjudice amiante</t>
  </si>
  <si>
    <t>Prestations en espèces maternité</t>
  </si>
  <si>
    <t>Dépenses non régulées du secteur privé</t>
  </si>
  <si>
    <t>OQN SSR</t>
  </si>
  <si>
    <t xml:space="preserve">OQN Psychiatrie </t>
  </si>
  <si>
    <t>OQN-PSYCHIATRIE-SOINS DE SUITE OU RÉADAPTATION FONCTIONNELLE</t>
  </si>
  <si>
    <t>FIR Secteur privé</t>
  </si>
  <si>
    <t>MIGAC Secteur privé</t>
  </si>
  <si>
    <t>ODMCO Secteur privé</t>
  </si>
  <si>
    <t>TOTAL VERSEMENTS AUX ÉTABLISSEMENTS DE SANTÉ PUBLICS ET HONORAIRES DU SECTEUR PUBLIC</t>
  </si>
  <si>
    <t>Autres versements du secteur public</t>
  </si>
  <si>
    <t>Honoraires du secteur public</t>
  </si>
  <si>
    <t>DAF secteur public</t>
  </si>
  <si>
    <t>FIR Secteur public</t>
  </si>
  <si>
    <t>MIGAC Secteur public</t>
  </si>
  <si>
    <t>ODMCO Secteur public</t>
  </si>
  <si>
    <t>TOTAL SOINS EXÉCUTÉS EN VILLE</t>
  </si>
  <si>
    <t>Ticket modérateur des ALD 31-32</t>
  </si>
  <si>
    <t>TOTAL PRODUITS DE SANTÉ</t>
  </si>
  <si>
    <t>TOTAL SOINS  EXÉCUTÉS EN VILLE HORS PRODUITS DE SANTÉ</t>
  </si>
  <si>
    <t xml:space="preserve">Prestations en espèces </t>
  </si>
  <si>
    <t>Sages-femmes libérales (actes infirmiers prescrits)</t>
  </si>
  <si>
    <t xml:space="preserve">TOTAL HONORAIRES SECTEUR PRIVÉ (médicaux et dentaires) </t>
  </si>
  <si>
    <t>AT</t>
  </si>
  <si>
    <t>maternité</t>
  </si>
  <si>
    <t>maladie</t>
  </si>
  <si>
    <t xml:space="preserve">  PRESTATIONS</t>
  </si>
  <si>
    <t xml:space="preserve"> ASSURANCES :  MALADIE   MATERNITÉ   INVALIDITE   DÉCÈS   ACCIDENTS DU TRAVAIL                                           
DÉPENSES en milliers d'euros </t>
  </si>
  <si>
    <t xml:space="preserve">RÉSULTATS  DE SYNTHESE           </t>
  </si>
  <si>
    <t xml:space="preserve"> ASSURANCES :  MALADIE   MATERNITE   INVALIDITE   DECES   ACCIDENTS DU TRAVAIL                                           
Taux d'évolution PCAP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</si>
</sst>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81" formatCode="_-* #,##0.00\ _F_-;\-* #,##0.00\ _F_-;_-* &quot;-&quot;??\ _F_-;_-@_-"/>
    <numFmt numFmtId="182" formatCode="#,##0&quot; &quot;"/>
    <numFmt numFmtId="184" formatCode="#,##0&quot;        &quot;"/>
    <numFmt numFmtId="186" formatCode="#,##0&quot;  &quot;"/>
    <numFmt numFmtId="190" formatCode="0;0;"/>
    <numFmt numFmtId="200" formatCode="&quot;page&quot;\ 0"/>
    <numFmt numFmtId="208" formatCode="0.0%"/>
    <numFmt numFmtId="210" formatCode="#,##0,"/>
  </numFmts>
  <fonts count="39" x14ac:knownFonts="1">
    <font>
      <sz val="10"/>
      <name val="Arial"/>
    </font>
    <font>
      <sz val="10"/>
      <name val="Arial"/>
      <family val="2"/>
    </font>
    <font>
      <sz val="8"/>
      <color indexed="8"/>
      <name val="Arial"/>
      <family val="2"/>
    </font>
    <font>
      <sz val="7"/>
      <color indexed="8"/>
      <name val="Arial"/>
      <family val="2"/>
    </font>
    <font>
      <b/>
      <sz val="12"/>
      <color indexed="8"/>
      <name val="Arial"/>
      <family val="2"/>
    </font>
    <font>
      <b/>
      <sz val="8"/>
      <color indexed="8"/>
      <name val="Arial"/>
      <family val="2"/>
    </font>
    <font>
      <sz val="10"/>
      <color indexed="8"/>
      <name val="Arial"/>
      <family val="2"/>
    </font>
    <font>
      <b/>
      <sz val="7"/>
      <color indexed="8"/>
      <name val="Arial"/>
      <family val="2"/>
    </font>
    <font>
      <b/>
      <sz val="7"/>
      <color indexed="8"/>
      <name val="Arial Narrow"/>
      <family val="2"/>
    </font>
    <font>
      <b/>
      <sz val="8"/>
      <color indexed="8"/>
      <name val="Arial Narrow"/>
      <family val="2"/>
    </font>
    <font>
      <b/>
      <sz val="9"/>
      <color indexed="8"/>
      <name val="Arial"/>
      <family val="2"/>
    </font>
    <font>
      <i/>
      <sz val="8"/>
      <color indexed="8"/>
      <name val="Arial"/>
      <family val="2"/>
    </font>
    <font>
      <i/>
      <sz val="7"/>
      <color indexed="8"/>
      <name val="Arial"/>
      <family val="2"/>
    </font>
    <font>
      <sz val="9"/>
      <color indexed="8"/>
      <name val="Arial"/>
      <family val="2"/>
    </font>
    <font>
      <b/>
      <sz val="10"/>
      <color indexed="8"/>
      <name val="Arial"/>
      <family val="2"/>
    </font>
    <font>
      <sz val="8"/>
      <color indexed="9"/>
      <name val="Arial"/>
      <family val="2"/>
    </font>
    <font>
      <sz val="7"/>
      <color indexed="9"/>
      <name val="Arial"/>
      <family val="2"/>
    </font>
    <font>
      <sz val="1"/>
      <color indexed="9"/>
      <name val="Arial"/>
      <family val="2"/>
    </font>
    <font>
      <b/>
      <sz val="1"/>
      <color indexed="9"/>
      <name val="Arial"/>
      <family val="2"/>
    </font>
    <font>
      <b/>
      <sz val="8"/>
      <color indexed="9"/>
      <name val="Arial"/>
      <family val="2"/>
    </font>
    <font>
      <b/>
      <sz val="9"/>
      <color indexed="9"/>
      <name val="Arial"/>
      <family val="2"/>
    </font>
    <font>
      <sz val="8"/>
      <name val="Arial"/>
      <family val="2"/>
    </font>
    <font>
      <sz val="8"/>
      <name val="Arial"/>
      <family val="2"/>
    </font>
    <font>
      <sz val="10"/>
      <color indexed="9"/>
      <name val="Arial"/>
      <family val="2"/>
    </font>
    <font>
      <sz val="10"/>
      <name val="Arial"/>
      <family val="2"/>
    </font>
    <font>
      <b/>
      <sz val="10"/>
      <color indexed="9"/>
      <name val="Arial"/>
      <family val="2"/>
    </font>
    <font>
      <sz val="9"/>
      <name val="Arial"/>
      <family val="2"/>
    </font>
    <font>
      <sz val="7"/>
      <color indexed="8"/>
      <name val="Arial Narrow"/>
      <family val="2"/>
    </font>
    <font>
      <b/>
      <i/>
      <sz val="7"/>
      <color indexed="8"/>
      <name val="Arial"/>
      <family val="2"/>
    </font>
    <font>
      <sz val="7"/>
      <name val="Arial"/>
      <family val="2"/>
    </font>
    <font>
      <sz val="7"/>
      <color indexed="8"/>
      <name val="Arial"/>
      <family val="2"/>
    </font>
    <font>
      <b/>
      <sz val="7"/>
      <color indexed="8"/>
      <name val="Arial"/>
      <family val="2"/>
    </font>
    <font>
      <sz val="8"/>
      <color indexed="8"/>
      <name val="Arial"/>
      <family val="2"/>
    </font>
    <font>
      <i/>
      <sz val="8"/>
      <name val="Arial"/>
      <family val="2"/>
    </font>
    <font>
      <sz val="8"/>
      <color theme="1"/>
      <name val="Arial"/>
      <family val="2"/>
    </font>
    <font>
      <b/>
      <sz val="10"/>
      <name val="Arial"/>
      <family val="2"/>
    </font>
    <font>
      <i/>
      <sz val="10"/>
      <name val="Arial"/>
      <family val="2"/>
    </font>
    <font>
      <sz val="10"/>
      <name val="MS Sans Serif"/>
      <family val="2"/>
    </font>
    <font>
      <sz val="10"/>
      <name val="Arial"/>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s>
  <cellStyleXfs count="5">
    <xf numFmtId="0" fontId="0" fillId="0" borderId="0"/>
    <xf numFmtId="181" fontId="1" fillId="0" borderId="0" applyFont="0" applyFill="0" applyBorder="0" applyAlignment="0" applyProtection="0"/>
    <xf numFmtId="9" fontId="1" fillId="0" borderId="0" applyFont="0" applyFill="0" applyBorder="0" applyAlignment="0" applyProtection="0"/>
    <xf numFmtId="0" fontId="37" fillId="0" borderId="0"/>
    <xf numFmtId="9" fontId="38" fillId="0" borderId="0" applyFont="0" applyFill="0" applyBorder="0" applyAlignment="0" applyProtection="0"/>
  </cellStyleXfs>
  <cellXfs count="899">
    <xf numFmtId="0" fontId="0" fillId="0" borderId="0" xfId="0"/>
    <xf numFmtId="182" fontId="2" fillId="2" borderId="0" xfId="0" applyNumberFormat="1" applyFont="1" applyFill="1" applyAlignment="1">
      <alignment horizontal="left"/>
    </xf>
    <xf numFmtId="190" fontId="2" fillId="2" borderId="0" xfId="0" applyNumberFormat="1" applyFont="1" applyFill="1" applyAlignment="1">
      <alignment horizontal="left"/>
    </xf>
    <xf numFmtId="182" fontId="2" fillId="2" borderId="0" xfId="0" applyNumberFormat="1" applyFont="1" applyFill="1"/>
    <xf numFmtId="200" fontId="2" fillId="2" borderId="0" xfId="0" applyNumberFormat="1" applyFont="1" applyFill="1" applyAlignment="1">
      <alignment horizontal="right"/>
    </xf>
    <xf numFmtId="190" fontId="2" fillId="2" borderId="0" xfId="0" applyNumberFormat="1" applyFont="1" applyFill="1"/>
    <xf numFmtId="190" fontId="3" fillId="2" borderId="0" xfId="0" applyNumberFormat="1" applyFont="1" applyFill="1" applyAlignment="1">
      <alignment horizontal="left"/>
    </xf>
    <xf numFmtId="190" fontId="4" fillId="2" borderId="0" xfId="0" applyNumberFormat="1" applyFont="1" applyFill="1" applyAlignment="1">
      <alignment horizontal="centerContinuous"/>
    </xf>
    <xf numFmtId="182" fontId="2" fillId="2" borderId="0" xfId="0" applyNumberFormat="1" applyFont="1" applyFill="1" applyAlignment="1">
      <alignment horizontal="centerContinuous"/>
    </xf>
    <xf numFmtId="190" fontId="5" fillId="2" borderId="0" xfId="0" applyNumberFormat="1" applyFont="1" applyFill="1" applyAlignment="1">
      <alignment horizontal="right"/>
    </xf>
    <xf numFmtId="182" fontId="5" fillId="2" borderId="0" xfId="0" applyNumberFormat="1" applyFont="1" applyFill="1" applyAlignment="1">
      <alignment horizontal="right" vertical="center"/>
    </xf>
    <xf numFmtId="182" fontId="5" fillId="2" borderId="0" xfId="0" applyNumberFormat="1" applyFont="1" applyFill="1" applyAlignment="1">
      <alignment horizontal="left" vertical="center"/>
    </xf>
    <xf numFmtId="190" fontId="6" fillId="2" borderId="1" xfId="0" applyNumberFormat="1" applyFont="1" applyFill="1" applyBorder="1" applyAlignment="1">
      <alignment horizontal="left" vertical="center"/>
    </xf>
    <xf numFmtId="182" fontId="2" fillId="2" borderId="2" xfId="0" applyNumberFormat="1" applyFont="1" applyFill="1" applyBorder="1" applyAlignment="1">
      <alignment horizontal="left"/>
    </xf>
    <xf numFmtId="182" fontId="2" fillId="2" borderId="3" xfId="0" applyNumberFormat="1" applyFont="1" applyFill="1" applyBorder="1" applyAlignment="1">
      <alignment horizontal="left"/>
    </xf>
    <xf numFmtId="182" fontId="2" fillId="2" borderId="0" xfId="0" applyNumberFormat="1" applyFont="1" applyFill="1" applyBorder="1" applyAlignment="1">
      <alignment horizontal="left"/>
    </xf>
    <xf numFmtId="190" fontId="2" fillId="2" borderId="4" xfId="0" applyNumberFormat="1" applyFont="1" applyFill="1" applyBorder="1"/>
    <xf numFmtId="182" fontId="2" fillId="2" borderId="5" xfId="0" applyNumberFormat="1" applyFont="1" applyFill="1" applyBorder="1" applyAlignment="1">
      <alignment horizontal="center"/>
    </xf>
    <xf numFmtId="182" fontId="2" fillId="2" borderId="6" xfId="0" applyNumberFormat="1" applyFont="1" applyFill="1" applyBorder="1" applyAlignment="1">
      <alignment horizontal="center"/>
    </xf>
    <xf numFmtId="182" fontId="3" fillId="2" borderId="7" xfId="0" applyNumberFormat="1" applyFont="1" applyFill="1" applyBorder="1" applyAlignment="1">
      <alignment horizontal="center"/>
    </xf>
    <xf numFmtId="182" fontId="2" fillId="2" borderId="0" xfId="0" applyNumberFormat="1" applyFont="1" applyFill="1" applyBorder="1"/>
    <xf numFmtId="190" fontId="2" fillId="2" borderId="8" xfId="0" applyNumberFormat="1" applyFont="1" applyFill="1" applyBorder="1"/>
    <xf numFmtId="182" fontId="3" fillId="2" borderId="8" xfId="0" applyNumberFormat="1" applyFont="1" applyFill="1" applyBorder="1" applyAlignment="1">
      <alignment horizontal="center"/>
    </xf>
    <xf numFmtId="182" fontId="2" fillId="2" borderId="0" xfId="0" applyNumberFormat="1" applyFont="1" applyFill="1" applyBorder="1" applyAlignment="1">
      <alignment horizontal="center"/>
    </xf>
    <xf numFmtId="190" fontId="7" fillId="2" borderId="0" xfId="0" applyNumberFormat="1" applyFont="1" applyFill="1" applyAlignment="1">
      <alignment horizontal="left"/>
    </xf>
    <xf numFmtId="190" fontId="14" fillId="2" borderId="7" xfId="0" applyNumberFormat="1" applyFont="1" applyFill="1" applyBorder="1"/>
    <xf numFmtId="186" fontId="7" fillId="2" borderId="7" xfId="1" applyNumberFormat="1" applyFont="1" applyFill="1" applyBorder="1" applyAlignment="1">
      <alignment horizontal="right"/>
    </xf>
    <xf numFmtId="182" fontId="5" fillId="2" borderId="0" xfId="0" applyNumberFormat="1" applyFont="1" applyFill="1" applyBorder="1"/>
    <xf numFmtId="190" fontId="5" fillId="2" borderId="0" xfId="0" applyNumberFormat="1" applyFont="1" applyFill="1"/>
    <xf numFmtId="190" fontId="5" fillId="2" borderId="4" xfId="0" applyNumberFormat="1" applyFont="1" applyFill="1" applyBorder="1"/>
    <xf numFmtId="186" fontId="3" fillId="2" borderId="4" xfId="1" applyNumberFormat="1" applyFont="1" applyFill="1" applyBorder="1" applyAlignment="1">
      <alignment horizontal="right"/>
    </xf>
    <xf numFmtId="190" fontId="10" fillId="2" borderId="4" xfId="0" applyNumberFormat="1" applyFont="1" applyFill="1" applyBorder="1" applyAlignment="1">
      <alignment horizontal="center"/>
    </xf>
    <xf numFmtId="186" fontId="7" fillId="2" borderId="4" xfId="1" applyNumberFormat="1" applyFont="1" applyFill="1" applyBorder="1" applyAlignment="1">
      <alignment horizontal="right"/>
    </xf>
    <xf numFmtId="190" fontId="3" fillId="2" borderId="4" xfId="0" applyNumberFormat="1" applyFont="1" applyFill="1" applyBorder="1"/>
    <xf numFmtId="182" fontId="3" fillId="2" borderId="0" xfId="0" applyNumberFormat="1" applyFont="1" applyFill="1" applyBorder="1"/>
    <xf numFmtId="190" fontId="5" fillId="2" borderId="4" xfId="0" applyNumberFormat="1" applyFont="1" applyFill="1" applyBorder="1" applyAlignment="1"/>
    <xf numFmtId="182" fontId="7" fillId="2" borderId="0" xfId="0" applyNumberFormat="1" applyFont="1" applyFill="1" applyBorder="1"/>
    <xf numFmtId="190" fontId="2" fillId="2" borderId="4" xfId="0" applyNumberFormat="1" applyFont="1" applyFill="1" applyBorder="1" applyAlignment="1"/>
    <xf numFmtId="190" fontId="8" fillId="2" borderId="0" xfId="0" applyNumberFormat="1" applyFont="1" applyFill="1" applyAlignment="1">
      <alignment horizontal="left"/>
    </xf>
    <xf numFmtId="182" fontId="9" fillId="2" borderId="0" xfId="0" applyNumberFormat="1" applyFont="1" applyFill="1" applyBorder="1"/>
    <xf numFmtId="190" fontId="9" fillId="2" borderId="0" xfId="0" applyNumberFormat="1" applyFont="1" applyFill="1"/>
    <xf numFmtId="190" fontId="5" fillId="2" borderId="8" xfId="0" applyNumberFormat="1" applyFont="1" applyFill="1" applyBorder="1" applyAlignment="1"/>
    <xf numFmtId="186" fontId="7" fillId="2" borderId="8" xfId="1" applyNumberFormat="1" applyFont="1" applyFill="1" applyBorder="1" applyAlignment="1">
      <alignment horizontal="right"/>
    </xf>
    <xf numFmtId="200" fontId="2" fillId="2" borderId="0" xfId="0" applyNumberFormat="1" applyFont="1" applyFill="1" applyAlignment="1">
      <alignment horizontal="left"/>
    </xf>
    <xf numFmtId="182" fontId="2" fillId="2" borderId="9" xfId="0" applyNumberFormat="1" applyFont="1" applyFill="1" applyBorder="1" applyAlignment="1">
      <alignment horizontal="center"/>
    </xf>
    <xf numFmtId="182" fontId="2" fillId="2" borderId="8" xfId="0" applyNumberFormat="1" applyFont="1" applyFill="1" applyBorder="1" applyAlignment="1">
      <alignment horizontal="center"/>
    </xf>
    <xf numFmtId="186" fontId="3" fillId="2" borderId="4" xfId="1" applyNumberFormat="1" applyFont="1" applyFill="1" applyBorder="1" applyAlignment="1">
      <alignment horizontal="right" vertical="center"/>
    </xf>
    <xf numFmtId="182" fontId="5" fillId="2" borderId="0" xfId="0" applyNumberFormat="1" applyFont="1" applyFill="1" applyBorder="1" applyAlignment="1">
      <alignment vertical="center"/>
    </xf>
    <xf numFmtId="186" fontId="5" fillId="2" borderId="0" xfId="1" applyNumberFormat="1" applyFont="1" applyFill="1" applyBorder="1" applyAlignment="1">
      <alignment horizontal="right" vertical="center"/>
    </xf>
    <xf numFmtId="186" fontId="2" fillId="2" borderId="0" xfId="1" applyNumberFormat="1" applyFont="1" applyFill="1" applyBorder="1" applyAlignment="1">
      <alignment horizontal="right" vertical="center"/>
    </xf>
    <xf numFmtId="190" fontId="5" fillId="2" borderId="0" xfId="0" applyNumberFormat="1" applyFont="1" applyFill="1" applyBorder="1" applyAlignment="1"/>
    <xf numFmtId="182" fontId="2" fillId="2" borderId="0" xfId="0" applyNumberFormat="1" applyFont="1" applyFill="1" applyAlignment="1">
      <alignment horizontal="right"/>
    </xf>
    <xf numFmtId="190" fontId="14" fillId="2" borderId="4" xfId="0" applyNumberFormat="1" applyFont="1" applyFill="1" applyBorder="1"/>
    <xf numFmtId="186" fontId="2" fillId="2" borderId="4" xfId="0" applyNumberFormat="1" applyFont="1" applyFill="1" applyBorder="1"/>
    <xf numFmtId="190" fontId="5" fillId="2" borderId="0" xfId="0" applyNumberFormat="1" applyFont="1" applyFill="1" applyAlignment="1">
      <alignment horizontal="left"/>
    </xf>
    <xf numFmtId="186" fontId="3" fillId="2" borderId="4" xfId="0" applyNumberFormat="1" applyFont="1" applyFill="1" applyBorder="1" applyProtection="1">
      <protection locked="0"/>
    </xf>
    <xf numFmtId="182" fontId="3" fillId="2" borderId="0" xfId="0" applyNumberFormat="1" applyFont="1" applyFill="1" applyBorder="1" applyProtection="1">
      <protection locked="0"/>
    </xf>
    <xf numFmtId="190" fontId="3" fillId="2" borderId="0" xfId="0" applyNumberFormat="1" applyFont="1" applyFill="1"/>
    <xf numFmtId="186" fontId="7" fillId="2" borderId="4" xfId="0" applyNumberFormat="1" applyFont="1" applyFill="1" applyBorder="1" applyProtection="1">
      <protection locked="0"/>
    </xf>
    <xf numFmtId="182" fontId="7" fillId="2" borderId="0" xfId="0" applyNumberFormat="1" applyFont="1" applyFill="1" applyBorder="1" applyProtection="1">
      <protection locked="0"/>
    </xf>
    <xf numFmtId="190" fontId="7" fillId="2" borderId="0" xfId="0" applyNumberFormat="1" applyFont="1" applyFill="1"/>
    <xf numFmtId="190" fontId="10" fillId="2" borderId="0" xfId="0" applyNumberFormat="1" applyFont="1" applyFill="1" applyAlignment="1">
      <alignment horizontal="left"/>
    </xf>
    <xf numFmtId="182" fontId="10" fillId="2" borderId="0" xfId="0" applyNumberFormat="1" applyFont="1" applyFill="1" applyBorder="1" applyProtection="1">
      <protection locked="0"/>
    </xf>
    <xf numFmtId="190" fontId="10" fillId="2" borderId="0" xfId="0" applyNumberFormat="1" applyFont="1" applyFill="1"/>
    <xf numFmtId="190" fontId="3" fillId="2" borderId="4" xfId="0" applyNumberFormat="1" applyFont="1" applyFill="1" applyBorder="1" applyAlignment="1"/>
    <xf numFmtId="186" fontId="7" fillId="2" borderId="8" xfId="0" applyNumberFormat="1" applyFont="1" applyFill="1" applyBorder="1" applyProtection="1">
      <protection locked="0"/>
    </xf>
    <xf numFmtId="190" fontId="3" fillId="2" borderId="0" xfId="0" applyNumberFormat="1" applyFont="1" applyFill="1" applyBorder="1" applyProtection="1">
      <protection locked="0"/>
    </xf>
    <xf numFmtId="190" fontId="2" fillId="2" borderId="4" xfId="0" applyNumberFormat="1" applyFont="1" applyFill="1" applyBorder="1" applyAlignment="1">
      <alignment horizontal="left"/>
    </xf>
    <xf numFmtId="186" fontId="2" fillId="2" borderId="5" xfId="0" applyNumberFormat="1" applyFont="1" applyFill="1" applyBorder="1" applyProtection="1">
      <protection locked="0"/>
    </xf>
    <xf numFmtId="182" fontId="2" fillId="2" borderId="0" xfId="0" applyNumberFormat="1" applyFont="1" applyFill="1" applyBorder="1" applyProtection="1">
      <protection locked="0"/>
    </xf>
    <xf numFmtId="182" fontId="5" fillId="2" borderId="0" xfId="0" applyNumberFormat="1" applyFont="1" applyFill="1" applyBorder="1" applyProtection="1">
      <protection locked="0"/>
    </xf>
    <xf numFmtId="190" fontId="2" fillId="2" borderId="0" xfId="0" applyNumberFormat="1" applyFont="1" applyFill="1" applyBorder="1" applyProtection="1">
      <protection locked="0"/>
    </xf>
    <xf numFmtId="186" fontId="2" fillId="2" borderId="8" xfId="0" applyNumberFormat="1" applyFont="1" applyFill="1" applyBorder="1" applyProtection="1">
      <protection locked="0"/>
    </xf>
    <xf numFmtId="190" fontId="2" fillId="2" borderId="10" xfId="0" applyNumberFormat="1" applyFont="1" applyFill="1" applyBorder="1"/>
    <xf numFmtId="190" fontId="10" fillId="2" borderId="10" xfId="0" applyNumberFormat="1" applyFont="1" applyFill="1" applyBorder="1" applyAlignment="1">
      <alignment horizontal="center"/>
    </xf>
    <xf numFmtId="0" fontId="2" fillId="2" borderId="4" xfId="0" applyFont="1" applyFill="1" applyBorder="1" applyAlignment="1"/>
    <xf numFmtId="190" fontId="2" fillId="2" borderId="10" xfId="0" applyNumberFormat="1" applyFont="1" applyFill="1" applyBorder="1" applyAlignment="1"/>
    <xf numFmtId="190" fontId="14" fillId="2" borderId="0" xfId="0" applyNumberFormat="1" applyFont="1" applyFill="1" applyAlignment="1">
      <alignment horizontal="left"/>
    </xf>
    <xf numFmtId="190" fontId="10" fillId="2" borderId="10" xfId="0" applyNumberFormat="1" applyFont="1" applyFill="1" applyBorder="1" applyAlignment="1">
      <alignment horizontal="left" wrapText="1"/>
    </xf>
    <xf numFmtId="182" fontId="14" fillId="2" borderId="0" xfId="0" applyNumberFormat="1" applyFont="1" applyFill="1" applyBorder="1" applyProtection="1">
      <protection locked="0"/>
    </xf>
    <xf numFmtId="190" fontId="14" fillId="2" borderId="0" xfId="0" applyNumberFormat="1" applyFont="1" applyFill="1"/>
    <xf numFmtId="190" fontId="14" fillId="2" borderId="10" xfId="0" applyNumberFormat="1" applyFont="1" applyFill="1" applyBorder="1" applyAlignment="1">
      <alignment horizontal="left"/>
    </xf>
    <xf numFmtId="190" fontId="2" fillId="2" borderId="10" xfId="0" applyNumberFormat="1" applyFont="1" applyFill="1" applyBorder="1" applyAlignment="1">
      <alignment wrapText="1"/>
    </xf>
    <xf numFmtId="190" fontId="10" fillId="2" borderId="10" xfId="0" applyNumberFormat="1" applyFont="1" applyFill="1" applyBorder="1" applyAlignment="1">
      <alignment vertical="center"/>
    </xf>
    <xf numFmtId="190" fontId="10" fillId="2" borderId="8" xfId="0" applyNumberFormat="1" applyFont="1" applyFill="1" applyBorder="1" applyAlignment="1">
      <alignment vertical="center"/>
    </xf>
    <xf numFmtId="190" fontId="2" fillId="2" borderId="0" xfId="0" applyNumberFormat="1" applyFont="1" applyFill="1" applyBorder="1" applyAlignment="1" applyProtection="1">
      <alignment vertical="center"/>
      <protection locked="0"/>
    </xf>
    <xf numFmtId="182" fontId="2" fillId="2" borderId="0" xfId="0" applyNumberFormat="1" applyFont="1" applyFill="1" applyBorder="1" applyAlignment="1" applyProtection="1">
      <alignment vertical="center"/>
      <protection locked="0"/>
    </xf>
    <xf numFmtId="182" fontId="2" fillId="2" borderId="2" xfId="0" applyNumberFormat="1" applyFont="1" applyFill="1" applyBorder="1" applyAlignment="1">
      <alignment vertical="center"/>
    </xf>
    <xf numFmtId="0" fontId="22" fillId="2" borderId="11" xfId="0" applyFont="1" applyFill="1" applyBorder="1" applyAlignment="1">
      <alignment horizontal="center" vertical="center"/>
    </xf>
    <xf numFmtId="0" fontId="0" fillId="2" borderId="0" xfId="0" applyFill="1" applyBorder="1" applyAlignment="1">
      <alignment vertical="center"/>
    </xf>
    <xf numFmtId="186" fontId="2" fillId="2" borderId="0" xfId="0" applyNumberFormat="1" applyFont="1" applyFill="1" applyBorder="1"/>
    <xf numFmtId="190" fontId="13" fillId="2" borderId="0" xfId="0" applyNumberFormat="1" applyFont="1" applyFill="1" applyAlignment="1">
      <alignment horizontal="left"/>
    </xf>
    <xf numFmtId="190" fontId="10" fillId="2" borderId="10" xfId="0" applyNumberFormat="1" applyFont="1" applyFill="1" applyBorder="1" applyAlignment="1"/>
    <xf numFmtId="186" fontId="13" fillId="2" borderId="0" xfId="0" applyNumberFormat="1" applyFont="1" applyFill="1" applyBorder="1"/>
    <xf numFmtId="182" fontId="13" fillId="2" borderId="0" xfId="0" applyNumberFormat="1" applyFont="1" applyFill="1" applyBorder="1"/>
    <xf numFmtId="190" fontId="13" fillId="2" borderId="0" xfId="0" applyNumberFormat="1" applyFont="1" applyFill="1"/>
    <xf numFmtId="186" fontId="2" fillId="2" borderId="0" xfId="0" applyNumberFormat="1" applyFont="1" applyFill="1" applyBorder="1" applyAlignment="1">
      <alignment horizontal="center"/>
    </xf>
    <xf numFmtId="190" fontId="2" fillId="2" borderId="10" xfId="0" applyNumberFormat="1" applyFont="1" applyFill="1" applyBorder="1" applyAlignment="1">
      <alignment horizontal="left"/>
    </xf>
    <xf numFmtId="186" fontId="10" fillId="2" borderId="12" xfId="0" applyNumberFormat="1" applyFont="1" applyFill="1" applyBorder="1" applyAlignment="1">
      <alignment vertical="center"/>
    </xf>
    <xf numFmtId="186" fontId="10" fillId="2" borderId="0" xfId="0" applyNumberFormat="1" applyFont="1" applyFill="1" applyBorder="1" applyAlignment="1">
      <alignment vertical="center"/>
    </xf>
    <xf numFmtId="182" fontId="2" fillId="2" borderId="0" xfId="0" applyNumberFormat="1" applyFont="1" applyFill="1" applyAlignment="1"/>
    <xf numFmtId="186" fontId="3" fillId="2" borderId="13" xfId="1" applyNumberFormat="1" applyFont="1" applyFill="1" applyBorder="1" applyAlignment="1"/>
    <xf numFmtId="0" fontId="0" fillId="2" borderId="10" xfId="0" applyFill="1" applyBorder="1" applyAlignment="1"/>
    <xf numFmtId="182" fontId="7" fillId="2" borderId="0" xfId="0" applyNumberFormat="1" applyFont="1" applyFill="1" applyBorder="1" applyAlignment="1">
      <alignment horizontal="centerContinuous" vertical="center"/>
    </xf>
    <xf numFmtId="0" fontId="0" fillId="2" borderId="0" xfId="0" applyFill="1"/>
    <xf numFmtId="184" fontId="10" fillId="2" borderId="10" xfId="1" applyNumberFormat="1" applyFont="1" applyFill="1" applyBorder="1" applyAlignment="1" applyProtection="1">
      <protection locked="0"/>
    </xf>
    <xf numFmtId="3" fontId="3" fillId="2" borderId="0" xfId="0" applyNumberFormat="1" applyFont="1" applyFill="1" applyBorder="1"/>
    <xf numFmtId="3" fontId="7" fillId="2" borderId="0" xfId="0" applyNumberFormat="1" applyFont="1" applyFill="1" applyBorder="1"/>
    <xf numFmtId="184" fontId="5" fillId="2" borderId="10" xfId="1" applyNumberFormat="1" applyFont="1" applyFill="1" applyBorder="1" applyAlignment="1" applyProtection="1">
      <protection locked="0"/>
    </xf>
    <xf numFmtId="184" fontId="3" fillId="2" borderId="10" xfId="1" applyNumberFormat="1" applyFont="1" applyFill="1" applyBorder="1" applyAlignment="1" applyProtection="1">
      <protection locked="0"/>
    </xf>
    <xf numFmtId="0" fontId="3" fillId="2" borderId="0" xfId="0" quotePrefix="1" applyFont="1" applyFill="1" applyBorder="1"/>
    <xf numFmtId="0" fontId="3" fillId="2" borderId="0" xfId="0" applyFont="1" applyFill="1" applyBorder="1"/>
    <xf numFmtId="0" fontId="7" fillId="2" borderId="0" xfId="0" applyFont="1" applyFill="1" applyBorder="1"/>
    <xf numFmtId="3" fontId="12" fillId="2" borderId="0" xfId="0" applyNumberFormat="1" applyFont="1" applyFill="1" applyBorder="1"/>
    <xf numFmtId="190" fontId="6" fillId="2" borderId="0" xfId="0" applyNumberFormat="1" applyFont="1" applyFill="1" applyAlignment="1">
      <alignment horizontal="left"/>
    </xf>
    <xf numFmtId="182" fontId="15" fillId="2" borderId="0" xfId="0" applyNumberFormat="1" applyFont="1" applyFill="1" applyAlignment="1">
      <alignment horizontal="centerContinuous"/>
    </xf>
    <xf numFmtId="182" fontId="15" fillId="2" borderId="0" xfId="0" applyNumberFormat="1" applyFont="1" applyFill="1"/>
    <xf numFmtId="182" fontId="2" fillId="2" borderId="0" xfId="0" applyNumberFormat="1" applyFont="1" applyFill="1" applyBorder="1" applyAlignment="1">
      <alignment vertical="center"/>
    </xf>
    <xf numFmtId="0" fontId="22" fillId="2" borderId="7" xfId="0" applyFont="1" applyFill="1" applyBorder="1" applyAlignment="1">
      <alignment horizontal="center" vertical="center"/>
    </xf>
    <xf numFmtId="0" fontId="23" fillId="2" borderId="0" xfId="0" applyFont="1" applyFill="1" applyBorder="1"/>
    <xf numFmtId="0" fontId="6" fillId="2" borderId="0" xfId="0" applyFont="1" applyFill="1" applyBorder="1"/>
    <xf numFmtId="190" fontId="6" fillId="2" borderId="0" xfId="0" applyNumberFormat="1" applyFont="1" applyFill="1"/>
    <xf numFmtId="0" fontId="17" fillId="2" borderId="0" xfId="0" applyFont="1" applyFill="1" applyBorder="1"/>
    <xf numFmtId="190" fontId="7" fillId="2" borderId="2" xfId="0" applyNumberFormat="1" applyFont="1" applyFill="1" applyBorder="1" applyAlignment="1"/>
    <xf numFmtId="186" fontId="3" fillId="2" borderId="2" xfId="1" applyNumberFormat="1" applyFont="1" applyFill="1" applyBorder="1" applyAlignment="1">
      <alignment horizontal="right"/>
    </xf>
    <xf numFmtId="0" fontId="16" fillId="2" borderId="0" xfId="0" applyFont="1" applyFill="1" applyBorder="1"/>
    <xf numFmtId="0" fontId="14" fillId="2" borderId="1" xfId="0" applyFont="1" applyFill="1" applyBorder="1"/>
    <xf numFmtId="186" fontId="14" fillId="2" borderId="2" xfId="1" applyNumberFormat="1" applyFont="1" applyFill="1" applyBorder="1" applyAlignment="1">
      <alignment horizontal="right"/>
    </xf>
    <xf numFmtId="186" fontId="14" fillId="2" borderId="3" xfId="1" applyNumberFormat="1" applyFont="1" applyFill="1" applyBorder="1" applyAlignment="1">
      <alignment horizontal="right"/>
    </xf>
    <xf numFmtId="0" fontId="25" fillId="2" borderId="0" xfId="0" applyFont="1" applyFill="1" applyBorder="1"/>
    <xf numFmtId="0" fontId="19" fillId="2" borderId="0" xfId="0" applyFont="1" applyFill="1" applyBorder="1"/>
    <xf numFmtId="186" fontId="14" fillId="2" borderId="2" xfId="1" applyNumberFormat="1" applyFont="1" applyFill="1" applyBorder="1" applyAlignment="1"/>
    <xf numFmtId="0" fontId="24" fillId="2" borderId="3" xfId="0" applyFont="1" applyFill="1" applyBorder="1" applyAlignment="1"/>
    <xf numFmtId="190" fontId="14" fillId="2" borderId="14" xfId="0" applyNumberFormat="1" applyFont="1" applyFill="1" applyBorder="1" applyAlignment="1">
      <alignment vertical="center"/>
    </xf>
    <xf numFmtId="186" fontId="10" fillId="2" borderId="15" xfId="1" applyNumberFormat="1" applyFont="1" applyFill="1" applyBorder="1" applyAlignment="1" applyProtection="1">
      <alignment horizontal="right" vertical="center"/>
      <protection locked="0"/>
    </xf>
    <xf numFmtId="190" fontId="20" fillId="2" borderId="0" xfId="0" applyNumberFormat="1" applyFont="1" applyFill="1" applyBorder="1" applyAlignment="1" applyProtection="1">
      <alignment vertical="center"/>
      <protection locked="0"/>
    </xf>
    <xf numFmtId="190" fontId="2" fillId="2" borderId="0" xfId="0" applyNumberFormat="1" applyFont="1" applyFill="1" applyAlignment="1">
      <alignment vertical="center"/>
    </xf>
    <xf numFmtId="190" fontId="4" fillId="2" borderId="0" xfId="0" applyNumberFormat="1" applyFont="1" applyFill="1" applyAlignment="1">
      <alignment horizontal="centerContinuous" vertical="center"/>
    </xf>
    <xf numFmtId="182" fontId="2" fillId="2" borderId="0" xfId="0" applyNumberFormat="1" applyFont="1" applyFill="1" applyAlignment="1">
      <alignment horizontal="centerContinuous" vertical="center"/>
    </xf>
    <xf numFmtId="182" fontId="2" fillId="2" borderId="2" xfId="0" applyNumberFormat="1" applyFont="1" applyFill="1" applyBorder="1" applyAlignment="1" applyProtection="1">
      <alignment vertical="center"/>
      <protection locked="0"/>
    </xf>
    <xf numFmtId="182" fontId="2" fillId="2" borderId="3" xfId="0" applyNumberFormat="1" applyFont="1" applyFill="1" applyBorder="1" applyAlignment="1" applyProtection="1">
      <alignment vertical="center"/>
      <protection locked="0"/>
    </xf>
    <xf numFmtId="190" fontId="2" fillId="2" borderId="1" xfId="0" applyNumberFormat="1" applyFont="1" applyFill="1" applyBorder="1" applyAlignment="1" applyProtection="1">
      <alignment vertical="center"/>
      <protection locked="0"/>
    </xf>
    <xf numFmtId="182" fontId="5" fillId="2" borderId="3" xfId="0" applyNumberFormat="1" applyFont="1" applyFill="1" applyBorder="1" applyAlignment="1" applyProtection="1">
      <alignment horizontal="right" vertical="center"/>
      <protection locked="0"/>
    </xf>
    <xf numFmtId="182" fontId="2" fillId="2" borderId="3" xfId="0" applyNumberFormat="1" applyFont="1" applyFill="1" applyBorder="1" applyAlignment="1" applyProtection="1">
      <alignment horizontal="center" vertical="center"/>
      <protection locked="0"/>
    </xf>
    <xf numFmtId="182" fontId="5" fillId="2" borderId="0" xfId="0" applyNumberFormat="1" applyFont="1" applyFill="1" applyBorder="1" applyAlignment="1">
      <alignment horizontal="left" vertical="center"/>
    </xf>
    <xf numFmtId="190" fontId="14" fillId="2" borderId="10" xfId="0" applyNumberFormat="1" applyFont="1" applyFill="1" applyBorder="1" applyAlignment="1" applyProtection="1">
      <alignment vertical="center"/>
      <protection locked="0"/>
    </xf>
    <xf numFmtId="186" fontId="5" fillId="2" borderId="5" xfId="0" applyNumberFormat="1" applyFont="1" applyFill="1" applyBorder="1" applyAlignment="1" applyProtection="1">
      <alignment horizontal="right" vertical="center"/>
      <protection locked="0"/>
    </xf>
    <xf numFmtId="190" fontId="10" fillId="2" borderId="10" xfId="0" applyNumberFormat="1" applyFont="1" applyFill="1" applyBorder="1" applyProtection="1">
      <protection locked="0"/>
    </xf>
    <xf numFmtId="186" fontId="13" fillId="2" borderId="5" xfId="0" applyNumberFormat="1" applyFont="1" applyFill="1" applyBorder="1" applyProtection="1">
      <protection locked="0"/>
    </xf>
    <xf numFmtId="190" fontId="2" fillId="2" borderId="10" xfId="0" applyNumberFormat="1" applyFont="1" applyFill="1" applyBorder="1" applyProtection="1">
      <protection locked="0"/>
    </xf>
    <xf numFmtId="186" fontId="2" fillId="2" borderId="5" xfId="0" applyNumberFormat="1" applyFont="1" applyFill="1" applyBorder="1"/>
    <xf numFmtId="190" fontId="10" fillId="2" borderId="10" xfId="0" applyNumberFormat="1" applyFont="1" applyFill="1" applyBorder="1" applyAlignment="1" applyProtection="1">
      <alignment vertical="center"/>
      <protection locked="0"/>
    </xf>
    <xf numFmtId="186" fontId="10" fillId="2" borderId="5" xfId="0" applyNumberFormat="1" applyFont="1" applyFill="1" applyBorder="1" applyAlignment="1" applyProtection="1">
      <alignment vertical="center"/>
      <protection locked="0"/>
    </xf>
    <xf numFmtId="182" fontId="10" fillId="2" borderId="0" xfId="0" applyNumberFormat="1" applyFont="1" applyFill="1" applyBorder="1" applyAlignment="1">
      <alignment vertical="center"/>
    </xf>
    <xf numFmtId="190" fontId="14" fillId="2" borderId="14" xfId="0" applyNumberFormat="1" applyFont="1" applyFill="1" applyBorder="1" applyAlignment="1" applyProtection="1">
      <alignment vertical="center"/>
      <protection locked="0"/>
    </xf>
    <xf numFmtId="186" fontId="14" fillId="2" borderId="15" xfId="0" applyNumberFormat="1" applyFont="1" applyFill="1" applyBorder="1" applyAlignment="1" applyProtection="1">
      <alignment vertical="center"/>
      <protection locked="0"/>
    </xf>
    <xf numFmtId="182" fontId="14" fillId="2" borderId="0" xfId="0" applyNumberFormat="1" applyFont="1" applyFill="1" applyBorder="1" applyAlignment="1">
      <alignment vertical="center"/>
    </xf>
    <xf numFmtId="190" fontId="5" fillId="2" borderId="0" xfId="0" applyNumberFormat="1" applyFont="1" applyFill="1" applyBorder="1" applyAlignment="1" applyProtection="1">
      <alignment vertical="center"/>
      <protection locked="0"/>
    </xf>
    <xf numFmtId="186" fontId="5" fillId="2" borderId="0" xfId="0" applyNumberFormat="1" applyFont="1" applyFill="1" applyBorder="1" applyAlignment="1" applyProtection="1">
      <alignment vertical="center"/>
      <protection locked="0"/>
    </xf>
    <xf numFmtId="186" fontId="5" fillId="2" borderId="0" xfId="0" applyNumberFormat="1" applyFont="1" applyFill="1" applyBorder="1" applyAlignment="1">
      <alignment vertical="center"/>
    </xf>
    <xf numFmtId="190" fontId="2" fillId="2" borderId="0" xfId="0" applyNumberFormat="1" applyFont="1" applyFill="1" applyBorder="1"/>
    <xf numFmtId="190" fontId="14" fillId="2" borderId="10" xfId="0" applyNumberFormat="1" applyFont="1" applyFill="1" applyBorder="1" applyAlignment="1">
      <alignment vertical="center"/>
    </xf>
    <xf numFmtId="190" fontId="2" fillId="2" borderId="16" xfId="0" applyNumberFormat="1" applyFont="1" applyFill="1" applyBorder="1" applyProtection="1">
      <protection locked="0"/>
    </xf>
    <xf numFmtId="182" fontId="2" fillId="2" borderId="6" xfId="0" applyNumberFormat="1" applyFont="1" applyFill="1" applyBorder="1" applyAlignment="1">
      <alignment vertical="center"/>
    </xf>
    <xf numFmtId="190" fontId="10" fillId="2" borderId="0" xfId="0" applyNumberFormat="1" applyFont="1" applyFill="1" applyBorder="1" applyAlignment="1">
      <alignment vertical="center"/>
    </xf>
    <xf numFmtId="186" fontId="2" fillId="2" borderId="0" xfId="0" applyNumberFormat="1" applyFont="1" applyFill="1" applyBorder="1" applyProtection="1">
      <protection locked="0"/>
    </xf>
    <xf numFmtId="186" fontId="3" fillId="2" borderId="8" xfId="0" applyNumberFormat="1" applyFont="1" applyFill="1" applyBorder="1" applyProtection="1">
      <protection locked="0"/>
    </xf>
    <xf numFmtId="190" fontId="5" fillId="2" borderId="13" xfId="0" applyNumberFormat="1" applyFont="1" applyFill="1" applyBorder="1" applyAlignment="1">
      <alignment horizontal="left" wrapText="1"/>
    </xf>
    <xf numFmtId="190" fontId="5" fillId="2" borderId="16" xfId="0" applyNumberFormat="1" applyFont="1" applyFill="1" applyBorder="1" applyAlignment="1">
      <alignment horizontal="left" wrapText="1"/>
    </xf>
    <xf numFmtId="190" fontId="2" fillId="2" borderId="10" xfId="0" applyNumberFormat="1" applyFont="1" applyFill="1" applyBorder="1" applyAlignment="1">
      <alignment horizontal="left" wrapText="1" indent="10"/>
    </xf>
    <xf numFmtId="190" fontId="2" fillId="2" borderId="0" xfId="0" applyNumberFormat="1" applyFont="1" applyFill="1" applyBorder="1" applyAlignment="1">
      <alignment horizontal="left" wrapText="1" indent="10"/>
    </xf>
    <xf numFmtId="190" fontId="2" fillId="2" borderId="5" xfId="0" applyNumberFormat="1" applyFont="1" applyFill="1" applyBorder="1" applyAlignment="1">
      <alignment horizontal="left" wrapText="1" indent="10"/>
    </xf>
    <xf numFmtId="0" fontId="26" fillId="2" borderId="0" xfId="0" applyFont="1" applyFill="1" applyBorder="1" applyAlignment="1"/>
    <xf numFmtId="208" fontId="21" fillId="2" borderId="0" xfId="2" applyNumberFormat="1" applyFont="1" applyFill="1" applyBorder="1" applyAlignment="1">
      <alignment horizontal="right"/>
    </xf>
    <xf numFmtId="208" fontId="3" fillId="2" borderId="4" xfId="2" applyNumberFormat="1" applyFont="1" applyFill="1" applyBorder="1" applyAlignment="1" applyProtection="1">
      <protection locked="0"/>
    </xf>
    <xf numFmtId="208" fontId="2" fillId="2" borderId="0" xfId="2" applyNumberFormat="1" applyFont="1" applyFill="1" applyBorder="1" applyAlignment="1" applyProtection="1">
      <alignment horizontal="right"/>
      <protection locked="0"/>
    </xf>
    <xf numFmtId="208" fontId="3" fillId="2" borderId="7" xfId="2" applyNumberFormat="1" applyFont="1" applyFill="1" applyBorder="1" applyAlignment="1"/>
    <xf numFmtId="208" fontId="7" fillId="2" borderId="4" xfId="2" applyNumberFormat="1" applyFont="1" applyFill="1" applyBorder="1" applyAlignment="1" applyProtection="1">
      <protection locked="0"/>
    </xf>
    <xf numFmtId="208" fontId="7" fillId="2" borderId="4" xfId="2" applyNumberFormat="1" applyFont="1" applyFill="1" applyBorder="1" applyAlignment="1">
      <alignment horizontal="right"/>
    </xf>
    <xf numFmtId="208" fontId="3" fillId="2" borderId="4" xfId="2" applyNumberFormat="1" applyFont="1" applyFill="1" applyBorder="1" applyAlignment="1">
      <alignment horizontal="right"/>
    </xf>
    <xf numFmtId="208" fontId="7" fillId="2" borderId="4" xfId="2" applyNumberFormat="1" applyFont="1" applyFill="1" applyBorder="1" applyAlignment="1">
      <alignment horizontal="right" vertical="center"/>
    </xf>
    <xf numFmtId="208" fontId="7" fillId="2" borderId="7" xfId="2" applyNumberFormat="1" applyFont="1" applyFill="1" applyBorder="1" applyAlignment="1">
      <alignment horizontal="right"/>
    </xf>
    <xf numFmtId="208" fontId="3" fillId="2" borderId="4" xfId="2" applyNumberFormat="1" applyFont="1" applyFill="1" applyBorder="1" applyProtection="1">
      <protection locked="0"/>
    </xf>
    <xf numFmtId="208" fontId="7" fillId="2" borderId="4" xfId="2" applyNumberFormat="1" applyFont="1" applyFill="1" applyBorder="1" applyProtection="1">
      <protection locked="0"/>
    </xf>
    <xf numFmtId="208" fontId="7" fillId="2" borderId="8" xfId="2" applyNumberFormat="1" applyFont="1" applyFill="1" applyBorder="1" applyProtection="1">
      <protection locked="0"/>
    </xf>
    <xf numFmtId="208" fontId="3" fillId="2" borderId="5" xfId="2" applyNumberFormat="1" applyFont="1" applyFill="1" applyBorder="1" applyProtection="1">
      <protection locked="0"/>
    </xf>
    <xf numFmtId="208" fontId="7" fillId="2" borderId="5" xfId="2" applyNumberFormat="1" applyFont="1" applyFill="1" applyBorder="1" applyProtection="1">
      <protection locked="0"/>
    </xf>
    <xf numFmtId="208" fontId="3" fillId="2" borderId="8" xfId="2" applyNumberFormat="1" applyFont="1" applyFill="1" applyBorder="1" applyAlignment="1">
      <alignment horizontal="right"/>
    </xf>
    <xf numFmtId="208" fontId="5" fillId="2" borderId="0" xfId="2" applyNumberFormat="1" applyFont="1" applyFill="1" applyBorder="1" applyAlignment="1">
      <alignment vertical="center"/>
    </xf>
    <xf numFmtId="182" fontId="2" fillId="2" borderId="1" xfId="0" applyNumberFormat="1" applyFont="1" applyFill="1" applyBorder="1" applyAlignment="1" applyProtection="1">
      <alignment horizontal="center" vertical="center"/>
      <protection locked="0"/>
    </xf>
    <xf numFmtId="208" fontId="3" fillId="2" borderId="4" xfId="2" applyNumberFormat="1" applyFont="1" applyFill="1" applyBorder="1" applyAlignment="1">
      <alignment horizontal="right" vertical="center"/>
    </xf>
    <xf numFmtId="186" fontId="13" fillId="2" borderId="4" xfId="0" applyNumberFormat="1" applyFont="1" applyFill="1" applyBorder="1" applyProtection="1">
      <protection locked="0"/>
    </xf>
    <xf numFmtId="186" fontId="3" fillId="2" borderId="7" xfId="1" applyNumberFormat="1" applyFont="1" applyFill="1" applyBorder="1" applyAlignment="1">
      <alignment horizontal="right"/>
    </xf>
    <xf numFmtId="208" fontId="3" fillId="2" borderId="7" xfId="2" applyNumberFormat="1" applyFont="1" applyFill="1" applyBorder="1" applyAlignment="1">
      <alignment horizontal="right"/>
    </xf>
    <xf numFmtId="208" fontId="3" fillId="2" borderId="8" xfId="2" applyNumberFormat="1" applyFont="1" applyFill="1" applyBorder="1" applyProtection="1">
      <protection locked="0"/>
    </xf>
    <xf numFmtId="190" fontId="14" fillId="2" borderId="13" xfId="0" applyNumberFormat="1" applyFont="1" applyFill="1" applyBorder="1" applyAlignment="1">
      <alignment horizontal="left"/>
    </xf>
    <xf numFmtId="0" fontId="24" fillId="2" borderId="0" xfId="0" applyFont="1" applyFill="1" applyBorder="1" applyAlignment="1"/>
    <xf numFmtId="0" fontId="22" fillId="2" borderId="0" xfId="0" applyFont="1" applyFill="1" applyBorder="1" applyAlignment="1">
      <alignment horizontal="center" vertical="center"/>
    </xf>
    <xf numFmtId="208" fontId="2" fillId="2" borderId="0" xfId="2" applyNumberFormat="1" applyFont="1" applyFill="1" applyBorder="1" applyAlignment="1">
      <alignment horizontal="center"/>
    </xf>
    <xf numFmtId="208" fontId="2" fillId="2" borderId="0" xfId="2" applyNumberFormat="1" applyFont="1" applyFill="1" applyBorder="1"/>
    <xf numFmtId="208" fontId="10" fillId="2" borderId="0" xfId="2" applyNumberFormat="1" applyFont="1" applyFill="1" applyBorder="1"/>
    <xf numFmtId="208" fontId="5" fillId="2" borderId="0" xfId="2" applyNumberFormat="1" applyFont="1" applyFill="1" applyBorder="1"/>
    <xf numFmtId="208" fontId="10" fillId="2" borderId="0" xfId="2" applyNumberFormat="1" applyFont="1" applyFill="1" applyBorder="1" applyAlignment="1">
      <alignment vertical="center"/>
    </xf>
    <xf numFmtId="208" fontId="22" fillId="2" borderId="0" xfId="2" applyNumberFormat="1" applyFont="1" applyFill="1" applyBorder="1" applyAlignment="1">
      <alignment horizontal="center" vertical="center"/>
    </xf>
    <xf numFmtId="208" fontId="14" fillId="2" borderId="0" xfId="2" applyNumberFormat="1" applyFont="1" applyFill="1" applyBorder="1" applyAlignment="1">
      <alignment horizontal="right" vertical="center"/>
    </xf>
    <xf numFmtId="208" fontId="3" fillId="2" borderId="0" xfId="2" applyNumberFormat="1" applyFont="1" applyFill="1" applyBorder="1" applyAlignment="1">
      <alignment horizontal="right"/>
    </xf>
    <xf numFmtId="208" fontId="14" fillId="2" borderId="0" xfId="2" applyNumberFormat="1" applyFont="1" applyFill="1" applyBorder="1" applyAlignment="1">
      <alignment horizontal="right"/>
    </xf>
    <xf numFmtId="208" fontId="10" fillId="2" borderId="0" xfId="2" applyNumberFormat="1" applyFont="1" applyFill="1" applyBorder="1" applyAlignment="1" applyProtection="1">
      <alignment horizontal="right" vertical="center"/>
      <protection locked="0"/>
    </xf>
    <xf numFmtId="186" fontId="7" fillId="2" borderId="0" xfId="1" applyNumberFormat="1" applyFont="1" applyFill="1" applyBorder="1" applyAlignment="1">
      <alignment horizontal="right"/>
    </xf>
    <xf numFmtId="208" fontId="7" fillId="2" borderId="0" xfId="2" applyNumberFormat="1" applyFont="1" applyFill="1" applyBorder="1" applyAlignment="1">
      <alignment horizontal="right"/>
    </xf>
    <xf numFmtId="186" fontId="7" fillId="2" borderId="0" xfId="0" applyNumberFormat="1" applyFont="1" applyFill="1" applyBorder="1" applyProtection="1">
      <protection locked="0"/>
    </xf>
    <xf numFmtId="208" fontId="7" fillId="2" borderId="0" xfId="2" applyNumberFormat="1" applyFont="1" applyFill="1" applyBorder="1" applyProtection="1">
      <protection locked="0"/>
    </xf>
    <xf numFmtId="190" fontId="14" fillId="2" borderId="11" xfId="0" applyNumberFormat="1" applyFont="1" applyFill="1" applyBorder="1" applyAlignment="1">
      <alignment horizontal="center" vertical="center"/>
    </xf>
    <xf numFmtId="186" fontId="5" fillId="2" borderId="0" xfId="0" applyNumberFormat="1" applyFont="1" applyFill="1" applyBorder="1" applyProtection="1">
      <protection locked="0"/>
    </xf>
    <xf numFmtId="208" fontId="5" fillId="2" borderId="0" xfId="2" applyNumberFormat="1" applyFont="1" applyFill="1" applyBorder="1" applyProtection="1">
      <protection locked="0"/>
    </xf>
    <xf numFmtId="208" fontId="2" fillId="2" borderId="0" xfId="2" applyNumberFormat="1" applyFont="1" applyFill="1" applyBorder="1" applyProtection="1">
      <protection locked="0"/>
    </xf>
    <xf numFmtId="0" fontId="14" fillId="2" borderId="0" xfId="0" applyFont="1" applyFill="1" applyBorder="1"/>
    <xf numFmtId="186" fontId="14" fillId="2" borderId="0" xfId="1" applyNumberFormat="1" applyFont="1" applyFill="1" applyBorder="1" applyAlignment="1"/>
    <xf numFmtId="0" fontId="14" fillId="2" borderId="2" xfId="0" applyFont="1" applyFill="1" applyBorder="1"/>
    <xf numFmtId="182" fontId="12" fillId="2" borderId="7" xfId="0" applyNumberFormat="1" applyFont="1" applyFill="1" applyBorder="1" applyAlignment="1">
      <alignment horizontal="center"/>
    </xf>
    <xf numFmtId="182" fontId="12" fillId="2" borderId="8" xfId="0" applyNumberFormat="1" applyFont="1" applyFill="1" applyBorder="1" applyAlignment="1">
      <alignment horizontal="center"/>
    </xf>
    <xf numFmtId="186" fontId="28" fillId="2" borderId="7" xfId="1" applyNumberFormat="1" applyFont="1" applyFill="1" applyBorder="1" applyAlignment="1">
      <alignment horizontal="right"/>
    </xf>
    <xf numFmtId="186" fontId="12" fillId="2" borderId="4" xfId="1" applyNumberFormat="1" applyFont="1" applyFill="1" applyBorder="1" applyAlignment="1">
      <alignment horizontal="right"/>
    </xf>
    <xf numFmtId="186" fontId="28" fillId="2" borderId="4" xfId="1" applyNumberFormat="1" applyFont="1" applyFill="1" applyBorder="1" applyAlignment="1">
      <alignment horizontal="right"/>
    </xf>
    <xf numFmtId="186" fontId="28" fillId="2" borderId="8" xfId="1" applyNumberFormat="1" applyFont="1" applyFill="1" applyBorder="1" applyAlignment="1">
      <alignment horizontal="right"/>
    </xf>
    <xf numFmtId="186" fontId="12" fillId="2" borderId="4" xfId="0" applyNumberFormat="1" applyFont="1" applyFill="1" applyBorder="1" applyProtection="1">
      <protection locked="0"/>
    </xf>
    <xf numFmtId="186" fontId="28" fillId="2" borderId="4" xfId="0" applyNumberFormat="1" applyFont="1" applyFill="1" applyBorder="1" applyProtection="1">
      <protection locked="0"/>
    </xf>
    <xf numFmtId="186" fontId="12" fillId="2" borderId="4" xfId="1" applyNumberFormat="1" applyFont="1" applyFill="1" applyBorder="1" applyAlignment="1">
      <alignment horizontal="right" vertical="center"/>
    </xf>
    <xf numFmtId="186" fontId="12" fillId="2" borderId="7" xfId="1" applyNumberFormat="1" applyFont="1" applyFill="1" applyBorder="1" applyAlignment="1">
      <alignment horizontal="right"/>
    </xf>
    <xf numFmtId="190" fontId="10" fillId="2" borderId="11" xfId="0" applyNumberFormat="1" applyFont="1" applyFill="1" applyBorder="1" applyAlignment="1">
      <alignment vertical="center"/>
    </xf>
    <xf numFmtId="0" fontId="24" fillId="2" borderId="5" xfId="0" applyFont="1" applyFill="1" applyBorder="1" applyAlignment="1"/>
    <xf numFmtId="186" fontId="14" fillId="2" borderId="12" xfId="1" applyNumberFormat="1" applyFont="1" applyFill="1" applyBorder="1" applyAlignment="1"/>
    <xf numFmtId="0" fontId="24" fillId="2" borderId="9" xfId="0" applyFont="1" applyFill="1" applyBorder="1" applyAlignment="1"/>
    <xf numFmtId="190" fontId="10" fillId="2" borderId="1" xfId="0" applyNumberFormat="1" applyFont="1" applyFill="1" applyBorder="1" applyProtection="1">
      <protection locked="0"/>
    </xf>
    <xf numFmtId="208" fontId="7" fillId="2" borderId="8" xfId="2" applyNumberFormat="1" applyFont="1" applyFill="1" applyBorder="1" applyAlignment="1">
      <alignment horizontal="right" vertical="center"/>
    </xf>
    <xf numFmtId="186" fontId="7" fillId="2" borderId="4" xfId="0" applyNumberFormat="1" applyFont="1" applyFill="1" applyBorder="1"/>
    <xf numFmtId="186" fontId="28" fillId="2" borderId="4" xfId="0" applyNumberFormat="1" applyFont="1" applyFill="1" applyBorder="1"/>
    <xf numFmtId="208" fontId="7" fillId="2" borderId="4" xfId="2" applyNumberFormat="1" applyFont="1" applyFill="1" applyBorder="1"/>
    <xf numFmtId="186" fontId="3" fillId="2" borderId="4" xfId="0" applyNumberFormat="1" applyFont="1" applyFill="1" applyBorder="1"/>
    <xf numFmtId="208" fontId="3" fillId="2" borderId="4" xfId="2" applyNumberFormat="1" applyFont="1" applyFill="1" applyBorder="1"/>
    <xf numFmtId="208" fontId="3" fillId="2" borderId="7" xfId="2" applyNumberFormat="1" applyFont="1" applyFill="1" applyBorder="1" applyProtection="1">
      <protection locked="0"/>
    </xf>
    <xf numFmtId="186" fontId="7" fillId="2" borderId="11" xfId="0" applyNumberFormat="1" applyFont="1" applyFill="1" applyBorder="1" applyProtection="1">
      <protection locked="0"/>
    </xf>
    <xf numFmtId="208" fontId="3" fillId="2" borderId="4" xfId="2" applyNumberFormat="1" applyFont="1" applyFill="1" applyBorder="1" applyAlignment="1">
      <alignment horizontal="center"/>
    </xf>
    <xf numFmtId="208" fontId="7" fillId="2" borderId="8" xfId="2" applyNumberFormat="1" applyFont="1" applyFill="1" applyBorder="1" applyAlignment="1">
      <alignment vertical="center"/>
    </xf>
    <xf numFmtId="208" fontId="30" fillId="2" borderId="2" xfId="2" applyNumberFormat="1" applyFont="1" applyFill="1" applyBorder="1" applyAlignment="1">
      <alignment horizontal="right"/>
    </xf>
    <xf numFmtId="208" fontId="31" fillId="2" borderId="3" xfId="2" applyNumberFormat="1" applyFont="1" applyFill="1" applyBorder="1" applyAlignment="1">
      <alignment horizontal="right"/>
    </xf>
    <xf numFmtId="208" fontId="31" fillId="2" borderId="2" xfId="2" applyNumberFormat="1" applyFont="1" applyFill="1" applyBorder="1" applyAlignment="1">
      <alignment horizontal="right"/>
    </xf>
    <xf numFmtId="186" fontId="31" fillId="2" borderId="0" xfId="1" applyNumberFormat="1" applyFont="1" applyFill="1" applyBorder="1" applyAlignment="1">
      <alignment horizontal="right"/>
    </xf>
    <xf numFmtId="208" fontId="31" fillId="2" borderId="0" xfId="2" applyNumberFormat="1" applyFont="1" applyFill="1" applyBorder="1" applyAlignment="1">
      <alignment horizontal="right"/>
    </xf>
    <xf numFmtId="208" fontId="31" fillId="2" borderId="11" xfId="2" applyNumberFormat="1" applyFont="1" applyFill="1" applyBorder="1" applyAlignment="1">
      <alignment horizontal="right"/>
    </xf>
    <xf numFmtId="186" fontId="30" fillId="2" borderId="4" xfId="1" applyNumberFormat="1" applyFont="1" applyFill="1" applyBorder="1" applyAlignment="1">
      <alignment horizontal="right"/>
    </xf>
    <xf numFmtId="208" fontId="30" fillId="2" borderId="4" xfId="2" applyNumberFormat="1" applyFont="1" applyFill="1" applyBorder="1" applyAlignment="1">
      <alignment horizontal="right"/>
    </xf>
    <xf numFmtId="186" fontId="30" fillId="2" borderId="8" xfId="1" applyNumberFormat="1" applyFont="1" applyFill="1" applyBorder="1" applyAlignment="1">
      <alignment horizontal="right"/>
    </xf>
    <xf numFmtId="208" fontId="30" fillId="2" borderId="8" xfId="2" applyNumberFormat="1" applyFont="1" applyFill="1" applyBorder="1" applyAlignment="1">
      <alignment horizontal="right"/>
    </xf>
    <xf numFmtId="0" fontId="29" fillId="2" borderId="0" xfId="0" applyFont="1" applyFill="1" applyBorder="1" applyAlignment="1"/>
    <xf numFmtId="208" fontId="29" fillId="2" borderId="0" xfId="2" applyNumberFormat="1" applyFont="1" applyFill="1" applyBorder="1" applyAlignment="1"/>
    <xf numFmtId="208" fontId="31" fillId="2" borderId="17" xfId="2" applyNumberFormat="1" applyFont="1" applyFill="1" applyBorder="1" applyAlignment="1" applyProtection="1">
      <alignment horizontal="right" vertical="center"/>
      <protection locked="0"/>
    </xf>
    <xf numFmtId="186" fontId="3" fillId="2" borderId="18" xfId="0" applyNumberFormat="1" applyFont="1" applyFill="1" applyBorder="1" applyAlignment="1">
      <alignment vertical="center"/>
    </xf>
    <xf numFmtId="186" fontId="3" fillId="2" borderId="5" xfId="0" applyNumberFormat="1" applyFont="1" applyFill="1" applyBorder="1"/>
    <xf numFmtId="186" fontId="7" fillId="2" borderId="19" xfId="0" applyNumberFormat="1" applyFont="1" applyFill="1" applyBorder="1" applyAlignment="1">
      <alignment vertical="center"/>
    </xf>
    <xf numFmtId="208" fontId="7" fillId="2" borderId="17" xfId="2" applyNumberFormat="1" applyFont="1" applyFill="1" applyBorder="1" applyAlignment="1">
      <alignment vertical="center"/>
    </xf>
    <xf numFmtId="182" fontId="2" fillId="2" borderId="0" xfId="0" applyNumberFormat="1" applyFont="1" applyFill="1" applyAlignment="1">
      <alignment horizontal="right" vertical="center"/>
    </xf>
    <xf numFmtId="182" fontId="2" fillId="2" borderId="0" xfId="0" applyNumberFormat="1" applyFont="1" applyFill="1" applyAlignment="1">
      <alignment horizontal="left" vertical="center"/>
    </xf>
    <xf numFmtId="190" fontId="14" fillId="2" borderId="8" xfId="0" applyNumberFormat="1" applyFont="1" applyFill="1" applyBorder="1" applyAlignment="1">
      <alignment wrapText="1"/>
    </xf>
    <xf numFmtId="190" fontId="7" fillId="2" borderId="4" xfId="0" applyNumberFormat="1" applyFont="1" applyFill="1" applyBorder="1"/>
    <xf numFmtId="190" fontId="3" fillId="2" borderId="0" xfId="0" applyNumberFormat="1" applyFont="1" applyFill="1" applyBorder="1" applyAlignment="1"/>
    <xf numFmtId="186" fontId="5" fillId="2" borderId="0" xfId="1" applyNumberFormat="1" applyFont="1" applyFill="1" applyBorder="1" applyAlignment="1">
      <alignment horizontal="right" vertical="top"/>
    </xf>
    <xf numFmtId="208" fontId="5" fillId="2" borderId="0" xfId="2" applyNumberFormat="1" applyFont="1" applyFill="1" applyBorder="1" applyAlignment="1">
      <alignment horizontal="right" vertical="top"/>
    </xf>
    <xf numFmtId="190" fontId="2" fillId="0" borderId="4" xfId="0" applyNumberFormat="1" applyFont="1" applyFill="1" applyBorder="1" applyAlignment="1"/>
    <xf numFmtId="190" fontId="2" fillId="0" borderId="4" xfId="0" applyNumberFormat="1" applyFont="1" applyFill="1" applyBorder="1"/>
    <xf numFmtId="186" fontId="28" fillId="2" borderId="0" xfId="1" applyNumberFormat="1" applyFont="1" applyFill="1" applyBorder="1" applyAlignment="1">
      <alignment horizontal="right" vertical="center"/>
    </xf>
    <xf numFmtId="208" fontId="7" fillId="2" borderId="0" xfId="2" applyNumberFormat="1" applyFont="1" applyFill="1" applyBorder="1" applyAlignment="1">
      <alignment horizontal="right" vertical="center"/>
    </xf>
    <xf numFmtId="190" fontId="5" fillId="2" borderId="4" xfId="0" applyNumberFormat="1" applyFont="1" applyFill="1" applyBorder="1" applyAlignment="1">
      <alignment horizontal="left"/>
    </xf>
    <xf numFmtId="190" fontId="5" fillId="2" borderId="10" xfId="0" applyNumberFormat="1" applyFont="1" applyFill="1" applyBorder="1"/>
    <xf numFmtId="186" fontId="7" fillId="2" borderId="13" xfId="0" applyNumberFormat="1" applyFont="1" applyFill="1" applyBorder="1" applyProtection="1">
      <protection locked="0"/>
    </xf>
    <xf numFmtId="186" fontId="7" fillId="2" borderId="16" xfId="0" applyNumberFormat="1" applyFont="1" applyFill="1" applyBorder="1" applyProtection="1">
      <protection locked="0"/>
    </xf>
    <xf numFmtId="186" fontId="7" fillId="2" borderId="7" xfId="0" applyNumberFormat="1" applyFont="1" applyFill="1" applyBorder="1" applyProtection="1">
      <protection locked="0"/>
    </xf>
    <xf numFmtId="186" fontId="14" fillId="2" borderId="6" xfId="1" applyNumberFormat="1" applyFont="1" applyFill="1" applyBorder="1" applyAlignment="1"/>
    <xf numFmtId="0" fontId="24" fillId="2" borderId="18" xfId="0" applyFont="1" applyFill="1" applyBorder="1" applyAlignment="1"/>
    <xf numFmtId="0" fontId="14" fillId="2" borderId="13" xfId="0" applyFont="1" applyFill="1" applyBorder="1"/>
    <xf numFmtId="208" fontId="31" fillId="2" borderId="18" xfId="2" applyNumberFormat="1" applyFont="1" applyFill="1" applyBorder="1" applyAlignment="1">
      <alignment horizontal="right"/>
    </xf>
    <xf numFmtId="208" fontId="3" fillId="2" borderId="5" xfId="2" applyNumberFormat="1" applyFont="1" applyFill="1" applyBorder="1" applyAlignment="1" applyProtection="1">
      <alignment horizontal="right"/>
      <protection locked="0"/>
    </xf>
    <xf numFmtId="182" fontId="2" fillId="2" borderId="0" xfId="0" applyNumberFormat="1" applyFont="1" applyFill="1" applyBorder="1" applyAlignment="1" applyProtection="1">
      <alignment horizontal="right"/>
      <protection locked="0"/>
    </xf>
    <xf numFmtId="190" fontId="2" fillId="2" borderId="0" xfId="0" applyNumberFormat="1" applyFont="1" applyFill="1" applyAlignment="1">
      <alignment horizontal="right"/>
    </xf>
    <xf numFmtId="190" fontId="2" fillId="2" borderId="0" xfId="0" applyNumberFormat="1" applyFont="1" applyFill="1" applyBorder="1" applyAlignment="1" applyProtection="1">
      <alignment horizontal="right"/>
      <protection locked="0"/>
    </xf>
    <xf numFmtId="208" fontId="27" fillId="2" borderId="4" xfId="2" applyNumberFormat="1" applyFont="1" applyFill="1" applyBorder="1" applyAlignment="1">
      <alignment horizontal="right"/>
    </xf>
    <xf numFmtId="208" fontId="7" fillId="2" borderId="8" xfId="2" applyNumberFormat="1" applyFont="1" applyFill="1" applyBorder="1" applyAlignment="1">
      <alignment horizontal="right"/>
    </xf>
    <xf numFmtId="210" fontId="7" fillId="2" borderId="7" xfId="1" applyNumberFormat="1" applyFont="1" applyFill="1" applyBorder="1" applyAlignment="1">
      <alignment horizontal="right"/>
    </xf>
    <xf numFmtId="210" fontId="28" fillId="2" borderId="7" xfId="1" applyNumberFormat="1" applyFont="1" applyFill="1" applyBorder="1" applyAlignment="1">
      <alignment horizontal="right"/>
    </xf>
    <xf numFmtId="210" fontId="3" fillId="2" borderId="4" xfId="1" applyNumberFormat="1" applyFont="1" applyFill="1" applyBorder="1" applyAlignment="1">
      <alignment horizontal="right"/>
    </xf>
    <xf numFmtId="210" fontId="12" fillId="2" borderId="4" xfId="1" applyNumberFormat="1" applyFont="1" applyFill="1" applyBorder="1" applyAlignment="1">
      <alignment horizontal="right"/>
    </xf>
    <xf numFmtId="210" fontId="7" fillId="2" borderId="4" xfId="1" applyNumberFormat="1" applyFont="1" applyFill="1" applyBorder="1" applyAlignment="1">
      <alignment horizontal="right"/>
    </xf>
    <xf numFmtId="210" fontId="28" fillId="2" borderId="4" xfId="1" applyNumberFormat="1" applyFont="1" applyFill="1" applyBorder="1" applyAlignment="1">
      <alignment horizontal="right"/>
    </xf>
    <xf numFmtId="210" fontId="7" fillId="2" borderId="8" xfId="1" applyNumberFormat="1" applyFont="1" applyFill="1" applyBorder="1" applyAlignment="1">
      <alignment horizontal="right"/>
    </xf>
    <xf numFmtId="210" fontId="28" fillId="2" borderId="8" xfId="1" applyNumberFormat="1" applyFont="1" applyFill="1" applyBorder="1" applyAlignment="1">
      <alignment horizontal="right"/>
    </xf>
    <xf numFmtId="210" fontId="3" fillId="2" borderId="4" xfId="1" applyNumberFormat="1" applyFont="1" applyFill="1" applyBorder="1" applyAlignment="1">
      <alignment horizontal="right" vertical="center"/>
    </xf>
    <xf numFmtId="210" fontId="12" fillId="2" borderId="4" xfId="1" applyNumberFormat="1" applyFont="1" applyFill="1" applyBorder="1" applyAlignment="1">
      <alignment horizontal="right" vertical="center"/>
    </xf>
    <xf numFmtId="210" fontId="7" fillId="2" borderId="4" xfId="1" applyNumberFormat="1" applyFont="1" applyFill="1" applyBorder="1" applyAlignment="1">
      <alignment horizontal="right" vertical="center"/>
    </xf>
    <xf numFmtId="210" fontId="28" fillId="2" borderId="4" xfId="1" applyNumberFormat="1" applyFont="1" applyFill="1" applyBorder="1" applyAlignment="1">
      <alignment horizontal="right" vertical="center"/>
    </xf>
    <xf numFmtId="210" fontId="7" fillId="2" borderId="8" xfId="1" applyNumberFormat="1" applyFont="1" applyFill="1" applyBorder="1" applyAlignment="1">
      <alignment horizontal="right" vertical="center"/>
    </xf>
    <xf numFmtId="210" fontId="28" fillId="2" borderId="8" xfId="1" applyNumberFormat="1" applyFont="1" applyFill="1" applyBorder="1" applyAlignment="1">
      <alignment horizontal="right" vertical="center"/>
    </xf>
    <xf numFmtId="210" fontId="3" fillId="2" borderId="4" xfId="0" applyNumberFormat="1" applyFont="1" applyFill="1" applyBorder="1"/>
    <xf numFmtId="210" fontId="12" fillId="2" borderId="4" xfId="0" applyNumberFormat="1" applyFont="1" applyFill="1" applyBorder="1"/>
    <xf numFmtId="210" fontId="7" fillId="2" borderId="4" xfId="0" applyNumberFormat="1" applyFont="1" applyFill="1" applyBorder="1"/>
    <xf numFmtId="210" fontId="28" fillId="2" borderId="4" xfId="0" applyNumberFormat="1" applyFont="1" applyFill="1" applyBorder="1"/>
    <xf numFmtId="210" fontId="2" fillId="2" borderId="4" xfId="0" applyNumberFormat="1" applyFont="1" applyFill="1" applyBorder="1" applyAlignment="1"/>
    <xf numFmtId="210" fontId="3" fillId="2" borderId="4" xfId="0" applyNumberFormat="1" applyFont="1" applyFill="1" applyBorder="1" applyProtection="1">
      <protection locked="0"/>
    </xf>
    <xf numFmtId="210" fontId="12" fillId="2" borderId="4" xfId="0" applyNumberFormat="1" applyFont="1" applyFill="1" applyBorder="1" applyProtection="1">
      <protection locked="0"/>
    </xf>
    <xf numFmtId="210" fontId="7" fillId="2" borderId="4" xfId="0" applyNumberFormat="1" applyFont="1" applyFill="1" applyBorder="1" applyProtection="1">
      <protection locked="0"/>
    </xf>
    <xf numFmtId="210" fontId="28" fillId="2" borderId="4" xfId="0" applyNumberFormat="1" applyFont="1" applyFill="1" applyBorder="1" applyProtection="1">
      <protection locked="0"/>
    </xf>
    <xf numFmtId="210" fontId="3" fillId="2" borderId="0" xfId="0" applyNumberFormat="1" applyFont="1" applyFill="1"/>
    <xf numFmtId="210" fontId="7" fillId="2" borderId="8" xfId="0" applyNumberFormat="1" applyFont="1" applyFill="1" applyBorder="1" applyProtection="1">
      <protection locked="0"/>
    </xf>
    <xf numFmtId="210" fontId="28" fillId="2" borderId="8" xfId="0" applyNumberFormat="1" applyFont="1" applyFill="1" applyBorder="1" applyProtection="1">
      <protection locked="0"/>
    </xf>
    <xf numFmtId="210" fontId="12" fillId="2" borderId="5" xfId="0" applyNumberFormat="1" applyFont="1" applyFill="1" applyBorder="1" applyProtection="1">
      <protection locked="0"/>
    </xf>
    <xf numFmtId="210" fontId="3" fillId="2" borderId="0" xfId="0" applyNumberFormat="1" applyFont="1" applyFill="1" applyBorder="1" applyProtection="1">
      <protection locked="0"/>
    </xf>
    <xf numFmtId="210" fontId="28" fillId="2" borderId="5" xfId="0" applyNumberFormat="1" applyFont="1" applyFill="1" applyBorder="1" applyProtection="1">
      <protection locked="0"/>
    </xf>
    <xf numFmtId="210" fontId="2" fillId="2" borderId="4" xfId="0" applyNumberFormat="1" applyFont="1" applyFill="1" applyBorder="1" applyAlignment="1">
      <alignment horizontal="left"/>
    </xf>
    <xf numFmtId="210" fontId="3" fillId="2" borderId="4" xfId="0" applyNumberFormat="1" applyFont="1" applyFill="1" applyBorder="1" applyAlignment="1" applyProtection="1">
      <alignment horizontal="right"/>
      <protection locked="0"/>
    </xf>
    <xf numFmtId="210" fontId="12" fillId="2" borderId="5" xfId="0" applyNumberFormat="1" applyFont="1" applyFill="1" applyBorder="1" applyAlignment="1" applyProtection="1">
      <alignment horizontal="right"/>
      <protection locked="0"/>
    </xf>
    <xf numFmtId="210" fontId="3" fillId="2" borderId="7" xfId="0" applyNumberFormat="1" applyFont="1" applyFill="1" applyBorder="1" applyProtection="1">
      <protection locked="0"/>
    </xf>
    <xf numFmtId="210" fontId="12" fillId="2" borderId="7" xfId="0" applyNumberFormat="1" applyFont="1" applyFill="1" applyBorder="1" applyProtection="1">
      <protection locked="0"/>
    </xf>
    <xf numFmtId="210" fontId="3" fillId="2" borderId="8" xfId="0" applyNumberFormat="1" applyFont="1" applyFill="1" applyBorder="1" applyProtection="1">
      <protection locked="0"/>
    </xf>
    <xf numFmtId="210" fontId="12" fillId="2" borderId="8" xfId="0" applyNumberFormat="1" applyFont="1" applyFill="1" applyBorder="1" applyProtection="1">
      <protection locked="0"/>
    </xf>
    <xf numFmtId="210" fontId="7" fillId="2" borderId="11" xfId="0" applyNumberFormat="1" applyFont="1" applyFill="1" applyBorder="1" applyProtection="1">
      <protection locked="0"/>
    </xf>
    <xf numFmtId="210" fontId="28" fillId="2" borderId="3" xfId="0" applyNumberFormat="1" applyFont="1" applyFill="1" applyBorder="1" applyProtection="1">
      <protection locked="0"/>
    </xf>
    <xf numFmtId="210" fontId="3" fillId="2" borderId="4" xfId="0" applyNumberFormat="1" applyFont="1" applyFill="1" applyBorder="1" applyAlignment="1">
      <alignment horizontal="center"/>
    </xf>
    <xf numFmtId="210" fontId="7" fillId="2" borderId="8" xfId="0" applyNumberFormat="1" applyFont="1" applyFill="1" applyBorder="1" applyAlignment="1">
      <alignment vertical="center"/>
    </xf>
    <xf numFmtId="210" fontId="7" fillId="2" borderId="10" xfId="1" applyNumberFormat="1" applyFont="1" applyFill="1" applyBorder="1" applyAlignment="1" applyProtection="1">
      <protection locked="0"/>
    </xf>
    <xf numFmtId="210" fontId="3" fillId="2" borderId="10" xfId="1" applyNumberFormat="1" applyFont="1" applyFill="1" applyBorder="1" applyAlignment="1" applyProtection="1">
      <protection locked="0"/>
    </xf>
    <xf numFmtId="210" fontId="30" fillId="2" borderId="2" xfId="1" applyNumberFormat="1" applyFont="1" applyFill="1" applyBorder="1" applyAlignment="1">
      <alignment horizontal="right"/>
    </xf>
    <xf numFmtId="210" fontId="31" fillId="2" borderId="3" xfId="1" applyNumberFormat="1" applyFont="1" applyFill="1" applyBorder="1" applyAlignment="1">
      <alignment horizontal="right"/>
    </xf>
    <xf numFmtId="210" fontId="31" fillId="2" borderId="2" xfId="1" applyNumberFormat="1" applyFont="1" applyFill="1" applyBorder="1" applyAlignment="1">
      <alignment horizontal="right"/>
    </xf>
    <xf numFmtId="210" fontId="31" fillId="2" borderId="17" xfId="1" applyNumberFormat="1" applyFont="1" applyFill="1" applyBorder="1" applyAlignment="1" applyProtection="1">
      <alignment horizontal="right" vertical="center"/>
      <protection locked="0"/>
    </xf>
    <xf numFmtId="210" fontId="31" fillId="2" borderId="0" xfId="1" applyNumberFormat="1" applyFont="1" applyFill="1" applyBorder="1" applyAlignment="1">
      <alignment horizontal="right"/>
    </xf>
    <xf numFmtId="210" fontId="31" fillId="2" borderId="11" xfId="1" applyNumberFormat="1" applyFont="1" applyFill="1" applyBorder="1" applyAlignment="1">
      <alignment horizontal="right"/>
    </xf>
    <xf numFmtId="210" fontId="30" fillId="2" borderId="4" xfId="1" applyNumberFormat="1" applyFont="1" applyFill="1" applyBorder="1" applyAlignment="1">
      <alignment horizontal="right"/>
    </xf>
    <xf numFmtId="210" fontId="30" fillId="2" borderId="8" xfId="1" applyNumberFormat="1" applyFont="1" applyFill="1" applyBorder="1" applyAlignment="1">
      <alignment horizontal="right"/>
    </xf>
    <xf numFmtId="210" fontId="3" fillId="2" borderId="13" xfId="1" applyNumberFormat="1" applyFont="1" applyFill="1" applyBorder="1" applyAlignment="1"/>
    <xf numFmtId="210" fontId="31" fillId="2" borderId="18" xfId="1" applyNumberFormat="1" applyFont="1" applyFill="1" applyBorder="1" applyAlignment="1">
      <alignment horizontal="right"/>
    </xf>
    <xf numFmtId="182" fontId="3" fillId="2" borderId="11" xfId="0" applyNumberFormat="1" applyFont="1" applyFill="1" applyBorder="1" applyAlignment="1">
      <alignment horizontal="center"/>
    </xf>
    <xf numFmtId="190" fontId="21" fillId="2" borderId="4" xfId="0" applyNumberFormat="1" applyFont="1" applyFill="1" applyBorder="1"/>
    <xf numFmtId="182" fontId="2" fillId="2" borderId="11" xfId="0" applyNumberFormat="1" applyFont="1" applyFill="1" applyBorder="1" applyAlignment="1" applyProtection="1">
      <alignment horizontal="center" vertical="center"/>
      <protection locked="0"/>
    </xf>
    <xf numFmtId="186" fontId="12" fillId="2" borderId="8" xfId="1" applyNumberFormat="1" applyFont="1" applyFill="1" applyBorder="1" applyAlignment="1">
      <alignment horizontal="right"/>
    </xf>
    <xf numFmtId="186" fontId="3" fillId="2" borderId="10" xfId="1" applyNumberFormat="1" applyFont="1" applyFill="1" applyBorder="1" applyAlignment="1">
      <alignment horizontal="right"/>
    </xf>
    <xf numFmtId="208" fontId="3" fillId="2" borderId="5" xfId="2" applyNumberFormat="1" applyFont="1" applyFill="1" applyBorder="1" applyAlignment="1">
      <alignment horizontal="right"/>
    </xf>
    <xf numFmtId="186" fontId="3" fillId="2" borderId="10" xfId="1" applyNumberFormat="1" applyFont="1" applyFill="1" applyBorder="1" applyAlignment="1">
      <alignment horizontal="right" vertical="center"/>
    </xf>
    <xf numFmtId="208" fontId="3" fillId="2" borderId="5" xfId="2" applyNumberFormat="1" applyFont="1" applyFill="1" applyBorder="1" applyAlignment="1">
      <alignment horizontal="right" vertical="center"/>
    </xf>
    <xf numFmtId="208" fontId="3" fillId="2" borderId="8" xfId="2" applyNumberFormat="1" applyFont="1" applyFill="1" applyBorder="1" applyAlignment="1">
      <alignment horizontal="right" vertical="center"/>
    </xf>
    <xf numFmtId="186" fontId="3" fillId="2" borderId="0" xfId="1" applyNumberFormat="1" applyFont="1" applyFill="1" applyBorder="1" applyAlignment="1">
      <alignment horizontal="right" vertical="center"/>
    </xf>
    <xf numFmtId="182" fontId="3" fillId="2" borderId="0" xfId="0" applyNumberFormat="1" applyFont="1" applyFill="1" applyAlignment="1">
      <alignment horizontal="centerContinuous"/>
    </xf>
    <xf numFmtId="182" fontId="3" fillId="2" borderId="0" xfId="0" applyNumberFormat="1" applyFont="1" applyFill="1"/>
    <xf numFmtId="182" fontId="3" fillId="2" borderId="3" xfId="0" applyNumberFormat="1" applyFont="1" applyFill="1" applyBorder="1" applyAlignment="1">
      <alignment horizontal="left"/>
    </xf>
    <xf numFmtId="208" fontId="3" fillId="2" borderId="9" xfId="2" applyNumberFormat="1" applyFont="1" applyFill="1" applyBorder="1" applyProtection="1">
      <protection locked="0"/>
    </xf>
    <xf numFmtId="182" fontId="3" fillId="2" borderId="2" xfId="0" applyNumberFormat="1" applyFont="1" applyFill="1" applyBorder="1" applyAlignment="1">
      <alignment horizontal="left"/>
    </xf>
    <xf numFmtId="186" fontId="2" fillId="2" borderId="4" xfId="0" applyNumberFormat="1" applyFont="1" applyFill="1" applyBorder="1" applyAlignment="1" applyProtection="1">
      <alignment vertical="center"/>
      <protection locked="0"/>
    </xf>
    <xf numFmtId="208" fontId="3" fillId="2" borderId="5" xfId="2" applyNumberFormat="1" applyFont="1" applyFill="1" applyBorder="1" applyAlignment="1" applyProtection="1">
      <alignment vertical="center"/>
      <protection locked="0"/>
    </xf>
    <xf numFmtId="190" fontId="3" fillId="2" borderId="0" xfId="0" applyNumberFormat="1" applyFont="1" applyFill="1" applyAlignment="1">
      <alignment horizontal="center" vertical="center"/>
    </xf>
    <xf numFmtId="184" fontId="3" fillId="2" borderId="10" xfId="1" applyNumberFormat="1" applyFont="1" applyFill="1" applyBorder="1" applyAlignment="1" applyProtection="1">
      <alignment horizontal="center" vertical="center"/>
      <protection locked="0"/>
    </xf>
    <xf numFmtId="3" fontId="3" fillId="2" borderId="0" xfId="0" applyNumberFormat="1" applyFont="1" applyFill="1" applyBorder="1" applyAlignment="1">
      <alignment horizontal="center" vertical="center"/>
    </xf>
    <xf numFmtId="0" fontId="0" fillId="2" borderId="0" xfId="0" applyFill="1" applyAlignment="1">
      <alignment horizontal="center" vertical="center"/>
    </xf>
    <xf numFmtId="186" fontId="2" fillId="2" borderId="0" xfId="0" applyNumberFormat="1" applyFont="1" applyFill="1" applyBorder="1" applyAlignment="1">
      <alignment horizontal="center" vertical="center"/>
    </xf>
    <xf numFmtId="208" fontId="2" fillId="2" borderId="0" xfId="2" applyNumberFormat="1" applyFont="1" applyFill="1" applyBorder="1" applyAlignment="1">
      <alignment horizontal="center" vertical="center"/>
    </xf>
    <xf numFmtId="182" fontId="2" fillId="2" borderId="0" xfId="0" applyNumberFormat="1" applyFont="1" applyFill="1" applyBorder="1" applyAlignment="1">
      <alignment horizontal="center" vertical="center"/>
    </xf>
    <xf numFmtId="190" fontId="2" fillId="2" borderId="0" xfId="0" applyNumberFormat="1" applyFont="1" applyFill="1" applyAlignment="1">
      <alignment horizontal="center" vertical="center"/>
    </xf>
    <xf numFmtId="210" fontId="3" fillId="2" borderId="0" xfId="0" applyNumberFormat="1" applyFont="1" applyFill="1" applyBorder="1"/>
    <xf numFmtId="210" fontId="3" fillId="2" borderId="6" xfId="0" applyNumberFormat="1" applyFont="1" applyFill="1" applyBorder="1" applyAlignment="1">
      <alignment vertical="center"/>
    </xf>
    <xf numFmtId="210" fontId="7" fillId="2" borderId="14" xfId="0" applyNumberFormat="1" applyFont="1" applyFill="1" applyBorder="1" applyAlignment="1">
      <alignment vertical="center"/>
    </xf>
    <xf numFmtId="190" fontId="10" fillId="2" borderId="4" xfId="0" applyNumberFormat="1" applyFont="1" applyFill="1" applyBorder="1" applyAlignment="1">
      <alignment vertical="center"/>
    </xf>
    <xf numFmtId="208" fontId="3" fillId="2" borderId="0" xfId="2" applyNumberFormat="1" applyFont="1" applyFill="1" applyBorder="1" applyAlignment="1" applyProtection="1">
      <alignment vertical="center"/>
      <protection locked="0"/>
    </xf>
    <xf numFmtId="208" fontId="3" fillId="2" borderId="0" xfId="2" applyNumberFormat="1" applyFont="1" applyFill="1" applyBorder="1" applyProtection="1">
      <protection locked="0"/>
    </xf>
    <xf numFmtId="182" fontId="2" fillId="2" borderId="7" xfId="0" applyNumberFormat="1" applyFont="1" applyFill="1" applyBorder="1"/>
    <xf numFmtId="182" fontId="2" fillId="2" borderId="4" xfId="0" applyNumberFormat="1" applyFont="1" applyFill="1" applyBorder="1"/>
    <xf numFmtId="182" fontId="3" fillId="2" borderId="7" xfId="0" applyNumberFormat="1" applyFont="1" applyFill="1" applyBorder="1"/>
    <xf numFmtId="182" fontId="3" fillId="2" borderId="4" xfId="0" applyNumberFormat="1" applyFont="1" applyFill="1" applyBorder="1"/>
    <xf numFmtId="186" fontId="12" fillId="2" borderId="0" xfId="1" applyNumberFormat="1" applyFont="1" applyFill="1" applyBorder="1" applyAlignment="1">
      <alignment horizontal="right" vertical="center"/>
    </xf>
    <xf numFmtId="190" fontId="5" fillId="2" borderId="0" xfId="0" applyNumberFormat="1" applyFont="1" applyFill="1" applyBorder="1"/>
    <xf numFmtId="186" fontId="12" fillId="2" borderId="0" xfId="1" applyNumberFormat="1" applyFont="1" applyFill="1" applyBorder="1" applyAlignment="1">
      <alignment horizontal="right"/>
    </xf>
    <xf numFmtId="186" fontId="2" fillId="2" borderId="7" xfId="0" applyNumberFormat="1" applyFont="1" applyFill="1" applyBorder="1" applyAlignment="1" applyProtection="1">
      <alignment vertical="center"/>
      <protection locked="0"/>
    </xf>
    <xf numFmtId="182" fontId="2" fillId="2" borderId="11" xfId="0" applyNumberFormat="1" applyFont="1" applyFill="1" applyBorder="1" applyAlignment="1">
      <alignment horizontal="left"/>
    </xf>
    <xf numFmtId="190" fontId="14" fillId="2" borderId="20" xfId="0" applyNumberFormat="1" applyFont="1" applyFill="1" applyBorder="1" applyAlignment="1">
      <alignment vertical="center" wrapText="1"/>
    </xf>
    <xf numFmtId="186" fontId="14" fillId="2" borderId="21" xfId="0" applyNumberFormat="1" applyFont="1" applyFill="1" applyBorder="1" applyAlignment="1">
      <alignment vertical="center"/>
    </xf>
    <xf numFmtId="210" fontId="7" fillId="2" borderId="20" xfId="0" applyNumberFormat="1" applyFont="1" applyFill="1" applyBorder="1" applyAlignment="1">
      <alignment vertical="center"/>
    </xf>
    <xf numFmtId="190" fontId="5" fillId="2" borderId="0" xfId="0" applyNumberFormat="1" applyFont="1" applyFill="1" applyBorder="1" applyAlignment="1">
      <alignment vertical="center" wrapText="1"/>
    </xf>
    <xf numFmtId="0" fontId="21" fillId="2" borderId="0" xfId="0" applyFont="1" applyFill="1" applyBorder="1" applyAlignment="1">
      <alignment horizontal="left" wrapText="1" indent="10"/>
    </xf>
    <xf numFmtId="0" fontId="21" fillId="2" borderId="5" xfId="0" applyFont="1" applyFill="1" applyBorder="1" applyAlignment="1">
      <alignment horizontal="left" wrapText="1" indent="10"/>
    </xf>
    <xf numFmtId="182" fontId="2" fillId="2" borderId="18" xfId="0" applyNumberFormat="1" applyFont="1" applyFill="1" applyBorder="1" applyAlignment="1">
      <alignment horizontal="center"/>
    </xf>
    <xf numFmtId="182" fontId="2" fillId="2" borderId="7" xfId="0" applyNumberFormat="1" applyFont="1" applyFill="1" applyBorder="1" applyAlignment="1">
      <alignment horizontal="center"/>
    </xf>
    <xf numFmtId="190" fontId="2" fillId="2" borderId="7" xfId="0" applyNumberFormat="1" applyFont="1" applyFill="1" applyBorder="1"/>
    <xf numFmtId="208" fontId="3" fillId="2" borderId="4" xfId="2" applyNumberFormat="1" applyFont="1" applyFill="1" applyBorder="1" applyAlignment="1">
      <alignment vertical="center"/>
    </xf>
    <xf numFmtId="208" fontId="7" fillId="2" borderId="4" xfId="2" applyNumberFormat="1" applyFont="1" applyFill="1" applyBorder="1" applyAlignment="1">
      <alignment vertical="center"/>
    </xf>
    <xf numFmtId="208" fontId="3" fillId="2" borderId="22" xfId="2" applyNumberFormat="1" applyFont="1" applyFill="1" applyBorder="1"/>
    <xf numFmtId="190" fontId="10" fillId="2" borderId="7" xfId="0" applyNumberFormat="1" applyFont="1" applyFill="1" applyBorder="1" applyAlignment="1">
      <alignment vertical="center"/>
    </xf>
    <xf numFmtId="186" fontId="2" fillId="2" borderId="18" xfId="0" applyNumberFormat="1" applyFont="1" applyFill="1" applyBorder="1" applyAlignment="1" applyProtection="1">
      <alignment vertical="center"/>
      <protection locked="0"/>
    </xf>
    <xf numFmtId="186" fontId="12" fillId="2" borderId="7" xfId="1" applyNumberFormat="1" applyFont="1" applyFill="1" applyBorder="1" applyAlignment="1">
      <alignment horizontal="right" vertical="center"/>
    </xf>
    <xf numFmtId="208" fontId="3" fillId="2" borderId="18" xfId="2" applyNumberFormat="1" applyFont="1" applyFill="1" applyBorder="1" applyAlignment="1" applyProtection="1">
      <alignment vertical="center"/>
      <protection locked="0"/>
    </xf>
    <xf numFmtId="190" fontId="2" fillId="2" borderId="10" xfId="0" applyNumberFormat="1" applyFont="1" applyFill="1" applyBorder="1" applyAlignment="1">
      <alignment horizontal="left" indent="10"/>
    </xf>
    <xf numFmtId="0" fontId="24" fillId="2" borderId="2" xfId="0" applyFont="1" applyFill="1" applyBorder="1" applyAlignment="1"/>
    <xf numFmtId="186" fontId="3" fillId="2" borderId="5" xfId="0" applyNumberFormat="1" applyFont="1" applyFill="1" applyBorder="1" applyAlignment="1">
      <alignment vertical="center"/>
    </xf>
    <xf numFmtId="186" fontId="3" fillId="2" borderId="12" xfId="1" applyNumberFormat="1" applyFont="1" applyFill="1" applyBorder="1" applyAlignment="1">
      <alignment horizontal="right" vertical="center"/>
    </xf>
    <xf numFmtId="186" fontId="3" fillId="2" borderId="8" xfId="1" applyNumberFormat="1" applyFont="1" applyFill="1" applyBorder="1" applyAlignment="1">
      <alignment horizontal="right" vertical="center"/>
    </xf>
    <xf numFmtId="186" fontId="3" fillId="2" borderId="4" xfId="0" applyNumberFormat="1" applyFont="1" applyFill="1" applyBorder="1" applyAlignment="1" applyProtection="1">
      <alignment vertical="center"/>
      <protection locked="0"/>
    </xf>
    <xf numFmtId="186" fontId="3" fillId="2" borderId="5" xfId="0" applyNumberFormat="1" applyFont="1" applyFill="1" applyBorder="1" applyAlignment="1" applyProtection="1">
      <alignment vertical="center"/>
      <protection locked="0"/>
    </xf>
    <xf numFmtId="210" fontId="7" fillId="2" borderId="0" xfId="1" applyNumberFormat="1" applyFont="1" applyFill="1" applyBorder="1" applyAlignment="1">
      <alignment horizontal="right"/>
    </xf>
    <xf numFmtId="0" fontId="1" fillId="2" borderId="3" xfId="0" applyFont="1" applyFill="1" applyBorder="1" applyAlignment="1"/>
    <xf numFmtId="0" fontId="0" fillId="2" borderId="0" xfId="0" applyFill="1" applyBorder="1" applyAlignment="1">
      <alignment horizontal="left" indent="6"/>
    </xf>
    <xf numFmtId="0" fontId="0" fillId="2" borderId="0" xfId="0" applyFill="1" applyBorder="1" applyAlignment="1">
      <alignment horizontal="left" wrapText="1" indent="4"/>
    </xf>
    <xf numFmtId="210" fontId="3" fillId="2" borderId="10" xfId="0" applyNumberFormat="1" applyFont="1" applyFill="1" applyBorder="1"/>
    <xf numFmtId="210" fontId="7" fillId="2" borderId="3" xfId="1" applyNumberFormat="1" applyFont="1" applyFill="1" applyBorder="1" applyAlignment="1">
      <alignment horizontal="right"/>
    </xf>
    <xf numFmtId="208" fontId="7" fillId="2" borderId="3" xfId="2" applyNumberFormat="1" applyFont="1" applyFill="1" applyBorder="1" applyAlignment="1">
      <alignment horizontal="right"/>
    </xf>
    <xf numFmtId="210" fontId="7" fillId="2" borderId="2" xfId="1" applyNumberFormat="1" applyFont="1" applyFill="1" applyBorder="1" applyAlignment="1">
      <alignment horizontal="right"/>
    </xf>
    <xf numFmtId="208" fontId="7" fillId="2" borderId="2" xfId="2" applyNumberFormat="1" applyFont="1" applyFill="1" applyBorder="1" applyAlignment="1">
      <alignment horizontal="right"/>
    </xf>
    <xf numFmtId="210" fontId="7" fillId="2" borderId="11" xfId="1" applyNumberFormat="1" applyFont="1" applyFill="1" applyBorder="1" applyAlignment="1">
      <alignment horizontal="right"/>
    </xf>
    <xf numFmtId="208" fontId="7" fillId="2" borderId="11" xfId="2" applyNumberFormat="1" applyFont="1" applyFill="1" applyBorder="1" applyAlignment="1">
      <alignment horizontal="right"/>
    </xf>
    <xf numFmtId="210" fontId="3" fillId="2" borderId="8" xfId="1" applyNumberFormat="1" applyFont="1" applyFill="1" applyBorder="1" applyAlignment="1">
      <alignment horizontal="right"/>
    </xf>
    <xf numFmtId="210" fontId="3" fillId="2" borderId="6" xfId="1" applyNumberFormat="1" applyFont="1" applyFill="1" applyBorder="1" applyAlignment="1">
      <alignment horizontal="right"/>
    </xf>
    <xf numFmtId="208" fontId="3" fillId="2" borderId="6" xfId="2" applyNumberFormat="1" applyFont="1" applyFill="1" applyBorder="1" applyAlignment="1">
      <alignment horizontal="right"/>
    </xf>
    <xf numFmtId="210" fontId="3" fillId="2" borderId="0" xfId="1" applyNumberFormat="1" applyFont="1" applyFill="1" applyBorder="1" applyAlignment="1">
      <alignment horizontal="right"/>
    </xf>
    <xf numFmtId="210" fontId="7" fillId="2" borderId="17" xfId="1" applyNumberFormat="1" applyFont="1" applyFill="1" applyBorder="1" applyAlignment="1" applyProtection="1">
      <alignment horizontal="right" vertical="center"/>
      <protection locked="0"/>
    </xf>
    <xf numFmtId="208" fontId="7" fillId="2" borderId="17" xfId="2" applyNumberFormat="1" applyFont="1" applyFill="1" applyBorder="1" applyAlignment="1" applyProtection="1">
      <alignment horizontal="right" vertical="center"/>
      <protection locked="0"/>
    </xf>
    <xf numFmtId="190" fontId="34" fillId="2" borderId="10" xfId="0" applyNumberFormat="1" applyFont="1" applyFill="1" applyBorder="1" applyAlignment="1">
      <alignment horizontal="left" wrapText="1" indent="10"/>
    </xf>
    <xf numFmtId="190" fontId="34" fillId="2" borderId="10" xfId="0" applyNumberFormat="1" applyFont="1" applyFill="1" applyBorder="1" applyAlignment="1">
      <alignment horizontal="left" indent="6"/>
    </xf>
    <xf numFmtId="190" fontId="33" fillId="2" borderId="10" xfId="0" applyNumberFormat="1" applyFont="1" applyFill="1" applyBorder="1" applyAlignment="1">
      <alignment horizontal="left" indent="6"/>
    </xf>
    <xf numFmtId="190" fontId="21" fillId="2" borderId="10" xfId="0" applyNumberFormat="1" applyFont="1" applyFill="1" applyBorder="1" applyAlignment="1">
      <alignment horizontal="left" wrapText="1" indent="10"/>
    </xf>
    <xf numFmtId="190" fontId="21" fillId="2" borderId="10" xfId="0" applyNumberFormat="1" applyFont="1" applyFill="1" applyBorder="1" applyAlignment="1">
      <alignment horizontal="left" indent="6"/>
    </xf>
    <xf numFmtId="186" fontId="28" fillId="2" borderId="0" xfId="0" applyNumberFormat="1" applyFont="1" applyFill="1" applyBorder="1" applyProtection="1">
      <protection locked="0"/>
    </xf>
    <xf numFmtId="186" fontId="28" fillId="2" borderId="11" xfId="0" applyNumberFormat="1" applyFont="1" applyFill="1" applyBorder="1" applyProtection="1">
      <protection locked="0"/>
    </xf>
    <xf numFmtId="210" fontId="7" fillId="2" borderId="0" xfId="0" applyNumberFormat="1" applyFont="1" applyFill="1" applyBorder="1" applyAlignment="1">
      <alignment vertical="center"/>
    </xf>
    <xf numFmtId="186" fontId="28" fillId="2" borderId="9" xfId="0" applyNumberFormat="1" applyFont="1" applyFill="1" applyBorder="1" applyProtection="1">
      <protection locked="0"/>
    </xf>
    <xf numFmtId="208" fontId="7" fillId="2" borderId="9" xfId="2" applyNumberFormat="1" applyFont="1" applyFill="1" applyBorder="1" applyProtection="1">
      <protection locked="0"/>
    </xf>
    <xf numFmtId="186" fontId="28" fillId="2" borderId="18" xfId="0" applyNumberFormat="1" applyFont="1" applyFill="1" applyBorder="1" applyProtection="1">
      <protection locked="0"/>
    </xf>
    <xf numFmtId="208" fontId="7" fillId="2" borderId="18" xfId="2" applyNumberFormat="1" applyFont="1" applyFill="1" applyBorder="1" applyProtection="1">
      <protection locked="0"/>
    </xf>
    <xf numFmtId="210" fontId="7" fillId="2" borderId="11" xfId="0" applyNumberFormat="1" applyFont="1" applyFill="1" applyBorder="1" applyAlignment="1" applyProtection="1">
      <alignment vertical="center"/>
      <protection locked="0"/>
    </xf>
    <xf numFmtId="210" fontId="28" fillId="2" borderId="3" xfId="0" applyNumberFormat="1" applyFont="1" applyFill="1" applyBorder="1" applyAlignment="1" applyProtection="1">
      <alignment vertical="center"/>
      <protection locked="0"/>
    </xf>
    <xf numFmtId="208" fontId="7" fillId="2" borderId="3" xfId="2" applyNumberFormat="1" applyFont="1" applyFill="1" applyBorder="1" applyAlignment="1" applyProtection="1">
      <alignment vertical="center"/>
      <protection locked="0"/>
    </xf>
    <xf numFmtId="186" fontId="28" fillId="2" borderId="7" xfId="0" applyNumberFormat="1" applyFont="1" applyFill="1" applyBorder="1" applyProtection="1">
      <protection locked="0"/>
    </xf>
    <xf numFmtId="190" fontId="14" fillId="2" borderId="11" xfId="0" applyNumberFormat="1" applyFont="1" applyFill="1" applyBorder="1" applyAlignment="1">
      <alignment horizontal="center"/>
    </xf>
    <xf numFmtId="210" fontId="7" fillId="2" borderId="11" xfId="0" applyNumberFormat="1" applyFont="1" applyFill="1" applyBorder="1" applyAlignment="1" applyProtection="1">
      <protection locked="0"/>
    </xf>
    <xf numFmtId="210" fontId="28" fillId="2" borderId="3" xfId="0" applyNumberFormat="1" applyFont="1" applyFill="1" applyBorder="1" applyAlignment="1" applyProtection="1">
      <protection locked="0"/>
    </xf>
    <xf numFmtId="208" fontId="7" fillId="2" borderId="3" xfId="2" applyNumberFormat="1" applyFont="1" applyFill="1" applyBorder="1" applyAlignment="1" applyProtection="1">
      <protection locked="0"/>
    </xf>
    <xf numFmtId="210" fontId="12" fillId="2" borderId="11" xfId="0" applyNumberFormat="1" applyFont="1" applyFill="1" applyBorder="1" applyAlignment="1" applyProtection="1">
      <alignment vertical="center"/>
      <protection locked="0"/>
    </xf>
    <xf numFmtId="210" fontId="7" fillId="2" borderId="13" xfId="0" applyNumberFormat="1" applyFont="1" applyFill="1" applyBorder="1" applyProtection="1">
      <protection locked="0"/>
    </xf>
    <xf numFmtId="210" fontId="7" fillId="2" borderId="7" xfId="0" applyNumberFormat="1" applyFont="1" applyFill="1" applyBorder="1" applyProtection="1">
      <protection locked="0"/>
    </xf>
    <xf numFmtId="210" fontId="28" fillId="2" borderId="18" xfId="0" applyNumberFormat="1" applyFont="1" applyFill="1" applyBorder="1" applyProtection="1">
      <protection locked="0"/>
    </xf>
    <xf numFmtId="210" fontId="7" fillId="2" borderId="16" xfId="0" applyNumberFormat="1" applyFont="1" applyFill="1" applyBorder="1" applyProtection="1">
      <protection locked="0"/>
    </xf>
    <xf numFmtId="210" fontId="28" fillId="2" borderId="9" xfId="0" applyNumberFormat="1" applyFont="1" applyFill="1" applyBorder="1" applyProtection="1">
      <protection locked="0"/>
    </xf>
    <xf numFmtId="208" fontId="7" fillId="2" borderId="11" xfId="2" applyNumberFormat="1" applyFont="1" applyFill="1" applyBorder="1" applyAlignment="1" applyProtection="1">
      <alignment vertical="center"/>
      <protection locked="0"/>
    </xf>
    <xf numFmtId="190" fontId="3" fillId="2" borderId="0" xfId="0" applyNumberFormat="1" applyFont="1" applyFill="1" applyAlignment="1">
      <alignment horizontal="left" vertical="center"/>
    </xf>
    <xf numFmtId="210" fontId="3" fillId="2" borderId="10" xfId="1" applyNumberFormat="1" applyFont="1" applyFill="1" applyBorder="1" applyAlignment="1" applyProtection="1">
      <alignment horizontal="left" vertical="center"/>
      <protection locked="0"/>
    </xf>
    <xf numFmtId="208" fontId="3" fillId="2" borderId="4" xfId="2" applyNumberFormat="1" applyFont="1" applyFill="1" applyBorder="1" applyAlignment="1" applyProtection="1">
      <alignment horizontal="left" vertical="center"/>
      <protection locked="0"/>
    </xf>
    <xf numFmtId="184" fontId="3" fillId="2" borderId="10" xfId="1" applyNumberFormat="1" applyFont="1" applyFill="1" applyBorder="1" applyAlignment="1" applyProtection="1">
      <alignment horizontal="left" vertical="center"/>
      <protection locked="0"/>
    </xf>
    <xf numFmtId="3" fontId="3" fillId="2" borderId="0" xfId="0" applyNumberFormat="1" applyFont="1" applyFill="1" applyBorder="1" applyAlignment="1">
      <alignment horizontal="left" vertical="center"/>
    </xf>
    <xf numFmtId="0" fontId="0" fillId="2" borderId="0" xfId="0" applyFill="1" applyAlignment="1">
      <alignment horizontal="left" vertical="center"/>
    </xf>
    <xf numFmtId="190" fontId="3" fillId="3" borderId="0" xfId="0" applyNumberFormat="1" applyFont="1" applyFill="1" applyAlignment="1">
      <alignment horizontal="left"/>
    </xf>
    <xf numFmtId="210" fontId="3" fillId="3" borderId="10" xfId="1" applyNumberFormat="1" applyFont="1" applyFill="1" applyBorder="1" applyAlignment="1" applyProtection="1">
      <protection locked="0"/>
    </xf>
    <xf numFmtId="208" fontId="3" fillId="3" borderId="4" xfId="2" applyNumberFormat="1" applyFont="1" applyFill="1" applyBorder="1" applyAlignment="1" applyProtection="1">
      <protection locked="0"/>
    </xf>
    <xf numFmtId="184" fontId="3" fillId="3" borderId="10" xfId="1" applyNumberFormat="1" applyFont="1" applyFill="1" applyBorder="1" applyAlignment="1" applyProtection="1">
      <protection locked="0"/>
    </xf>
    <xf numFmtId="3" fontId="12" fillId="3" borderId="0" xfId="0" applyNumberFormat="1" applyFont="1" applyFill="1" applyBorder="1"/>
    <xf numFmtId="0" fontId="0" fillId="3" borderId="0" xfId="0" applyFill="1"/>
    <xf numFmtId="210" fontId="7" fillId="3" borderId="10" xfId="1" applyNumberFormat="1" applyFont="1" applyFill="1" applyBorder="1" applyAlignment="1" applyProtection="1">
      <protection locked="0"/>
    </xf>
    <xf numFmtId="208" fontId="7" fillId="3" borderId="4" xfId="2" applyNumberFormat="1" applyFont="1" applyFill="1" applyBorder="1" applyAlignment="1" applyProtection="1">
      <protection locked="0"/>
    </xf>
    <xf numFmtId="184" fontId="10" fillId="3" borderId="10" xfId="1" applyNumberFormat="1" applyFont="1" applyFill="1" applyBorder="1" applyAlignment="1" applyProtection="1">
      <protection locked="0"/>
    </xf>
    <xf numFmtId="3" fontId="3" fillId="3" borderId="0" xfId="0" applyNumberFormat="1" applyFont="1" applyFill="1" applyBorder="1"/>
    <xf numFmtId="184" fontId="2" fillId="3" borderId="10" xfId="1" applyNumberFormat="1" applyFont="1" applyFill="1" applyBorder="1" applyAlignment="1" applyProtection="1">
      <protection locked="0"/>
    </xf>
    <xf numFmtId="190" fontId="6" fillId="3" borderId="0" xfId="0" applyNumberFormat="1" applyFont="1" applyFill="1" applyAlignment="1">
      <alignment horizontal="left"/>
    </xf>
    <xf numFmtId="184" fontId="14" fillId="3" borderId="10" xfId="1" applyNumberFormat="1" applyFont="1" applyFill="1" applyBorder="1" applyAlignment="1" applyProtection="1">
      <protection locked="0"/>
    </xf>
    <xf numFmtId="3" fontId="6" fillId="3" borderId="0" xfId="0" applyNumberFormat="1" applyFont="1" applyFill="1" applyBorder="1"/>
    <xf numFmtId="0" fontId="24" fillId="3" borderId="0" xfId="0" applyFont="1" applyFill="1"/>
    <xf numFmtId="200" fontId="2" fillId="3" borderId="0" xfId="0" applyNumberFormat="1" applyFont="1" applyFill="1" applyAlignment="1">
      <alignment horizontal="left"/>
    </xf>
    <xf numFmtId="182" fontId="2" fillId="3" borderId="0" xfId="0" applyNumberFormat="1" applyFont="1" applyFill="1"/>
    <xf numFmtId="182" fontId="2" fillId="3" borderId="0" xfId="0" applyNumberFormat="1" applyFont="1" applyFill="1" applyAlignment="1"/>
    <xf numFmtId="200" fontId="2" fillId="3" borderId="0" xfId="0" applyNumberFormat="1" applyFont="1" applyFill="1" applyAlignment="1">
      <alignment horizontal="right"/>
    </xf>
    <xf numFmtId="190" fontId="4" fillId="3" borderId="0" xfId="0" applyNumberFormat="1" applyFont="1" applyFill="1" applyAlignment="1">
      <alignment horizontal="centerContinuous"/>
    </xf>
    <xf numFmtId="182" fontId="2" fillId="3" borderId="0" xfId="0" applyNumberFormat="1" applyFont="1" applyFill="1" applyAlignment="1">
      <alignment horizontal="centerContinuous"/>
    </xf>
    <xf numFmtId="182" fontId="15" fillId="3" borderId="0" xfId="0" applyNumberFormat="1" applyFont="1" applyFill="1" applyAlignment="1">
      <alignment horizontal="centerContinuous"/>
    </xf>
    <xf numFmtId="190" fontId="5" fillId="3" borderId="0" xfId="0" applyNumberFormat="1" applyFont="1" applyFill="1" applyAlignment="1">
      <alignment horizontal="right"/>
    </xf>
    <xf numFmtId="182" fontId="5" fillId="3" borderId="0" xfId="0" applyNumberFormat="1" applyFont="1" applyFill="1" applyAlignment="1">
      <alignment horizontal="right" vertical="center"/>
    </xf>
    <xf numFmtId="182" fontId="5" fillId="3" borderId="0" xfId="0" applyNumberFormat="1" applyFont="1" applyFill="1" applyAlignment="1">
      <alignment horizontal="left" vertical="center"/>
    </xf>
    <xf numFmtId="182" fontId="15" fillId="3" borderId="0" xfId="0" applyNumberFormat="1" applyFont="1" applyFill="1"/>
    <xf numFmtId="190" fontId="6" fillId="3" borderId="1" xfId="0" applyNumberFormat="1" applyFont="1" applyFill="1" applyBorder="1" applyAlignment="1">
      <alignment horizontal="left" vertical="center"/>
    </xf>
    <xf numFmtId="182" fontId="2" fillId="3" borderId="2" xfId="0" applyNumberFormat="1" applyFont="1" applyFill="1" applyBorder="1" applyAlignment="1">
      <alignment horizontal="left"/>
    </xf>
    <xf numFmtId="182" fontId="2" fillId="3" borderId="3" xfId="0" applyNumberFormat="1" applyFont="1" applyFill="1" applyBorder="1" applyAlignment="1">
      <alignment horizontal="left"/>
    </xf>
    <xf numFmtId="182" fontId="2" fillId="3" borderId="0" xfId="0" applyNumberFormat="1" applyFont="1" applyFill="1" applyBorder="1" applyAlignment="1">
      <alignment horizontal="left"/>
    </xf>
    <xf numFmtId="182" fontId="2" fillId="3" borderId="2" xfId="0" applyNumberFormat="1" applyFont="1" applyFill="1" applyBorder="1" applyAlignment="1">
      <alignment vertical="center"/>
    </xf>
    <xf numFmtId="0" fontId="22" fillId="3" borderId="0" xfId="0" applyFont="1" applyFill="1" applyBorder="1" applyAlignment="1">
      <alignment horizontal="center" vertical="center"/>
    </xf>
    <xf numFmtId="0" fontId="0" fillId="3" borderId="0" xfId="0" applyFill="1" applyBorder="1" applyAlignment="1">
      <alignment vertical="center"/>
    </xf>
    <xf numFmtId="208" fontId="22" fillId="3" borderId="0" xfId="2" applyNumberFormat="1" applyFont="1" applyFill="1" applyBorder="1" applyAlignment="1">
      <alignment horizontal="center" vertical="center"/>
    </xf>
    <xf numFmtId="190" fontId="2" fillId="3" borderId="0" xfId="0" applyNumberFormat="1" applyFont="1" applyFill="1"/>
    <xf numFmtId="208" fontId="6" fillId="3" borderId="0" xfId="2" applyNumberFormat="1" applyFont="1" applyFill="1" applyBorder="1" applyAlignment="1" applyProtection="1">
      <alignment horizontal="right"/>
      <protection locked="0"/>
    </xf>
    <xf numFmtId="0" fontId="23" fillId="3" borderId="0" xfId="0" applyFont="1" applyFill="1" applyBorder="1"/>
    <xf numFmtId="190" fontId="7" fillId="3" borderId="0" xfId="0" applyNumberFormat="1" applyFont="1" applyFill="1" applyAlignment="1">
      <alignment horizontal="left"/>
    </xf>
    <xf numFmtId="208" fontId="5" fillId="3" borderId="0" xfId="2" applyNumberFormat="1" applyFont="1" applyFill="1" applyBorder="1" applyAlignment="1" applyProtection="1">
      <alignment horizontal="right"/>
      <protection locked="0"/>
    </xf>
    <xf numFmtId="0" fontId="18" fillId="3" borderId="0" xfId="0" applyFont="1" applyFill="1" applyBorder="1"/>
    <xf numFmtId="208" fontId="2" fillId="3" borderId="0" xfId="2" applyNumberFormat="1" applyFont="1" applyFill="1" applyBorder="1" applyAlignment="1" applyProtection="1">
      <alignment horizontal="right"/>
      <protection locked="0"/>
    </xf>
    <xf numFmtId="0" fontId="17" fillId="3" borderId="0" xfId="0" applyFont="1" applyFill="1" applyBorder="1"/>
    <xf numFmtId="182" fontId="2" fillId="3" borderId="0" xfId="0" applyNumberFormat="1" applyFont="1" applyFill="1" applyBorder="1"/>
    <xf numFmtId="0" fontId="6" fillId="3" borderId="0" xfId="0" applyFont="1" applyFill="1" applyBorder="1"/>
    <xf numFmtId="190" fontId="6" fillId="3" borderId="0" xfId="0" applyNumberFormat="1" applyFont="1" applyFill="1"/>
    <xf numFmtId="0" fontId="13" fillId="3" borderId="0" xfId="0" applyFont="1" applyFill="1" applyBorder="1"/>
    <xf numFmtId="190" fontId="13" fillId="3" borderId="0" xfId="0" applyNumberFormat="1" applyFont="1" applyFill="1"/>
    <xf numFmtId="0" fontId="10" fillId="3" borderId="0" xfId="0" applyFont="1" applyFill="1" applyBorder="1"/>
    <xf numFmtId="190" fontId="10" fillId="3" borderId="0" xfId="0" applyNumberFormat="1" applyFont="1" applyFill="1"/>
    <xf numFmtId="190" fontId="7" fillId="3" borderId="2" xfId="0" applyNumberFormat="1" applyFont="1" applyFill="1" applyBorder="1" applyAlignment="1"/>
    <xf numFmtId="186" fontId="3" fillId="3" borderId="2" xfId="1" applyNumberFormat="1" applyFont="1" applyFill="1" applyBorder="1" applyAlignment="1">
      <alignment horizontal="right"/>
    </xf>
    <xf numFmtId="186" fontId="30" fillId="3" borderId="2" xfId="1" applyNumberFormat="1" applyFont="1" applyFill="1" applyBorder="1" applyAlignment="1">
      <alignment horizontal="right"/>
    </xf>
    <xf numFmtId="208" fontId="30" fillId="3" borderId="2" xfId="2" applyNumberFormat="1" applyFont="1" applyFill="1" applyBorder="1" applyAlignment="1">
      <alignment horizontal="right"/>
    </xf>
    <xf numFmtId="0" fontId="14" fillId="3" borderId="1" xfId="0" applyFont="1" applyFill="1" applyBorder="1"/>
    <xf numFmtId="186" fontId="14" fillId="3" borderId="2" xfId="1" applyNumberFormat="1" applyFont="1" applyFill="1" applyBorder="1" applyAlignment="1">
      <alignment horizontal="right"/>
    </xf>
    <xf numFmtId="186" fontId="14" fillId="3" borderId="3" xfId="1" applyNumberFormat="1" applyFont="1" applyFill="1" applyBorder="1" applyAlignment="1">
      <alignment horizontal="right"/>
    </xf>
    <xf numFmtId="210" fontId="31" fillId="3" borderId="3" xfId="1" applyNumberFormat="1" applyFont="1" applyFill="1" applyBorder="1" applyAlignment="1">
      <alignment horizontal="right"/>
    </xf>
    <xf numFmtId="208" fontId="31" fillId="3" borderId="3" xfId="2" applyNumberFormat="1" applyFont="1" applyFill="1" applyBorder="1" applyAlignment="1">
      <alignment horizontal="right"/>
    </xf>
    <xf numFmtId="0" fontId="14" fillId="3" borderId="2" xfId="0" applyFont="1" applyFill="1" applyBorder="1"/>
    <xf numFmtId="210" fontId="31" fillId="3" borderId="2" xfId="1" applyNumberFormat="1" applyFont="1" applyFill="1" applyBorder="1" applyAlignment="1">
      <alignment horizontal="right"/>
    </xf>
    <xf numFmtId="208" fontId="31" fillId="3" borderId="2" xfId="2" applyNumberFormat="1" applyFont="1" applyFill="1" applyBorder="1" applyAlignment="1">
      <alignment horizontal="right"/>
    </xf>
    <xf numFmtId="0" fontId="19" fillId="3" borderId="0" xfId="0" applyFont="1" applyFill="1" applyBorder="1"/>
    <xf numFmtId="0" fontId="14" fillId="3" borderId="0" xfId="0" applyFont="1" applyFill="1" applyBorder="1"/>
    <xf numFmtId="186" fontId="14" fillId="3" borderId="0" xfId="1" applyNumberFormat="1" applyFont="1" applyFill="1" applyBorder="1" applyAlignment="1"/>
    <xf numFmtId="0" fontId="24" fillId="3" borderId="0" xfId="0" applyFont="1" applyFill="1" applyBorder="1" applyAlignment="1"/>
    <xf numFmtId="210" fontId="31" fillId="3" borderId="0" xfId="1" applyNumberFormat="1" applyFont="1" applyFill="1" applyBorder="1" applyAlignment="1">
      <alignment horizontal="right"/>
    </xf>
    <xf numFmtId="208" fontId="31" fillId="3" borderId="0" xfId="2" applyNumberFormat="1" applyFont="1" applyFill="1" applyBorder="1" applyAlignment="1">
      <alignment horizontal="right"/>
    </xf>
    <xf numFmtId="208" fontId="21" fillId="3" borderId="0" xfId="2" applyNumberFormat="1" applyFont="1" applyFill="1" applyBorder="1" applyAlignment="1">
      <alignment horizontal="right"/>
    </xf>
    <xf numFmtId="0" fontId="3" fillId="3" borderId="0" xfId="0" applyFont="1" applyFill="1" applyBorder="1"/>
    <xf numFmtId="186" fontId="14" fillId="3" borderId="2" xfId="1" applyNumberFormat="1" applyFont="1" applyFill="1" applyBorder="1" applyAlignment="1"/>
    <xf numFmtId="0" fontId="24" fillId="3" borderId="3" xfId="0" applyFont="1" applyFill="1" applyBorder="1" applyAlignment="1"/>
    <xf numFmtId="190" fontId="10" fillId="3" borderId="1" xfId="0" applyNumberFormat="1" applyFont="1" applyFill="1" applyBorder="1" applyProtection="1">
      <protection locked="0"/>
    </xf>
    <xf numFmtId="210" fontId="31" fillId="3" borderId="11" xfId="1" applyNumberFormat="1" applyFont="1" applyFill="1" applyBorder="1" applyAlignment="1">
      <alignment horizontal="right"/>
    </xf>
    <xf numFmtId="208" fontId="31" fillId="3" borderId="11" xfId="2" applyNumberFormat="1" applyFont="1" applyFill="1" applyBorder="1" applyAlignment="1">
      <alignment horizontal="right"/>
    </xf>
    <xf numFmtId="190" fontId="2" fillId="3" borderId="10" xfId="0" applyNumberFormat="1" applyFont="1" applyFill="1" applyBorder="1" applyProtection="1">
      <protection locked="0"/>
    </xf>
    <xf numFmtId="0" fontId="24" fillId="3" borderId="5" xfId="0" applyFont="1" applyFill="1" applyBorder="1" applyAlignment="1"/>
    <xf numFmtId="210" fontId="30" fillId="3" borderId="4" xfId="1" applyNumberFormat="1" applyFont="1" applyFill="1" applyBorder="1" applyAlignment="1">
      <alignment horizontal="right"/>
    </xf>
    <xf numFmtId="208" fontId="30" fillId="3" borderId="4" xfId="2" applyNumberFormat="1" applyFont="1" applyFill="1" applyBorder="1" applyAlignment="1">
      <alignment horizontal="right"/>
    </xf>
    <xf numFmtId="190" fontId="2" fillId="3" borderId="16" xfId="0" applyNumberFormat="1" applyFont="1" applyFill="1" applyBorder="1" applyProtection="1">
      <protection locked="0"/>
    </xf>
    <xf numFmtId="186" fontId="14" fillId="3" borderId="12" xfId="1" applyNumberFormat="1" applyFont="1" applyFill="1" applyBorder="1" applyAlignment="1"/>
    <xf numFmtId="0" fontId="24" fillId="3" borderId="9" xfId="0" applyFont="1" applyFill="1" applyBorder="1" applyAlignment="1"/>
    <xf numFmtId="210" fontId="30" fillId="3" borderId="8" xfId="1" applyNumberFormat="1" applyFont="1" applyFill="1" applyBorder="1" applyAlignment="1">
      <alignment horizontal="right"/>
    </xf>
    <xf numFmtId="208" fontId="30" fillId="3" borderId="8" xfId="2" applyNumberFormat="1" applyFont="1" applyFill="1" applyBorder="1" applyAlignment="1">
      <alignment horizontal="right"/>
    </xf>
    <xf numFmtId="190" fontId="2" fillId="3" borderId="0" xfId="0" applyNumberFormat="1" applyFont="1" applyFill="1" applyBorder="1" applyProtection="1">
      <protection locked="0"/>
    </xf>
    <xf numFmtId="190" fontId="14" fillId="3" borderId="14" xfId="0" applyNumberFormat="1" applyFont="1" applyFill="1" applyBorder="1" applyAlignment="1">
      <alignment vertical="center"/>
    </xf>
    <xf numFmtId="186" fontId="10" fillId="3" borderId="15" xfId="1" applyNumberFormat="1" applyFont="1" applyFill="1" applyBorder="1" applyAlignment="1" applyProtection="1">
      <alignment horizontal="right" vertical="center"/>
      <protection locked="0"/>
    </xf>
    <xf numFmtId="210" fontId="31" fillId="3" borderId="17" xfId="1" applyNumberFormat="1" applyFont="1" applyFill="1" applyBorder="1" applyAlignment="1" applyProtection="1">
      <alignment horizontal="right" vertical="center"/>
      <protection locked="0"/>
    </xf>
    <xf numFmtId="208" fontId="31" fillId="3" borderId="17" xfId="2" applyNumberFormat="1" applyFont="1" applyFill="1" applyBorder="1" applyAlignment="1" applyProtection="1">
      <alignment horizontal="right" vertical="center"/>
      <protection locked="0"/>
    </xf>
    <xf numFmtId="208" fontId="10" fillId="3" borderId="0" xfId="2" applyNumberFormat="1" applyFont="1" applyFill="1" applyBorder="1" applyAlignment="1" applyProtection="1">
      <alignment horizontal="right" vertical="center"/>
      <protection locked="0"/>
    </xf>
    <xf numFmtId="190" fontId="20" fillId="3" borderId="0" xfId="0" applyNumberFormat="1" applyFont="1" applyFill="1" applyBorder="1" applyAlignment="1" applyProtection="1">
      <alignment vertical="center"/>
      <protection locked="0"/>
    </xf>
    <xf numFmtId="190" fontId="2" fillId="3" borderId="10" xfId="0" applyNumberFormat="1" applyFont="1" applyFill="1" applyBorder="1" applyAlignment="1">
      <alignment horizontal="left" wrapText="1" indent="10"/>
    </xf>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86" fontId="2" fillId="3" borderId="0" xfId="0" applyNumberFormat="1" applyFont="1" applyFill="1" applyBorder="1"/>
    <xf numFmtId="210" fontId="3" fillId="3" borderId="4" xfId="0" applyNumberFormat="1" applyFont="1" applyFill="1" applyBorder="1"/>
    <xf numFmtId="208" fontId="3" fillId="3" borderId="4" xfId="2" applyNumberFormat="1" applyFont="1" applyFill="1" applyBorder="1"/>
    <xf numFmtId="208" fontId="2" fillId="3" borderId="0" xfId="2" applyNumberFormat="1" applyFont="1" applyFill="1" applyBorder="1"/>
    <xf numFmtId="182" fontId="13" fillId="3" borderId="0" xfId="0" applyNumberFormat="1" applyFont="1" applyFill="1" applyBorder="1"/>
    <xf numFmtId="208" fontId="10" fillId="3" borderId="0" xfId="2" applyNumberFormat="1" applyFont="1" applyFill="1" applyBorder="1" applyAlignment="1">
      <alignment vertical="center"/>
    </xf>
    <xf numFmtId="190" fontId="2" fillId="3" borderId="4" xfId="0" applyNumberFormat="1" applyFont="1" applyFill="1" applyBorder="1" applyAlignment="1"/>
    <xf numFmtId="210" fontId="3" fillId="3" borderId="4" xfId="0" applyNumberFormat="1" applyFont="1" applyFill="1" applyBorder="1" applyProtection="1">
      <protection locked="0"/>
    </xf>
    <xf numFmtId="210" fontId="12" fillId="3" borderId="4" xfId="0" applyNumberFormat="1" applyFont="1" applyFill="1" applyBorder="1" applyProtection="1">
      <protection locked="0"/>
    </xf>
    <xf numFmtId="208" fontId="3" fillId="3" borderId="4" xfId="2" applyNumberFormat="1" applyFont="1" applyFill="1" applyBorder="1" applyProtection="1">
      <protection locked="0"/>
    </xf>
    <xf numFmtId="182" fontId="7" fillId="3" borderId="0" xfId="0" applyNumberFormat="1" applyFont="1" applyFill="1" applyBorder="1" applyProtection="1">
      <protection locked="0"/>
    </xf>
    <xf numFmtId="190" fontId="7" fillId="3" borderId="0" xfId="0" applyNumberFormat="1" applyFont="1" applyFill="1"/>
    <xf numFmtId="190" fontId="5" fillId="3" borderId="0" xfId="0" applyNumberFormat="1" applyFont="1" applyFill="1" applyAlignment="1">
      <alignment horizontal="left"/>
    </xf>
    <xf numFmtId="210" fontId="12" fillId="3" borderId="4" xfId="0" applyNumberFormat="1" applyFont="1" applyFill="1" applyBorder="1"/>
    <xf numFmtId="182" fontId="5" fillId="3" borderId="0" xfId="0" applyNumberFormat="1" applyFont="1" applyFill="1" applyBorder="1"/>
    <xf numFmtId="190" fontId="5" fillId="3" borderId="0" xfId="0" applyNumberFormat="1" applyFont="1" applyFill="1"/>
    <xf numFmtId="190" fontId="2" fillId="3" borderId="4" xfId="0" applyNumberFormat="1" applyFont="1" applyFill="1" applyBorder="1"/>
    <xf numFmtId="210" fontId="3" fillId="3" borderId="4" xfId="1" applyNumberFormat="1" applyFont="1" applyFill="1" applyBorder="1" applyAlignment="1">
      <alignment horizontal="right" vertical="center"/>
    </xf>
    <xf numFmtId="210" fontId="12" fillId="3" borderId="4" xfId="1" applyNumberFormat="1" applyFont="1" applyFill="1" applyBorder="1" applyAlignment="1">
      <alignment horizontal="right" vertical="center"/>
    </xf>
    <xf numFmtId="208" fontId="3" fillId="3" borderId="4" xfId="2" applyNumberFormat="1" applyFont="1" applyFill="1" applyBorder="1" applyAlignment="1">
      <alignment horizontal="right" vertical="center"/>
    </xf>
    <xf numFmtId="182" fontId="5" fillId="3" borderId="0" xfId="0" applyNumberFormat="1" applyFont="1" applyFill="1" applyBorder="1" applyAlignment="1">
      <alignment vertical="center"/>
    </xf>
    <xf numFmtId="210" fontId="3" fillId="3" borderId="4" xfId="1" applyNumberFormat="1" applyFont="1" applyFill="1" applyBorder="1" applyAlignment="1">
      <alignment horizontal="right"/>
    </xf>
    <xf numFmtId="210" fontId="12" fillId="3" borderId="4" xfId="1" applyNumberFormat="1" applyFont="1" applyFill="1" applyBorder="1" applyAlignment="1">
      <alignment horizontal="right"/>
    </xf>
    <xf numFmtId="208" fontId="3" fillId="3" borderId="4" xfId="2" applyNumberFormat="1" applyFont="1" applyFill="1" applyBorder="1" applyAlignment="1">
      <alignment horizontal="right"/>
    </xf>
    <xf numFmtId="182" fontId="3" fillId="3" borderId="0" xfId="0" applyNumberFormat="1" applyFont="1" applyFill="1" applyBorder="1"/>
    <xf numFmtId="0" fontId="24" fillId="3" borderId="0" xfId="0" applyFont="1" applyFill="1" applyBorder="1" applyAlignment="1"/>
    <xf numFmtId="186" fontId="14" fillId="2" borderId="0" xfId="1" applyNumberFormat="1" applyFont="1" applyFill="1" applyBorder="1" applyAlignment="1">
      <alignment horizontal="right"/>
    </xf>
    <xf numFmtId="190" fontId="34" fillId="2" borderId="4" xfId="0" applyNumberFormat="1" applyFont="1" applyFill="1" applyBorder="1"/>
    <xf numFmtId="190" fontId="34" fillId="2" borderId="4" xfId="0" applyNumberFormat="1" applyFont="1" applyFill="1" applyBorder="1" applyAlignment="1"/>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0" fontId="0" fillId="2" borderId="5" xfId="0" applyFill="1" applyBorder="1" applyAlignment="1">
      <alignment horizontal="left" wrapText="1" indent="3"/>
    </xf>
    <xf numFmtId="190" fontId="34" fillId="4" borderId="4" xfId="0" applyNumberFormat="1" applyFont="1" applyFill="1" applyBorder="1"/>
    <xf numFmtId="184" fontId="14" fillId="3" borderId="0" xfId="1" applyNumberFormat="1" applyFont="1" applyFill="1" applyBorder="1" applyAlignment="1" applyProtection="1">
      <protection locked="0"/>
    </xf>
    <xf numFmtId="208" fontId="3" fillId="3" borderId="10" xfId="2" applyNumberFormat="1" applyFont="1" applyFill="1" applyBorder="1" applyAlignment="1" applyProtection="1">
      <protection locked="0"/>
    </xf>
    <xf numFmtId="0" fontId="24" fillId="3" borderId="0" xfId="0" applyFont="1" applyFill="1" applyBorder="1" applyAlignment="1"/>
    <xf numFmtId="190" fontId="10" fillId="2" borderId="0" xfId="0" applyNumberFormat="1" applyFont="1" applyFill="1" applyBorder="1" applyProtection="1">
      <protection locked="0"/>
    </xf>
    <xf numFmtId="0" fontId="1" fillId="2" borderId="0" xfId="0" applyFont="1" applyFill="1" applyBorder="1" applyAlignment="1"/>
    <xf numFmtId="210" fontId="30" fillId="3" borderId="0" xfId="1" applyNumberFormat="1" applyFont="1" applyFill="1" applyBorder="1" applyAlignment="1">
      <alignment horizontal="right"/>
    </xf>
    <xf numFmtId="208" fontId="30" fillId="3" borderId="0" xfId="2" applyNumberFormat="1" applyFont="1" applyFill="1" applyBorder="1" applyAlignment="1">
      <alignment horizontal="right"/>
    </xf>
    <xf numFmtId="190" fontId="34" fillId="2" borderId="10" xfId="0" applyNumberFormat="1" applyFont="1" applyFill="1" applyBorder="1" applyAlignment="1">
      <alignment horizontal="left" wrapText="1" indent="10"/>
    </xf>
    <xf numFmtId="190" fontId="2" fillId="3" borderId="10"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190" fontId="5" fillId="3" borderId="10" xfId="0" applyNumberFormat="1" applyFont="1" applyFill="1" applyBorder="1" applyAlignment="1">
      <alignment horizontal="left" wrapText="1" indent="6"/>
    </xf>
    <xf numFmtId="0" fontId="21" fillId="3" borderId="0" xfId="0" applyFont="1" applyFill="1" applyBorder="1" applyAlignment="1">
      <alignment horizontal="left" wrapText="1" indent="6"/>
    </xf>
    <xf numFmtId="190" fontId="2" fillId="2" borderId="1" xfId="0" applyNumberFormat="1" applyFont="1" applyFill="1" applyBorder="1" applyAlignment="1"/>
    <xf numFmtId="0" fontId="0" fillId="2" borderId="2" xfId="0" applyFill="1" applyBorder="1" applyAlignment="1"/>
    <xf numFmtId="190" fontId="10" fillId="2" borderId="10" xfId="0" applyNumberFormat="1" applyFont="1" applyFill="1" applyBorder="1" applyAlignment="1">
      <alignment horizontal="left" indent="2"/>
    </xf>
    <xf numFmtId="0" fontId="26" fillId="2" borderId="0" xfId="0" applyFont="1" applyFill="1" applyBorder="1" applyAlignment="1">
      <alignment horizontal="left" indent="2"/>
    </xf>
    <xf numFmtId="190" fontId="2" fillId="2" borderId="10" xfId="0" applyNumberFormat="1" applyFont="1" applyFill="1" applyBorder="1" applyAlignment="1">
      <alignment horizontal="left" indent="4"/>
    </xf>
    <xf numFmtId="0" fontId="0" fillId="2" borderId="0" xfId="0" applyFill="1" applyBorder="1" applyAlignment="1">
      <alignment horizontal="left" indent="4"/>
    </xf>
    <xf numFmtId="190" fontId="2" fillId="3" borderId="10"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90" fontId="5" fillId="2" borderId="10" xfId="0" applyNumberFormat="1" applyFont="1" applyFill="1" applyBorder="1" applyAlignment="1">
      <alignment horizontal="left" wrapText="1" indent="8"/>
    </xf>
    <xf numFmtId="0" fontId="21" fillId="2" borderId="0" xfId="0" applyFont="1" applyFill="1" applyBorder="1" applyAlignment="1">
      <alignment horizontal="left" wrapText="1" indent="8"/>
    </xf>
    <xf numFmtId="0" fontId="21" fillId="2" borderId="5" xfId="0" applyFont="1" applyFill="1" applyBorder="1" applyAlignment="1">
      <alignment horizontal="left" wrapText="1" indent="8"/>
    </xf>
    <xf numFmtId="190" fontId="11" fillId="2" borderId="10" xfId="0" applyNumberFormat="1" applyFont="1" applyFill="1" applyBorder="1" applyAlignment="1">
      <alignment horizontal="left" indent="6"/>
    </xf>
    <xf numFmtId="0" fontId="0" fillId="2" borderId="0" xfId="0" applyFill="1" applyBorder="1" applyAlignment="1">
      <alignment horizontal="left" indent="6"/>
    </xf>
    <xf numFmtId="190" fontId="2" fillId="2" borderId="10" xfId="0" applyNumberFormat="1" applyFont="1" applyFill="1" applyBorder="1" applyAlignment="1">
      <alignment horizontal="left" wrapText="1" indent="4"/>
    </xf>
    <xf numFmtId="0" fontId="24" fillId="0" borderId="0" xfId="0" applyFont="1" applyBorder="1" applyAlignment="1">
      <alignment horizontal="left" indent="4"/>
    </xf>
    <xf numFmtId="0" fontId="0" fillId="2" borderId="0" xfId="0" applyFill="1" applyBorder="1" applyAlignment="1">
      <alignment horizontal="left" wrapText="1" indent="4"/>
    </xf>
    <xf numFmtId="190" fontId="2" fillId="2" borderId="10" xfId="0" applyNumberFormat="1" applyFont="1" applyFill="1" applyBorder="1" applyAlignment="1">
      <alignment horizontal="left" indent="8"/>
    </xf>
    <xf numFmtId="0" fontId="0" fillId="2" borderId="0" xfId="0" applyFill="1" applyBorder="1" applyAlignment="1">
      <alignment horizontal="left" indent="8"/>
    </xf>
    <xf numFmtId="190" fontId="14" fillId="3" borderId="10" xfId="0" applyNumberFormat="1" applyFont="1" applyFill="1" applyBorder="1" applyAlignment="1"/>
    <xf numFmtId="0" fontId="24" fillId="3" borderId="0" xfId="0" applyFont="1" applyFill="1" applyBorder="1" applyAlignment="1"/>
    <xf numFmtId="190" fontId="21" fillId="2" borderId="10" xfId="0" applyNumberFormat="1" applyFont="1" applyFill="1" applyBorder="1" applyAlignment="1">
      <alignment horizontal="left" indent="4"/>
    </xf>
    <xf numFmtId="0" fontId="1" fillId="2" borderId="0" xfId="0" applyFont="1" applyFill="1" applyBorder="1" applyAlignment="1">
      <alignment horizontal="left" indent="4"/>
    </xf>
    <xf numFmtId="190" fontId="10" fillId="2" borderId="10" xfId="0" applyNumberFormat="1" applyFont="1" applyFill="1" applyBorder="1" applyAlignment="1"/>
    <xf numFmtId="0" fontId="26" fillId="2" borderId="0" xfId="0" applyFont="1" applyFill="1" applyBorder="1" applyAlignment="1"/>
    <xf numFmtId="190" fontId="33" fillId="2" borderId="10" xfId="0" applyNumberFormat="1" applyFont="1" applyFill="1" applyBorder="1" applyAlignment="1">
      <alignment horizontal="left" indent="6"/>
    </xf>
    <xf numFmtId="0" fontId="1" fillId="2" borderId="0" xfId="0" applyFont="1" applyFill="1" applyBorder="1" applyAlignment="1">
      <alignment horizontal="left" indent="6"/>
    </xf>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0" fontId="0" fillId="2" borderId="5" xfId="0" applyFill="1" applyBorder="1" applyAlignment="1">
      <alignment horizontal="left" wrapText="1" indent="3"/>
    </xf>
    <xf numFmtId="0" fontId="0" fillId="0" borderId="0" xfId="0" applyBorder="1" applyAlignment="1">
      <alignment horizontal="left" indent="4"/>
    </xf>
    <xf numFmtId="190" fontId="21" fillId="2" borderId="10" xfId="0" applyNumberFormat="1" applyFont="1" applyFill="1" applyBorder="1" applyAlignment="1">
      <alignment horizontal="left" indent="8"/>
    </xf>
    <xf numFmtId="0" fontId="1" fillId="2" borderId="0" xfId="0" applyFont="1" applyFill="1" applyBorder="1" applyAlignment="1">
      <alignment horizontal="left" indent="8"/>
    </xf>
    <xf numFmtId="186" fontId="10" fillId="2" borderId="16" xfId="0" applyNumberFormat="1" applyFont="1" applyFill="1" applyBorder="1" applyAlignment="1">
      <alignment wrapText="1"/>
    </xf>
    <xf numFmtId="0" fontId="26" fillId="2" borderId="12" xfId="0" applyFont="1" applyFill="1" applyBorder="1" applyAlignment="1"/>
    <xf numFmtId="190" fontId="10" fillId="2" borderId="13" xfId="0" applyNumberFormat="1" applyFont="1" applyFill="1" applyBorder="1" applyAlignment="1">
      <alignment wrapText="1"/>
    </xf>
    <xf numFmtId="190" fontId="10" fillId="2" borderId="6" xfId="0" applyNumberFormat="1" applyFont="1" applyFill="1" applyBorder="1" applyAlignment="1">
      <alignment wrapText="1"/>
    </xf>
    <xf numFmtId="190" fontId="10" fillId="2" borderId="18" xfId="0" applyNumberFormat="1" applyFont="1" applyFill="1" applyBorder="1" applyAlignment="1">
      <alignment wrapText="1"/>
    </xf>
    <xf numFmtId="0" fontId="21" fillId="2" borderId="5" xfId="0" applyFont="1" applyFill="1" applyBorder="1" applyAlignment="1">
      <alignment horizontal="left" wrapText="1" indent="6"/>
    </xf>
    <xf numFmtId="190" fontId="10" fillId="2" borderId="0" xfId="0" applyNumberFormat="1" applyFont="1" applyFill="1" applyBorder="1" applyAlignment="1">
      <alignment horizontal="left" wrapText="1" indent="3"/>
    </xf>
    <xf numFmtId="190" fontId="10" fillId="2" borderId="5" xfId="0" applyNumberFormat="1" applyFont="1" applyFill="1" applyBorder="1" applyAlignment="1">
      <alignment horizontal="left" wrapText="1" indent="3"/>
    </xf>
    <xf numFmtId="190" fontId="34" fillId="2" borderId="10" xfId="0" applyNumberFormat="1" applyFont="1" applyFill="1" applyBorder="1" applyAlignment="1">
      <alignment horizontal="left" wrapText="1" indent="10"/>
    </xf>
    <xf numFmtId="0" fontId="34" fillId="2" borderId="0" xfId="0" applyFont="1" applyFill="1" applyBorder="1" applyAlignment="1">
      <alignment horizontal="left" wrapText="1" indent="10"/>
    </xf>
    <xf numFmtId="0" fontId="34" fillId="2" borderId="5" xfId="0" applyFont="1" applyFill="1" applyBorder="1" applyAlignment="1">
      <alignment horizontal="left" wrapText="1" indent="10"/>
    </xf>
    <xf numFmtId="190" fontId="14" fillId="3" borderId="16" xfId="0" applyNumberFormat="1" applyFont="1" applyFill="1" applyBorder="1" applyAlignment="1">
      <alignment wrapText="1"/>
    </xf>
    <xf numFmtId="190" fontId="14" fillId="3" borderId="12" xfId="0" applyNumberFormat="1" applyFont="1" applyFill="1" applyBorder="1" applyAlignment="1">
      <alignment wrapText="1"/>
    </xf>
    <xf numFmtId="190" fontId="14" fillId="3" borderId="9" xfId="0" applyNumberFormat="1" applyFont="1" applyFill="1" applyBorder="1" applyAlignment="1">
      <alignment wrapText="1"/>
    </xf>
    <xf numFmtId="190" fontId="34" fillId="3" borderId="10" xfId="0" applyNumberFormat="1" applyFont="1" applyFill="1" applyBorder="1" applyAlignment="1">
      <alignment horizontal="left" wrapText="1" indent="10"/>
    </xf>
    <xf numFmtId="0" fontId="34" fillId="3" borderId="0" xfId="0" applyFont="1" applyFill="1" applyBorder="1" applyAlignment="1">
      <alignment horizontal="left" wrapText="1" indent="10"/>
    </xf>
    <xf numFmtId="0" fontId="34" fillId="3" borderId="5" xfId="0" applyFont="1" applyFill="1" applyBorder="1" applyAlignment="1">
      <alignment horizontal="left" wrapText="1" indent="10"/>
    </xf>
    <xf numFmtId="0" fontId="0" fillId="2" borderId="0" xfId="0" applyFill="1" applyBorder="1" applyAlignment="1">
      <alignment horizontal="left" wrapText="1" indent="6"/>
    </xf>
    <xf numFmtId="0" fontId="0" fillId="2" borderId="5" xfId="0" applyFill="1" applyBorder="1" applyAlignment="1">
      <alignment horizontal="left" wrapText="1" indent="6"/>
    </xf>
    <xf numFmtId="0" fontId="21" fillId="3" borderId="5" xfId="0" applyFont="1" applyFill="1" applyBorder="1" applyAlignment="1">
      <alignment horizontal="left" wrapText="1" indent="6"/>
    </xf>
    <xf numFmtId="0" fontId="0" fillId="3" borderId="5" xfId="0" applyFill="1" applyBorder="1" applyAlignment="1">
      <alignment horizontal="left" wrapText="1" indent="3"/>
    </xf>
    <xf numFmtId="190" fontId="34" fillId="2" borderId="0" xfId="0" applyNumberFormat="1" applyFont="1" applyFill="1" applyBorder="1" applyAlignment="1">
      <alignment horizontal="left" wrapText="1" indent="10"/>
    </xf>
    <xf numFmtId="190" fontId="34" fillId="2" borderId="5" xfId="0" applyNumberFormat="1" applyFont="1" applyFill="1" applyBorder="1" applyAlignment="1">
      <alignment horizontal="left" wrapText="1" indent="10"/>
    </xf>
    <xf numFmtId="190" fontId="5" fillId="2" borderId="0" xfId="0" applyNumberFormat="1" applyFont="1" applyFill="1" applyBorder="1" applyAlignment="1">
      <alignment horizontal="left" wrapText="1" indent="6"/>
    </xf>
    <xf numFmtId="190" fontId="5" fillId="2" borderId="5" xfId="0" applyNumberFormat="1" applyFont="1" applyFill="1" applyBorder="1" applyAlignment="1">
      <alignment horizontal="left" wrapText="1" indent="6"/>
    </xf>
    <xf numFmtId="190" fontId="2" fillId="2" borderId="13" xfId="0" applyNumberFormat="1" applyFont="1" applyFill="1" applyBorder="1" applyAlignment="1"/>
    <xf numFmtId="0" fontId="0" fillId="2" borderId="6" xfId="0" applyFill="1" applyBorder="1" applyAlignment="1"/>
    <xf numFmtId="190" fontId="5" fillId="3" borderId="10" xfId="0" applyNumberFormat="1" applyFont="1" applyFill="1" applyBorder="1" applyAlignment="1"/>
    <xf numFmtId="0" fontId="0" fillId="3" borderId="0" xfId="0" applyFill="1" applyBorder="1" applyAlignment="1"/>
    <xf numFmtId="190" fontId="2" fillId="3" borderId="10" xfId="0" applyNumberFormat="1" applyFont="1" applyFill="1" applyBorder="1" applyAlignment="1">
      <alignment horizontal="left" indent="8"/>
    </xf>
    <xf numFmtId="0" fontId="0" fillId="3" borderId="0" xfId="0" applyFill="1" applyBorder="1" applyAlignment="1">
      <alignment horizontal="left" indent="8"/>
    </xf>
    <xf numFmtId="190" fontId="2" fillId="3" borderId="1" xfId="0" applyNumberFormat="1" applyFont="1" applyFill="1" applyBorder="1" applyAlignment="1"/>
    <xf numFmtId="0" fontId="0" fillId="3" borderId="2" xfId="0" applyFill="1" applyBorder="1" applyAlignment="1"/>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190" fontId="34" fillId="3" borderId="0" xfId="0" applyNumberFormat="1" applyFont="1" applyFill="1" applyBorder="1" applyAlignment="1">
      <alignment horizontal="left" wrapText="1" indent="10"/>
    </xf>
    <xf numFmtId="190" fontId="34" fillId="3" borderId="5" xfId="0" applyNumberFormat="1" applyFont="1" applyFill="1" applyBorder="1" applyAlignment="1">
      <alignment horizontal="left" wrapText="1" indent="10"/>
    </xf>
    <xf numFmtId="190" fontId="10" fillId="3" borderId="0" xfId="0" applyNumberFormat="1" applyFont="1" applyFill="1" applyBorder="1" applyAlignment="1">
      <alignment horizontal="left" wrapText="1" indent="3"/>
    </xf>
    <xf numFmtId="190" fontId="10" fillId="3" borderId="5" xfId="0" applyNumberFormat="1" applyFont="1" applyFill="1" applyBorder="1" applyAlignment="1">
      <alignment horizontal="left" wrapText="1" indent="3"/>
    </xf>
    <xf numFmtId="190" fontId="5" fillId="3" borderId="0" xfId="0" applyNumberFormat="1" applyFont="1" applyFill="1" applyBorder="1" applyAlignment="1">
      <alignment horizontal="left" wrapText="1" indent="6"/>
    </xf>
    <xf numFmtId="190" fontId="5" fillId="3" borderId="5" xfId="0" applyNumberFormat="1" applyFont="1" applyFill="1" applyBorder="1" applyAlignment="1">
      <alignment horizontal="left" wrapText="1" indent="6"/>
    </xf>
    <xf numFmtId="190" fontId="10" fillId="2" borderId="10" xfId="0" applyNumberFormat="1" applyFont="1" applyFill="1" applyBorder="1" applyAlignment="1">
      <alignment horizontal="left" vertical="center" wrapText="1" indent="3"/>
    </xf>
    <xf numFmtId="190" fontId="10" fillId="2" borderId="0" xfId="0" applyNumberFormat="1" applyFont="1" applyFill="1" applyBorder="1" applyAlignment="1">
      <alignment horizontal="left" vertical="center" wrapText="1" indent="3"/>
    </xf>
    <xf numFmtId="190" fontId="10" fillId="2" borderId="5" xfId="0" applyNumberFormat="1" applyFont="1" applyFill="1" applyBorder="1" applyAlignment="1">
      <alignment horizontal="left" vertical="center" wrapText="1" indent="3"/>
    </xf>
    <xf numFmtId="190" fontId="21" fillId="3" borderId="10" xfId="0" applyNumberFormat="1" applyFont="1" applyFill="1" applyBorder="1" applyAlignment="1">
      <alignment horizontal="left" wrapText="1" indent="10"/>
    </xf>
    <xf numFmtId="190" fontId="5" fillId="2" borderId="0" xfId="0" applyNumberFormat="1" applyFont="1" applyFill="1" applyBorder="1" applyAlignment="1">
      <alignment horizontal="left" wrapText="1" indent="8"/>
    </xf>
    <xf numFmtId="190" fontId="5" fillId="2" borderId="5" xfId="0" applyNumberFormat="1" applyFont="1" applyFill="1" applyBorder="1" applyAlignment="1">
      <alignment horizontal="left" wrapText="1" indent="8"/>
    </xf>
    <xf numFmtId="190" fontId="2" fillId="2" borderId="0" xfId="0" applyNumberFormat="1" applyFont="1" applyFill="1" applyBorder="1" applyAlignment="1">
      <alignment horizontal="left" indent="8"/>
    </xf>
    <xf numFmtId="190" fontId="2" fillId="2" borderId="2" xfId="0" applyNumberFormat="1" applyFont="1" applyFill="1" applyBorder="1" applyAlignment="1"/>
    <xf numFmtId="190" fontId="11" fillId="2" borderId="0" xfId="0" applyNumberFormat="1" applyFont="1" applyFill="1" applyBorder="1" applyAlignment="1">
      <alignment horizontal="left" indent="6"/>
    </xf>
    <xf numFmtId="190" fontId="2" fillId="2" borderId="0" xfId="0" applyNumberFormat="1" applyFont="1" applyFill="1" applyBorder="1" applyAlignment="1">
      <alignment horizontal="left" indent="4"/>
    </xf>
    <xf numFmtId="190" fontId="2" fillId="2" borderId="0" xfId="0" applyNumberFormat="1" applyFont="1" applyFill="1" applyBorder="1" applyAlignment="1">
      <alignment horizontal="left" wrapText="1" indent="4"/>
    </xf>
    <xf numFmtId="186" fontId="10" fillId="2" borderId="12" xfId="0" applyNumberFormat="1" applyFont="1" applyFill="1" applyBorder="1" applyAlignment="1">
      <alignment wrapText="1"/>
    </xf>
    <xf numFmtId="190" fontId="10" fillId="2" borderId="0" xfId="0" applyNumberFormat="1" applyFont="1" applyFill="1" applyBorder="1" applyAlignment="1">
      <alignment horizontal="left" indent="2"/>
    </xf>
    <xf numFmtId="190" fontId="14" fillId="2" borderId="13" xfId="0" applyNumberFormat="1" applyFont="1" applyFill="1" applyBorder="1" applyAlignment="1"/>
    <xf numFmtId="190" fontId="14" fillId="2" borderId="6" xfId="0" applyNumberFormat="1" applyFont="1" applyFill="1" applyBorder="1" applyAlignment="1"/>
    <xf numFmtId="190" fontId="5" fillId="2" borderId="0" xfId="0" applyNumberFormat="1" applyFont="1" applyFill="1" applyBorder="1" applyAlignment="1"/>
    <xf numFmtId="190" fontId="10" fillId="2" borderId="0" xfId="0" applyNumberFormat="1" applyFont="1" applyFill="1" applyBorder="1" applyAlignment="1"/>
    <xf numFmtId="190" fontId="21" fillId="2" borderId="0" xfId="0" applyNumberFormat="1" applyFont="1" applyFill="1" applyBorder="1" applyAlignment="1">
      <alignment horizontal="left" indent="4"/>
    </xf>
    <xf numFmtId="190" fontId="34" fillId="2" borderId="10" xfId="0" applyNumberFormat="1" applyFont="1" applyFill="1" applyBorder="1" applyAlignment="1">
      <alignment horizontal="left" indent="8"/>
    </xf>
    <xf numFmtId="190" fontId="34" fillId="2" borderId="0" xfId="0" applyNumberFormat="1" applyFont="1" applyFill="1" applyBorder="1" applyAlignment="1">
      <alignment horizontal="left" indent="8"/>
    </xf>
    <xf numFmtId="0" fontId="6" fillId="2" borderId="0" xfId="0" applyFont="1" applyFill="1"/>
    <xf numFmtId="0" fontId="6" fillId="2" borderId="4" xfId="0" applyFont="1" applyFill="1" applyBorder="1"/>
    <xf numFmtId="2" fontId="2" fillId="2" borderId="5" xfId="0" applyNumberFormat="1" applyFont="1" applyFill="1" applyBorder="1" applyAlignment="1">
      <alignment horizontal="center"/>
    </xf>
    <xf numFmtId="2" fontId="2" fillId="2" borderId="4" xfId="0" applyNumberFormat="1" applyFont="1" applyFill="1" applyBorder="1" applyAlignment="1">
      <alignment horizontal="center"/>
    </xf>
    <xf numFmtId="2" fontId="2" fillId="2" borderId="0" xfId="0" applyNumberFormat="1" applyFont="1" applyFill="1" applyBorder="1" applyAlignment="1">
      <alignment horizontal="center"/>
    </xf>
    <xf numFmtId="0" fontId="6" fillId="2" borderId="10" xfId="0" applyFont="1" applyFill="1" applyBorder="1"/>
    <xf numFmtId="2" fontId="2" fillId="2" borderId="6" xfId="0" applyNumberFormat="1" applyFont="1" applyFill="1" applyBorder="1" applyAlignment="1">
      <alignment horizontal="center"/>
    </xf>
    <xf numFmtId="0" fontId="6" fillId="2" borderId="6" xfId="0" applyFont="1" applyFill="1" applyBorder="1"/>
    <xf numFmtId="2" fontId="2" fillId="2" borderId="3" xfId="0" applyNumberFormat="1" applyFont="1" applyFill="1" applyBorder="1" applyAlignment="1">
      <alignment horizontal="center"/>
    </xf>
    <xf numFmtId="2" fontId="2" fillId="2" borderId="11" xfId="0" applyNumberFormat="1" applyFont="1" applyFill="1" applyBorder="1" applyAlignment="1">
      <alignment horizontal="center"/>
    </xf>
    <xf numFmtId="0" fontId="14" fillId="2" borderId="11" xfId="0" applyFont="1" applyFill="1" applyBorder="1" applyAlignment="1">
      <alignment horizontal="left" vertical="center" wrapText="1" indent="2"/>
    </xf>
    <xf numFmtId="0" fontId="14" fillId="2" borderId="11" xfId="0" applyFont="1" applyFill="1" applyBorder="1" applyAlignment="1">
      <alignment horizontal="center" vertical="center"/>
    </xf>
    <xf numFmtId="0" fontId="6" fillId="2" borderId="4" xfId="0" applyFont="1" applyFill="1" applyBorder="1" applyAlignment="1">
      <alignment horizontal="left" vertical="center" indent="5"/>
    </xf>
    <xf numFmtId="2" fontId="2" fillId="2" borderId="18" xfId="0" applyNumberFormat="1" applyFont="1" applyFill="1" applyBorder="1" applyAlignment="1">
      <alignment horizontal="center"/>
    </xf>
    <xf numFmtId="2" fontId="2" fillId="2" borderId="7" xfId="0" applyNumberFormat="1" applyFont="1" applyFill="1" applyBorder="1" applyAlignment="1">
      <alignment horizontal="center"/>
    </xf>
    <xf numFmtId="190" fontId="14" fillId="2" borderId="7" xfId="0" applyNumberFormat="1" applyFont="1" applyFill="1" applyBorder="1" applyAlignment="1">
      <alignment horizontal="left" wrapText="1" indent="2"/>
    </xf>
    <xf numFmtId="190" fontId="14" fillId="2" borderId="4" xfId="0" applyNumberFormat="1" applyFont="1" applyFill="1" applyBorder="1" applyAlignment="1">
      <alignment horizontal="left" wrapText="1" indent="4"/>
    </xf>
    <xf numFmtId="190" fontId="14" fillId="2" borderId="4" xfId="0" applyNumberFormat="1" applyFont="1" applyFill="1" applyBorder="1" applyAlignment="1">
      <alignment horizontal="left" wrapText="1" indent="2"/>
    </xf>
    <xf numFmtId="190" fontId="14" fillId="2" borderId="4" xfId="0" applyNumberFormat="1" applyFont="1" applyFill="1" applyBorder="1" applyAlignment="1">
      <alignment wrapText="1"/>
    </xf>
    <xf numFmtId="190" fontId="6" fillId="2" borderId="4" xfId="0" applyNumberFormat="1" applyFont="1" applyFill="1" applyBorder="1" applyAlignment="1">
      <alignment horizontal="left" wrapText="1" indent="6"/>
    </xf>
    <xf numFmtId="190" fontId="6" fillId="2" borderId="4" xfId="0" applyNumberFormat="1" applyFont="1" applyFill="1" applyBorder="1" applyAlignment="1">
      <alignment horizontal="left" wrapText="1" indent="4"/>
    </xf>
    <xf numFmtId="190" fontId="6" fillId="2" borderId="4" xfId="0" applyNumberFormat="1" applyFont="1" applyFill="1" applyBorder="1" applyAlignment="1">
      <alignment wrapText="1"/>
    </xf>
    <xf numFmtId="190" fontId="6" fillId="2" borderId="4" xfId="0" applyNumberFormat="1" applyFont="1" applyFill="1" applyBorder="1" applyAlignment="1">
      <alignment horizontal="left" wrapText="1" indent="9"/>
    </xf>
    <xf numFmtId="190" fontId="6" fillId="2" borderId="4" xfId="0" applyNumberFormat="1" applyFont="1" applyFill="1" applyBorder="1" applyAlignment="1">
      <alignment horizontal="left" wrapText="1"/>
    </xf>
    <xf numFmtId="0" fontId="14" fillId="2" borderId="7" xfId="0" applyFont="1" applyFill="1" applyBorder="1" applyAlignment="1">
      <alignment horizontal="left" indent="2"/>
    </xf>
    <xf numFmtId="3" fontId="6" fillId="2" borderId="4" xfId="0" applyNumberFormat="1" applyFont="1" applyFill="1" applyBorder="1" applyAlignment="1"/>
    <xf numFmtId="0" fontId="6" fillId="2" borderId="4" xfId="0" applyFont="1" applyFill="1" applyBorder="1" applyAlignment="1"/>
    <xf numFmtId="0" fontId="14" fillId="2" borderId="4" xfId="0" applyFont="1" applyFill="1" applyBorder="1" applyAlignment="1">
      <alignment horizontal="left" indent="2"/>
    </xf>
    <xf numFmtId="190" fontId="14" fillId="2" borderId="7" xfId="0" applyNumberFormat="1" applyFont="1" applyFill="1" applyBorder="1" applyAlignment="1">
      <alignment horizontal="left" indent="4"/>
    </xf>
    <xf numFmtId="190" fontId="14" fillId="2" borderId="11" xfId="0" applyNumberFormat="1" applyFont="1" applyFill="1" applyBorder="1" applyAlignment="1">
      <alignment horizontal="center" wrapText="1"/>
    </xf>
    <xf numFmtId="190" fontId="14" fillId="2" borderId="4" xfId="0" applyNumberFormat="1" applyFont="1" applyFill="1" applyBorder="1" applyAlignment="1"/>
    <xf numFmtId="190" fontId="6" fillId="2" borderId="4" xfId="0" applyNumberFormat="1" applyFont="1" applyFill="1" applyBorder="1" applyAlignment="1"/>
    <xf numFmtId="190" fontId="6" fillId="2" borderId="4" xfId="0" applyNumberFormat="1" applyFont="1" applyFill="1" applyBorder="1" applyAlignment="1">
      <alignment horizontal="left" indent="4"/>
    </xf>
    <xf numFmtId="0" fontId="14" fillId="2" borderId="5" xfId="0" applyFont="1" applyFill="1" applyBorder="1" applyAlignment="1">
      <alignment horizontal="left" vertical="center" indent="2"/>
    </xf>
    <xf numFmtId="0" fontId="6" fillId="2" borderId="4" xfId="0" applyFont="1" applyFill="1" applyBorder="1" applyAlignment="1">
      <alignment horizontal="left" indent="4"/>
    </xf>
    <xf numFmtId="0" fontId="14" fillId="2" borderId="4" xfId="0" applyFont="1" applyFill="1" applyBorder="1" applyAlignment="1">
      <alignment horizontal="left" indent="4"/>
    </xf>
    <xf numFmtId="0" fontId="14" fillId="2" borderId="4" xfId="0" applyFont="1" applyFill="1" applyBorder="1"/>
    <xf numFmtId="190" fontId="14" fillId="2" borderId="4" xfId="0" applyNumberFormat="1" applyFont="1" applyFill="1" applyBorder="1" applyAlignment="1">
      <alignment horizontal="center"/>
    </xf>
    <xf numFmtId="190" fontId="14" fillId="2" borderId="4" xfId="0" applyNumberFormat="1" applyFont="1" applyFill="1" applyBorder="1" applyAlignment="1">
      <alignment horizontal="left" indent="4"/>
    </xf>
    <xf numFmtId="190" fontId="14" fillId="2" borderId="7" xfId="0" applyNumberFormat="1" applyFont="1" applyFill="1" applyBorder="1" applyAlignment="1">
      <alignment horizontal="center"/>
    </xf>
    <xf numFmtId="2" fontId="2" fillId="2" borderId="9" xfId="0" applyNumberFormat="1" applyFont="1" applyFill="1" applyBorder="1" applyAlignment="1">
      <alignment horizontal="center"/>
    </xf>
    <xf numFmtId="2" fontId="2" fillId="2" borderId="8" xfId="0" applyNumberFormat="1" applyFont="1" applyFill="1" applyBorder="1" applyAlignment="1">
      <alignment horizontal="center"/>
    </xf>
    <xf numFmtId="190" fontId="6" fillId="2" borderId="8" xfId="0" applyNumberFormat="1" applyFont="1" applyFill="1" applyBorder="1" applyAlignment="1">
      <alignment horizontal="left" indent="4"/>
    </xf>
    <xf numFmtId="190" fontId="6" fillId="0" borderId="4" xfId="0" applyNumberFormat="1" applyFont="1" applyFill="1" applyBorder="1" applyAlignment="1">
      <alignment horizontal="left" indent="4"/>
    </xf>
    <xf numFmtId="2" fontId="2" fillId="2" borderId="5" xfId="0" applyNumberFormat="1" applyFont="1" applyFill="1" applyBorder="1" applyAlignment="1">
      <alignment horizontal="center" vertical="center" wrapText="1"/>
    </xf>
    <xf numFmtId="2" fontId="2" fillId="2" borderId="4" xfId="0" applyNumberFormat="1" applyFont="1" applyFill="1" applyBorder="1" applyAlignment="1">
      <alignment horizontal="center" vertical="center" wrapText="1"/>
    </xf>
    <xf numFmtId="0" fontId="6" fillId="2" borderId="4" xfId="0" applyFont="1" applyFill="1" applyBorder="1" applyAlignment="1">
      <alignment horizontal="center" vertical="center"/>
    </xf>
    <xf numFmtId="2" fontId="2" fillId="2" borderId="18" xfId="0" applyNumberFormat="1" applyFont="1" applyFill="1" applyBorder="1" applyAlignment="1">
      <alignment horizontal="center" vertical="center" wrapText="1"/>
    </xf>
    <xf numFmtId="2" fontId="2" fillId="2" borderId="7" xfId="0" applyNumberFormat="1" applyFont="1" applyFill="1" applyBorder="1" applyAlignment="1">
      <alignment horizontal="center" vertical="center" wrapText="1"/>
    </xf>
    <xf numFmtId="0" fontId="6" fillId="2" borderId="7" xfId="0" applyFont="1" applyFill="1" applyBorder="1" applyAlignment="1">
      <alignment horizontal="center" vertical="center"/>
    </xf>
    <xf numFmtId="49" fontId="2" fillId="2" borderId="11" xfId="0" applyNumberFormat="1" applyFont="1" applyFill="1" applyBorder="1" applyAlignment="1">
      <alignment horizontal="center" vertical="center" wrapText="1"/>
    </xf>
    <xf numFmtId="0" fontId="2" fillId="2" borderId="11" xfId="0" applyFont="1" applyFill="1" applyBorder="1" applyAlignment="1">
      <alignment horizontal="center" vertical="center" wrapText="1"/>
    </xf>
    <xf numFmtId="0" fontId="14" fillId="2" borderId="9" xfId="0" applyFont="1" applyFill="1" applyBorder="1" applyAlignment="1">
      <alignment horizontal="centerContinuous" vertical="center" wrapText="1"/>
    </xf>
    <xf numFmtId="186" fontId="3" fillId="2" borderId="8" xfId="1" applyNumberFormat="1" applyFont="1" applyFill="1" applyBorder="1" applyAlignment="1">
      <alignment horizontal="right"/>
    </xf>
    <xf numFmtId="0" fontId="1" fillId="2" borderId="9" xfId="0" applyFont="1" applyFill="1" applyBorder="1" applyAlignment="1"/>
    <xf numFmtId="0" fontId="1" fillId="2" borderId="5" xfId="0" applyFont="1" applyFill="1" applyBorder="1" applyAlignment="1"/>
    <xf numFmtId="208" fontId="3" fillId="2" borderId="2" xfId="2" applyNumberFormat="1" applyFont="1" applyFill="1" applyBorder="1" applyAlignment="1">
      <alignment horizontal="right"/>
    </xf>
    <xf numFmtId="210" fontId="3" fillId="2" borderId="2" xfId="1" applyNumberFormat="1" applyFont="1" applyFill="1" applyBorder="1" applyAlignment="1">
      <alignment horizontal="right"/>
    </xf>
    <xf numFmtId="0" fontId="21" fillId="2" borderId="0" xfId="0" applyFont="1" applyFill="1" applyBorder="1" applyAlignment="1">
      <alignment horizontal="center" vertical="center"/>
    </xf>
    <xf numFmtId="0" fontId="21" fillId="2" borderId="11" xfId="0" applyFont="1" applyFill="1" applyBorder="1" applyAlignment="1">
      <alignment horizontal="center" vertical="center"/>
    </xf>
    <xf numFmtId="0" fontId="1" fillId="3" borderId="0" xfId="0" applyFont="1" applyFill="1"/>
    <xf numFmtId="0" fontId="1" fillId="0" borderId="0" xfId="0" applyFont="1" applyBorder="1" applyAlignment="1">
      <alignment horizontal="left" indent="4"/>
    </xf>
    <xf numFmtId="0" fontId="1" fillId="3" borderId="0" xfId="0" applyFont="1" applyFill="1" applyBorder="1" applyAlignment="1"/>
    <xf numFmtId="208" fontId="7" fillId="3" borderId="17" xfId="2" applyNumberFormat="1" applyFont="1" applyFill="1" applyBorder="1" applyAlignment="1" applyProtection="1">
      <alignment horizontal="right" vertical="center"/>
      <protection locked="0"/>
    </xf>
    <xf numFmtId="210" fontId="7" fillId="3" borderId="17" xfId="1" applyNumberFormat="1" applyFont="1" applyFill="1" applyBorder="1" applyAlignment="1" applyProtection="1">
      <alignment horizontal="right" vertical="center"/>
      <protection locked="0"/>
    </xf>
    <xf numFmtId="208" fontId="3" fillId="3" borderId="0" xfId="2" applyNumberFormat="1" applyFont="1" applyFill="1" applyBorder="1" applyAlignment="1">
      <alignment horizontal="right"/>
    </xf>
    <xf numFmtId="210" fontId="3" fillId="3" borderId="0" xfId="1" applyNumberFormat="1" applyFont="1" applyFill="1" applyBorder="1" applyAlignment="1">
      <alignment horizontal="right"/>
    </xf>
    <xf numFmtId="0" fontId="1" fillId="3" borderId="0" xfId="0" applyFont="1" applyFill="1" applyBorder="1" applyAlignment="1"/>
    <xf numFmtId="208" fontId="3" fillId="3" borderId="8" xfId="2" applyNumberFormat="1" applyFont="1" applyFill="1" applyBorder="1" applyAlignment="1">
      <alignment horizontal="right"/>
    </xf>
    <xf numFmtId="210" fontId="3" fillId="3" borderId="8" xfId="1" applyNumberFormat="1" applyFont="1" applyFill="1" applyBorder="1" applyAlignment="1">
      <alignment horizontal="right"/>
    </xf>
    <xf numFmtId="0" fontId="1" fillId="3" borderId="9" xfId="0" applyFont="1" applyFill="1" applyBorder="1" applyAlignment="1"/>
    <xf numFmtId="0" fontId="1" fillId="3" borderId="5" xfId="0" applyFont="1" applyFill="1" applyBorder="1" applyAlignment="1"/>
    <xf numFmtId="208" fontId="7" fillId="3" borderId="11" xfId="2" applyNumberFormat="1" applyFont="1" applyFill="1" applyBorder="1" applyAlignment="1">
      <alignment horizontal="right"/>
    </xf>
    <xf numFmtId="210" fontId="7" fillId="3" borderId="11" xfId="1" applyNumberFormat="1" applyFont="1" applyFill="1" applyBorder="1" applyAlignment="1">
      <alignment horizontal="right"/>
    </xf>
    <xf numFmtId="0" fontId="1" fillId="3" borderId="3" xfId="0" applyFont="1" applyFill="1" applyBorder="1" applyAlignment="1"/>
    <xf numFmtId="208" fontId="7" fillId="3" borderId="0" xfId="2" applyNumberFormat="1" applyFont="1" applyFill="1" applyBorder="1" applyAlignment="1">
      <alignment horizontal="right"/>
    </xf>
    <xf numFmtId="210" fontId="7" fillId="3" borderId="0" xfId="1" applyNumberFormat="1" applyFont="1" applyFill="1" applyBorder="1" applyAlignment="1">
      <alignment horizontal="right"/>
    </xf>
    <xf numFmtId="208" fontId="7" fillId="3" borderId="3" xfId="2" applyNumberFormat="1" applyFont="1" applyFill="1" applyBorder="1" applyAlignment="1">
      <alignment horizontal="right"/>
    </xf>
    <xf numFmtId="210" fontId="7" fillId="3" borderId="3" xfId="1" applyNumberFormat="1" applyFont="1" applyFill="1" applyBorder="1" applyAlignment="1">
      <alignment horizontal="right"/>
    </xf>
    <xf numFmtId="208" fontId="7" fillId="3" borderId="2" xfId="2" applyNumberFormat="1" applyFont="1" applyFill="1" applyBorder="1" applyAlignment="1">
      <alignment horizontal="right"/>
    </xf>
    <xf numFmtId="210" fontId="7" fillId="3" borderId="2" xfId="1" applyNumberFormat="1" applyFont="1" applyFill="1" applyBorder="1" applyAlignment="1">
      <alignment horizontal="right"/>
    </xf>
    <xf numFmtId="208" fontId="3" fillId="3" borderId="2" xfId="2" applyNumberFormat="1" applyFont="1" applyFill="1" applyBorder="1" applyAlignment="1">
      <alignment horizontal="right"/>
    </xf>
    <xf numFmtId="208" fontId="21" fillId="3" borderId="0" xfId="2" applyNumberFormat="1" applyFont="1" applyFill="1" applyBorder="1" applyAlignment="1">
      <alignment horizontal="center" vertical="center"/>
    </xf>
    <xf numFmtId="0" fontId="21" fillId="3" borderId="0" xfId="0" applyFont="1" applyFill="1" applyBorder="1" applyAlignment="1">
      <alignment horizontal="center" vertical="center"/>
    </xf>
    <xf numFmtId="0" fontId="21" fillId="2" borderId="7" xfId="0" applyFont="1" applyFill="1" applyBorder="1" applyAlignment="1">
      <alignment horizontal="center" vertical="center"/>
    </xf>
    <xf numFmtId="208" fontId="7" fillId="2" borderId="18" xfId="2" applyNumberFormat="1" applyFont="1" applyFill="1" applyBorder="1" applyAlignment="1">
      <alignment horizontal="right"/>
    </xf>
    <xf numFmtId="210" fontId="7" fillId="2" borderId="18" xfId="1" applyNumberFormat="1" applyFont="1" applyFill="1" applyBorder="1" applyAlignment="1">
      <alignment horizontal="right"/>
    </xf>
    <xf numFmtId="0" fontId="1" fillId="2" borderId="18" xfId="0" applyFont="1" applyFill="1" applyBorder="1" applyAlignment="1"/>
    <xf numFmtId="0" fontId="1" fillId="2" borderId="2" xfId="0" applyFont="1" applyFill="1" applyBorder="1" applyAlignment="1"/>
    <xf numFmtId="208" fontId="21" fillId="2" borderId="0" xfId="2" applyNumberFormat="1" applyFont="1" applyFill="1" applyBorder="1" applyAlignment="1">
      <alignment horizontal="center" vertical="center"/>
    </xf>
    <xf numFmtId="0" fontId="1" fillId="2" borderId="0" xfId="0" applyFont="1" applyFill="1"/>
    <xf numFmtId="210" fontId="1" fillId="2" borderId="0" xfId="0" applyNumberFormat="1" applyFont="1" applyFill="1"/>
    <xf numFmtId="0" fontId="35" fillId="2" borderId="0" xfId="0" applyFont="1" applyFill="1"/>
    <xf numFmtId="210" fontId="35" fillId="2" borderId="23" xfId="0" applyNumberFormat="1" applyFont="1" applyFill="1" applyBorder="1"/>
    <xf numFmtId="210" fontId="35" fillId="2" borderId="22" xfId="0" applyNumberFormat="1" applyFont="1" applyFill="1" applyBorder="1"/>
    <xf numFmtId="210" fontId="35" fillId="2" borderId="24" xfId="0" applyNumberFormat="1" applyFont="1" applyFill="1" applyBorder="1"/>
    <xf numFmtId="210" fontId="35" fillId="2" borderId="25" xfId="0" applyNumberFormat="1" applyFont="1" applyFill="1" applyBorder="1"/>
    <xf numFmtId="0" fontId="35" fillId="2" borderId="26" xfId="0" applyFont="1" applyFill="1" applyBorder="1"/>
    <xf numFmtId="210" fontId="1" fillId="2" borderId="23" xfId="0" applyNumberFormat="1" applyFont="1" applyFill="1" applyBorder="1"/>
    <xf numFmtId="210" fontId="1" fillId="2" borderId="22" xfId="0" applyNumberFormat="1" applyFont="1" applyFill="1" applyBorder="1"/>
    <xf numFmtId="210" fontId="1" fillId="2" borderId="24" xfId="0" applyNumberFormat="1" applyFont="1" applyFill="1" applyBorder="1"/>
    <xf numFmtId="210" fontId="1" fillId="2" borderId="25" xfId="0" applyNumberFormat="1" applyFont="1" applyFill="1" applyBorder="1"/>
    <xf numFmtId="0" fontId="1" fillId="2" borderId="26" xfId="0" applyFont="1" applyFill="1" applyBorder="1"/>
    <xf numFmtId="210" fontId="1" fillId="2" borderId="27" xfId="0" applyNumberFormat="1" applyFont="1" applyFill="1" applyBorder="1"/>
    <xf numFmtId="210" fontId="1" fillId="2" borderId="4" xfId="0" applyNumberFormat="1" applyFont="1" applyFill="1" applyBorder="1"/>
    <xf numFmtId="210" fontId="1" fillId="2" borderId="10" xfId="0" applyNumberFormat="1" applyFont="1" applyFill="1" applyBorder="1"/>
    <xf numFmtId="210" fontId="1" fillId="2" borderId="28" xfId="0" applyNumberFormat="1" applyFont="1" applyFill="1" applyBorder="1"/>
    <xf numFmtId="0" fontId="1" fillId="2" borderId="29" xfId="0" applyFont="1" applyFill="1" applyBorder="1"/>
    <xf numFmtId="0" fontId="35" fillId="2" borderId="0" xfId="0" applyFont="1" applyFill="1" applyAlignment="1">
      <alignment horizontal="center" vertical="center" wrapText="1"/>
    </xf>
    <xf numFmtId="210" fontId="35" fillId="2" borderId="30" xfId="0" applyNumberFormat="1" applyFont="1" applyFill="1" applyBorder="1"/>
    <xf numFmtId="210" fontId="35" fillId="2" borderId="31" xfId="0" applyNumberFormat="1" applyFont="1" applyFill="1" applyBorder="1"/>
    <xf numFmtId="210" fontId="35" fillId="2" borderId="32" xfId="0" applyNumberFormat="1" applyFont="1" applyFill="1" applyBorder="1"/>
    <xf numFmtId="210" fontId="35" fillId="2" borderId="33" xfId="0" applyNumberFormat="1" applyFont="1" applyFill="1" applyBorder="1"/>
    <xf numFmtId="0" fontId="14" fillId="2" borderId="14" xfId="0" applyFont="1" applyFill="1" applyBorder="1" applyAlignment="1">
      <alignment horizontal="left" vertical="center" wrapText="1"/>
    </xf>
    <xf numFmtId="210" fontId="1" fillId="2" borderId="34" xfId="0" applyNumberFormat="1" applyFont="1" applyFill="1" applyBorder="1"/>
    <xf numFmtId="210" fontId="1" fillId="2" borderId="35" xfId="0" applyNumberFormat="1" applyFont="1" applyFill="1" applyBorder="1"/>
    <xf numFmtId="210" fontId="1" fillId="2" borderId="36" xfId="0" applyNumberFormat="1" applyFont="1" applyFill="1" applyBorder="1"/>
    <xf numFmtId="210" fontId="1" fillId="2" borderId="37" xfId="0" applyNumberFormat="1" applyFont="1" applyFill="1" applyBorder="1"/>
    <xf numFmtId="0" fontId="1" fillId="2" borderId="20" xfId="0" applyFont="1" applyFill="1" applyBorder="1"/>
    <xf numFmtId="210" fontId="35" fillId="2" borderId="27" xfId="0" applyNumberFormat="1" applyFont="1" applyFill="1" applyBorder="1"/>
    <xf numFmtId="210" fontId="35" fillId="2" borderId="4" xfId="0" applyNumberFormat="1" applyFont="1" applyFill="1" applyBorder="1"/>
    <xf numFmtId="210" fontId="35" fillId="2" borderId="10" xfId="0" applyNumberFormat="1" applyFont="1" applyFill="1" applyBorder="1"/>
    <xf numFmtId="210" fontId="35" fillId="2" borderId="28" xfId="0" applyNumberFormat="1" applyFont="1" applyFill="1" applyBorder="1"/>
    <xf numFmtId="0" fontId="35" fillId="2" borderId="29" xfId="0" applyFont="1" applyFill="1" applyBorder="1"/>
    <xf numFmtId="210" fontId="35" fillId="2" borderId="34" xfId="0" applyNumberFormat="1" applyFont="1" applyFill="1" applyBorder="1"/>
    <xf numFmtId="210" fontId="35" fillId="2" borderId="35" xfId="0" applyNumberFormat="1" applyFont="1" applyFill="1" applyBorder="1"/>
    <xf numFmtId="210" fontId="35" fillId="2" borderId="36" xfId="0" applyNumberFormat="1" applyFont="1" applyFill="1" applyBorder="1"/>
    <xf numFmtId="210" fontId="35" fillId="2" borderId="37" xfId="0" applyNumberFormat="1" applyFont="1" applyFill="1" applyBorder="1"/>
    <xf numFmtId="0" fontId="35" fillId="2" borderId="20" xfId="0" applyFont="1" applyFill="1" applyBorder="1"/>
    <xf numFmtId="0" fontId="35" fillId="2" borderId="29" xfId="0" applyFont="1" applyFill="1" applyBorder="1" applyAlignment="1">
      <alignment vertical="center" wrapText="1"/>
    </xf>
    <xf numFmtId="0" fontId="36" fillId="2" borderId="0" xfId="0" applyFont="1" applyFill="1" applyAlignment="1">
      <alignment horizontal="center"/>
    </xf>
    <xf numFmtId="210" fontId="35" fillId="2" borderId="34" xfId="0" applyNumberFormat="1" applyFont="1" applyFill="1" applyBorder="1" applyAlignment="1">
      <alignment horizontal="right"/>
    </xf>
    <xf numFmtId="210" fontId="35" fillId="2" borderId="35" xfId="0" applyNumberFormat="1" applyFont="1" applyFill="1" applyBorder="1" applyAlignment="1">
      <alignment horizontal="right"/>
    </xf>
    <xf numFmtId="210" fontId="35" fillId="2" borderId="36" xfId="0" applyNumberFormat="1" applyFont="1" applyFill="1" applyBorder="1" applyAlignment="1">
      <alignment horizontal="right"/>
    </xf>
    <xf numFmtId="210" fontId="35" fillId="2" borderId="37" xfId="0" applyNumberFormat="1" applyFont="1" applyFill="1" applyBorder="1" applyAlignment="1">
      <alignment horizontal="right"/>
    </xf>
    <xf numFmtId="190" fontId="14" fillId="2" borderId="26" xfId="0" applyNumberFormat="1" applyFont="1" applyFill="1" applyBorder="1" applyAlignment="1">
      <alignment horizontal="left" wrapText="1"/>
    </xf>
    <xf numFmtId="210" fontId="35" fillId="0" borderId="27" xfId="0" applyNumberFormat="1" applyFont="1" applyBorder="1"/>
    <xf numFmtId="210" fontId="35" fillId="0" borderId="4" xfId="0" applyNumberFormat="1" applyFont="1" applyBorder="1"/>
    <xf numFmtId="210" fontId="35" fillId="0" borderId="10" xfId="0" applyNumberFormat="1" applyFont="1" applyBorder="1"/>
    <xf numFmtId="210" fontId="35" fillId="0" borderId="28" xfId="0" applyNumberFormat="1" applyFont="1" applyBorder="1"/>
    <xf numFmtId="190" fontId="14" fillId="0" borderId="29" xfId="0" applyNumberFormat="1" applyFont="1" applyFill="1" applyBorder="1" applyAlignment="1">
      <alignment horizontal="left" wrapText="1"/>
    </xf>
    <xf numFmtId="190" fontId="14" fillId="2" borderId="29" xfId="0" applyNumberFormat="1" applyFont="1" applyFill="1" applyBorder="1"/>
    <xf numFmtId="0" fontId="1" fillId="2" borderId="29" xfId="3" applyFont="1" applyFill="1" applyBorder="1"/>
    <xf numFmtId="0" fontId="35" fillId="2" borderId="29" xfId="3" applyFont="1" applyFill="1" applyBorder="1"/>
    <xf numFmtId="210" fontId="1" fillId="0" borderId="0" xfId="0" applyNumberFormat="1" applyFont="1" applyBorder="1"/>
    <xf numFmtId="210" fontId="1" fillId="2" borderId="38" xfId="0" applyNumberFormat="1" applyFont="1" applyFill="1" applyBorder="1"/>
    <xf numFmtId="0" fontId="1" fillId="2" borderId="39" xfId="0" applyFont="1" applyFill="1" applyBorder="1"/>
    <xf numFmtId="210" fontId="14" fillId="2" borderId="34" xfId="0" applyNumberFormat="1" applyFont="1" applyFill="1" applyBorder="1" applyAlignment="1" applyProtection="1">
      <alignment horizontal="center" vertical="center" wrapText="1"/>
      <protection locked="0"/>
    </xf>
    <xf numFmtId="210" fontId="14" fillId="2" borderId="35" xfId="0" applyNumberFormat="1" applyFont="1" applyFill="1" applyBorder="1" applyAlignment="1" applyProtection="1">
      <alignment horizontal="center" vertical="center" wrapText="1"/>
      <protection locked="0"/>
    </xf>
    <xf numFmtId="210" fontId="14" fillId="2" borderId="36" xfId="0" applyNumberFormat="1" applyFont="1" applyFill="1" applyBorder="1" applyAlignment="1" applyProtection="1">
      <alignment horizontal="center" vertical="center" wrapText="1"/>
      <protection locked="0"/>
    </xf>
    <xf numFmtId="210" fontId="14" fillId="2" borderId="40" xfId="0" applyNumberFormat="1" applyFont="1" applyFill="1" applyBorder="1" applyAlignment="1" applyProtection="1">
      <alignment horizontal="centerContinuous" vertical="center" wrapText="1"/>
      <protection locked="0"/>
    </xf>
    <xf numFmtId="190" fontId="6" fillId="2" borderId="41" xfId="0" applyNumberFormat="1" applyFont="1" applyFill="1" applyBorder="1" applyAlignment="1" applyProtection="1">
      <alignment vertical="center" wrapText="1"/>
      <protection locked="0"/>
    </xf>
    <xf numFmtId="210" fontId="14" fillId="2" borderId="42" xfId="0" applyNumberFormat="1" applyFont="1" applyFill="1" applyBorder="1" applyAlignment="1">
      <alignment horizontal="centerContinuous" vertical="center" wrapText="1"/>
    </xf>
    <xf numFmtId="210" fontId="14" fillId="2" borderId="6" xfId="0" applyNumberFormat="1" applyFont="1" applyFill="1" applyBorder="1" applyAlignment="1">
      <alignment horizontal="centerContinuous" vertical="center" wrapText="1"/>
    </xf>
    <xf numFmtId="190" fontId="14" fillId="2" borderId="43" xfId="0" applyNumberFormat="1" applyFont="1" applyFill="1" applyBorder="1" applyAlignment="1">
      <alignment horizontal="right" vertical="center" wrapText="1"/>
    </xf>
    <xf numFmtId="210" fontId="6" fillId="2" borderId="42" xfId="0" applyNumberFormat="1" applyFont="1" applyFill="1" applyBorder="1" applyAlignment="1" applyProtection="1">
      <alignment horizontal="centerContinuous" vertical="center"/>
      <protection locked="0"/>
    </xf>
    <xf numFmtId="210" fontId="6" fillId="2" borderId="6" xfId="0" applyNumberFormat="1" applyFont="1" applyFill="1" applyBorder="1" applyAlignment="1" applyProtection="1">
      <alignment horizontal="centerContinuous" vertical="center"/>
      <protection locked="0"/>
    </xf>
    <xf numFmtId="190" fontId="14" fillId="2" borderId="43" xfId="0" applyNumberFormat="1" applyFont="1" applyFill="1" applyBorder="1" applyAlignment="1">
      <alignment horizontal="centerContinuous" vertical="center" wrapText="1"/>
    </xf>
    <xf numFmtId="190" fontId="14" fillId="2" borderId="44" xfId="0" applyNumberFormat="1" applyFont="1" applyFill="1" applyBorder="1" applyAlignment="1">
      <alignment horizontal="center" vertical="center"/>
    </xf>
    <xf numFmtId="190" fontId="14" fillId="2" borderId="45" xfId="0" applyNumberFormat="1" applyFont="1" applyFill="1" applyBorder="1" applyAlignment="1">
      <alignment horizontal="center" vertical="center"/>
    </xf>
    <xf numFmtId="190" fontId="14" fillId="2" borderId="46" xfId="0" applyNumberFormat="1" applyFont="1" applyFill="1" applyBorder="1" applyAlignment="1">
      <alignment horizontal="center" vertical="center"/>
    </xf>
    <xf numFmtId="208" fontId="35" fillId="2" borderId="23" xfId="4" applyNumberFormat="1" applyFont="1" applyFill="1" applyBorder="1"/>
    <xf numFmtId="208" fontId="35" fillId="2" borderId="22" xfId="4" applyNumberFormat="1" applyFont="1" applyFill="1" applyBorder="1"/>
    <xf numFmtId="208" fontId="35" fillId="2" borderId="24" xfId="4" applyNumberFormat="1" applyFont="1" applyFill="1" applyBorder="1"/>
    <xf numFmtId="208" fontId="35" fillId="2" borderId="25" xfId="4" applyNumberFormat="1" applyFont="1" applyFill="1" applyBorder="1"/>
    <xf numFmtId="208" fontId="1" fillId="2" borderId="23" xfId="4" applyNumberFormat="1" applyFont="1" applyFill="1" applyBorder="1"/>
    <xf numFmtId="208" fontId="1" fillId="2" borderId="22" xfId="4" applyNumberFormat="1" applyFont="1" applyFill="1" applyBorder="1"/>
    <xf numFmtId="208" fontId="1" fillId="2" borderId="24" xfId="4" applyNumberFormat="1" applyFont="1" applyFill="1" applyBorder="1"/>
    <xf numFmtId="208" fontId="1" fillId="2" borderId="25" xfId="4" applyNumberFormat="1" applyFont="1" applyFill="1" applyBorder="1"/>
    <xf numFmtId="208" fontId="1" fillId="2" borderId="27" xfId="4" applyNumberFormat="1" applyFont="1" applyFill="1" applyBorder="1"/>
    <xf numFmtId="208" fontId="1" fillId="2" borderId="4" xfId="4" applyNumberFormat="1" applyFont="1" applyFill="1" applyBorder="1"/>
    <xf numFmtId="208" fontId="1" fillId="2" borderId="10" xfId="4" applyNumberFormat="1" applyFont="1" applyFill="1" applyBorder="1"/>
    <xf numFmtId="208" fontId="1" fillId="2" borderId="28" xfId="4" applyNumberFormat="1" applyFont="1" applyFill="1" applyBorder="1"/>
    <xf numFmtId="208" fontId="35" fillId="2" borderId="30" xfId="4" applyNumberFormat="1" applyFont="1" applyFill="1" applyBorder="1"/>
    <xf numFmtId="208" fontId="35" fillId="2" borderId="31" xfId="4" applyNumberFormat="1" applyFont="1" applyFill="1" applyBorder="1"/>
    <xf numFmtId="208" fontId="35" fillId="2" borderId="32" xfId="4" applyNumberFormat="1" applyFont="1" applyFill="1" applyBorder="1"/>
    <xf numFmtId="208" fontId="35" fillId="2" borderId="33" xfId="4" applyNumberFormat="1" applyFont="1" applyFill="1" applyBorder="1"/>
    <xf numFmtId="208" fontId="1" fillId="2" borderId="34" xfId="4" applyNumberFormat="1" applyFont="1" applyFill="1" applyBorder="1"/>
    <xf numFmtId="208" fontId="1" fillId="2" borderId="35" xfId="4" applyNumberFormat="1" applyFont="1" applyFill="1" applyBorder="1"/>
    <xf numFmtId="208" fontId="1" fillId="2" borderId="36" xfId="4" applyNumberFormat="1" applyFont="1" applyFill="1" applyBorder="1"/>
    <xf numFmtId="208" fontId="1" fillId="2" borderId="37" xfId="4" applyNumberFormat="1" applyFont="1" applyFill="1" applyBorder="1"/>
    <xf numFmtId="208" fontId="35" fillId="2" borderId="27" xfId="4" applyNumberFormat="1" applyFont="1" applyFill="1" applyBorder="1"/>
    <xf numFmtId="208" fontId="35" fillId="2" borderId="4" xfId="4" applyNumberFormat="1" applyFont="1" applyFill="1" applyBorder="1"/>
    <xf numFmtId="208" fontId="35" fillId="2" borderId="10" xfId="4" applyNumberFormat="1" applyFont="1" applyFill="1" applyBorder="1"/>
    <xf numFmtId="208" fontId="35" fillId="2" borderId="28" xfId="4" applyNumberFormat="1" applyFont="1" applyFill="1" applyBorder="1"/>
    <xf numFmtId="208" fontId="35" fillId="2" borderId="34" xfId="4" applyNumberFormat="1" applyFont="1" applyFill="1" applyBorder="1"/>
    <xf numFmtId="208" fontId="35" fillId="2" borderId="35" xfId="4" applyNumberFormat="1" applyFont="1" applyFill="1" applyBorder="1"/>
    <xf numFmtId="208" fontId="35" fillId="2" borderId="36" xfId="4" applyNumberFormat="1" applyFont="1" applyFill="1" applyBorder="1"/>
    <xf numFmtId="208" fontId="35" fillId="2" borderId="37" xfId="4" applyNumberFormat="1" applyFont="1" applyFill="1" applyBorder="1"/>
    <xf numFmtId="208" fontId="35" fillId="2" borderId="34" xfId="4" applyNumberFormat="1" applyFont="1" applyFill="1" applyBorder="1" applyAlignment="1">
      <alignment horizontal="right"/>
    </xf>
    <xf numFmtId="208" fontId="35" fillId="2" borderId="35" xfId="4" applyNumberFormat="1" applyFont="1" applyFill="1" applyBorder="1" applyAlignment="1">
      <alignment horizontal="right"/>
    </xf>
    <xf numFmtId="208" fontId="35" fillId="2" borderId="36" xfId="4" applyNumberFormat="1" applyFont="1" applyFill="1" applyBorder="1" applyAlignment="1">
      <alignment horizontal="right"/>
    </xf>
    <xf numFmtId="208" fontId="35" fillId="2" borderId="37" xfId="4" applyNumberFormat="1" applyFont="1" applyFill="1" applyBorder="1" applyAlignment="1">
      <alignment horizontal="right"/>
    </xf>
    <xf numFmtId="208" fontId="35" fillId="0" borderId="27" xfId="4" applyNumberFormat="1" applyFont="1" applyBorder="1"/>
    <xf numFmtId="208" fontId="35" fillId="0" borderId="4" xfId="4" applyNumberFormat="1" applyFont="1" applyBorder="1"/>
    <xf numFmtId="208" fontId="35" fillId="0" borderId="10" xfId="4" applyNumberFormat="1" applyFont="1" applyBorder="1"/>
    <xf numFmtId="208" fontId="35" fillId="0" borderId="28" xfId="4" applyNumberFormat="1" applyFont="1" applyBorder="1"/>
    <xf numFmtId="208" fontId="1" fillId="0" borderId="0" xfId="4" applyNumberFormat="1" applyFont="1" applyBorder="1"/>
    <xf numFmtId="0" fontId="1" fillId="2" borderId="23" xfId="0" applyFont="1" applyFill="1" applyBorder="1"/>
    <xf numFmtId="0" fontId="1" fillId="2" borderId="22" xfId="0" applyFont="1" applyFill="1" applyBorder="1"/>
    <xf numFmtId="0" fontId="1" fillId="2" borderId="24" xfId="0" applyFont="1" applyFill="1" applyBorder="1"/>
    <xf numFmtId="0" fontId="1" fillId="2" borderId="38" xfId="0" applyFont="1" applyFill="1" applyBorder="1"/>
    <xf numFmtId="182" fontId="14" fillId="2" borderId="35" xfId="0" applyNumberFormat="1" applyFont="1" applyFill="1" applyBorder="1" applyAlignment="1" applyProtection="1">
      <alignment horizontal="centerContinuous" vertical="center" wrapText="1"/>
      <protection locked="0"/>
    </xf>
    <xf numFmtId="182" fontId="14" fillId="2" borderId="40" xfId="0" applyNumberFormat="1" applyFont="1" applyFill="1" applyBorder="1" applyAlignment="1" applyProtection="1">
      <alignment horizontal="centerContinuous" vertical="center" wrapText="1"/>
      <protection locked="0"/>
    </xf>
    <xf numFmtId="190" fontId="14" fillId="2" borderId="42" xfId="0" applyNumberFormat="1" applyFont="1" applyFill="1" applyBorder="1" applyAlignment="1">
      <alignment horizontal="centerContinuous" vertical="center" wrapText="1"/>
    </xf>
    <xf numFmtId="190" fontId="14" fillId="2" borderId="6" xfId="0" applyNumberFormat="1" applyFont="1" applyFill="1" applyBorder="1" applyAlignment="1">
      <alignment horizontal="centerContinuous" vertical="center" wrapText="1"/>
    </xf>
    <xf numFmtId="182" fontId="6" fillId="2" borderId="42" xfId="0" applyNumberFormat="1" applyFont="1" applyFill="1" applyBorder="1" applyAlignment="1" applyProtection="1">
      <alignment horizontal="centerContinuous" vertical="center"/>
      <protection locked="0"/>
    </xf>
    <xf numFmtId="182" fontId="6" fillId="2" borderId="6" xfId="0" applyNumberFormat="1" applyFont="1" applyFill="1" applyBorder="1" applyAlignment="1" applyProtection="1">
      <alignment horizontal="centerContinuous" vertical="center"/>
      <protection locked="0"/>
    </xf>
  </cellXfs>
  <cellStyles count="5">
    <cellStyle name="Milliers" xfId="1" builtinId="3"/>
    <cellStyle name="Normal" xfId="0" builtinId="0"/>
    <cellStyle name="Normal_Feuil1" xfId="3"/>
    <cellStyle name="Pourcentage" xfId="2" builtinId="5"/>
    <cellStyle name="Pourcentage 2"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aux_remb_TOT202410D0S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view="pageBreakPreview" topLeftCell="A42" zoomScaleNormal="100" zoomScaleSheetLayoutView="100" workbookViewId="0">
      <selection activeCell="I56" sqref="I56"/>
    </sheetView>
  </sheetViews>
  <sheetFormatPr baseColWidth="10" defaultRowHeight="12.75" x14ac:dyDescent="0.2"/>
  <cols>
    <col min="1" max="1" width="72.140625" style="781" bestFit="1" customWidth="1"/>
    <col min="2" max="2" width="17.5703125" style="782" customWidth="1"/>
    <col min="3" max="3" width="17.140625" style="782" customWidth="1"/>
    <col min="4" max="4" width="17.85546875" style="782" customWidth="1"/>
    <col min="5" max="5" width="15.7109375" style="782" customWidth="1"/>
    <col min="6" max="6" width="3.28515625" style="781" customWidth="1"/>
    <col min="7" max="16384" width="11.42578125" style="781"/>
  </cols>
  <sheetData>
    <row r="1" spans="1:5" ht="42.75" customHeight="1" x14ac:dyDescent="0.2">
      <c r="A1" s="851" t="s">
        <v>661</v>
      </c>
      <c r="B1" s="850"/>
      <c r="C1" s="850"/>
      <c r="D1" s="850"/>
      <c r="E1" s="849"/>
    </row>
    <row r="2" spans="1:5" ht="42.75" customHeight="1" x14ac:dyDescent="0.2">
      <c r="A2" s="848" t="s">
        <v>660</v>
      </c>
      <c r="B2" s="847"/>
      <c r="C2" s="847"/>
      <c r="D2" s="847"/>
      <c r="E2" s="846"/>
    </row>
    <row r="3" spans="1:5" ht="42.75" customHeight="1" thickBot="1" x14ac:dyDescent="0.25">
      <c r="A3" s="845" t="s">
        <v>629</v>
      </c>
      <c r="B3" s="844"/>
      <c r="C3" s="844"/>
      <c r="D3" s="844"/>
      <c r="E3" s="843"/>
    </row>
    <row r="4" spans="1:5" ht="30.75" customHeight="1" x14ac:dyDescent="0.2">
      <c r="A4" s="842" t="s">
        <v>659</v>
      </c>
      <c r="B4" s="841" t="s">
        <v>658</v>
      </c>
      <c r="C4" s="840" t="s">
        <v>657</v>
      </c>
      <c r="D4" s="839" t="s">
        <v>656</v>
      </c>
      <c r="E4" s="838" t="s">
        <v>6</v>
      </c>
    </row>
    <row r="5" spans="1:5" ht="13.5" thickBot="1" x14ac:dyDescent="0.25">
      <c r="A5" s="837"/>
      <c r="B5" s="836"/>
      <c r="C5" s="791"/>
      <c r="D5" s="790"/>
      <c r="E5" s="789"/>
    </row>
    <row r="6" spans="1:5" x14ac:dyDescent="0.2">
      <c r="A6" s="798"/>
      <c r="B6" s="808"/>
      <c r="C6" s="807"/>
      <c r="D6" s="806"/>
      <c r="E6" s="805"/>
    </row>
    <row r="7" spans="1:5" ht="24.75" customHeight="1" x14ac:dyDescent="0.2">
      <c r="A7" s="833" t="s">
        <v>88</v>
      </c>
      <c r="B7" s="797">
        <v>546965190.72948527</v>
      </c>
      <c r="C7" s="796">
        <v>3793305.6585650006</v>
      </c>
      <c r="D7" s="795">
        <v>6244217.459999999</v>
      </c>
      <c r="E7" s="794">
        <v>557002713.84805036</v>
      </c>
    </row>
    <row r="8" spans="1:5" ht="14.25" customHeight="1" x14ac:dyDescent="0.2">
      <c r="A8" s="833" t="s">
        <v>102</v>
      </c>
      <c r="B8" s="797">
        <v>1245563888.9620752</v>
      </c>
      <c r="C8" s="835">
        <v>18548874.718580008</v>
      </c>
      <c r="D8" s="795">
        <v>10445645.360000001</v>
      </c>
      <c r="E8" s="794">
        <v>1274558409.0406551</v>
      </c>
    </row>
    <row r="9" spans="1:5" s="783" customFormat="1" x14ac:dyDescent="0.2">
      <c r="A9" s="834" t="s">
        <v>113</v>
      </c>
      <c r="B9" s="813">
        <v>1792529079.691561</v>
      </c>
      <c r="C9" s="812">
        <v>22342180.377145007</v>
      </c>
      <c r="D9" s="811">
        <v>16689862.820000002</v>
      </c>
      <c r="E9" s="810">
        <v>1831561122.888706</v>
      </c>
    </row>
    <row r="10" spans="1:5" ht="21" customHeight="1" x14ac:dyDescent="0.2">
      <c r="A10" s="833" t="s">
        <v>121</v>
      </c>
      <c r="B10" s="797">
        <v>334586836.45296502</v>
      </c>
      <c r="C10" s="796">
        <v>1048407.4600000001</v>
      </c>
      <c r="D10" s="795">
        <v>22553.190000000002</v>
      </c>
      <c r="E10" s="794">
        <v>335657797.102965</v>
      </c>
    </row>
    <row r="11" spans="1:5" x14ac:dyDescent="0.2">
      <c r="A11" s="833" t="s">
        <v>122</v>
      </c>
      <c r="B11" s="797">
        <v>16781506.232281998</v>
      </c>
      <c r="C11" s="796">
        <v>27065171.770000014</v>
      </c>
      <c r="D11" s="795">
        <v>1292.67</v>
      </c>
      <c r="E11" s="794">
        <v>43847970.67228201</v>
      </c>
    </row>
    <row r="12" spans="1:5" x14ac:dyDescent="0.2">
      <c r="A12" s="833" t="s">
        <v>243</v>
      </c>
      <c r="B12" s="797">
        <v>141550568.07526106</v>
      </c>
      <c r="C12" s="796">
        <v>2330981.3699999987</v>
      </c>
      <c r="D12" s="795">
        <v>439599.13000000018</v>
      </c>
      <c r="E12" s="794">
        <v>144321148.57526106</v>
      </c>
    </row>
    <row r="13" spans="1:5" s="783" customFormat="1" ht="22.5" customHeight="1" x14ac:dyDescent="0.2">
      <c r="A13" s="834" t="s">
        <v>655</v>
      </c>
      <c r="B13" s="813">
        <v>2285447990.4520683</v>
      </c>
      <c r="C13" s="812">
        <v>52786740.977145031</v>
      </c>
      <c r="D13" s="811">
        <v>17153307.810000002</v>
      </c>
      <c r="E13" s="810">
        <v>2355388039.2392135</v>
      </c>
    </row>
    <row r="14" spans="1:5" ht="18.75" customHeight="1" x14ac:dyDescent="0.2">
      <c r="A14" s="833" t="s">
        <v>124</v>
      </c>
      <c r="B14" s="797">
        <v>729488018.27417707</v>
      </c>
      <c r="C14" s="796">
        <v>2134799.9799999958</v>
      </c>
      <c r="D14" s="795">
        <v>1569581.86</v>
      </c>
      <c r="E14" s="794">
        <v>733192400.11417711</v>
      </c>
    </row>
    <row r="15" spans="1:5" x14ac:dyDescent="0.2">
      <c r="A15" s="833" t="s">
        <v>132</v>
      </c>
      <c r="B15" s="797">
        <v>408379718.57516271</v>
      </c>
      <c r="C15" s="796">
        <v>2392927.5199999982</v>
      </c>
      <c r="D15" s="795">
        <v>15492482.950000003</v>
      </c>
      <c r="E15" s="794">
        <v>426265129.04516268</v>
      </c>
    </row>
    <row r="16" spans="1:5" x14ac:dyDescent="0.2">
      <c r="A16" s="833" t="s">
        <v>136</v>
      </c>
      <c r="B16" s="797">
        <v>84712226.800999716</v>
      </c>
      <c r="C16" s="796">
        <v>11800.98</v>
      </c>
      <c r="D16" s="795">
        <v>72636.079999999929</v>
      </c>
      <c r="E16" s="794">
        <v>84796663.860999718</v>
      </c>
    </row>
    <row r="17" spans="1:5" x14ac:dyDescent="0.2">
      <c r="A17" s="833" t="s">
        <v>141</v>
      </c>
      <c r="B17" s="797">
        <v>19099910.520000022</v>
      </c>
      <c r="C17" s="796">
        <v>27769.660000000011</v>
      </c>
      <c r="D17" s="795">
        <v>12591.050000000007</v>
      </c>
      <c r="E17" s="794">
        <v>19140271.230000023</v>
      </c>
    </row>
    <row r="18" spans="1:5" x14ac:dyDescent="0.2">
      <c r="A18" s="833" t="s">
        <v>139</v>
      </c>
      <c r="B18" s="797">
        <v>7162638.3599999622</v>
      </c>
      <c r="C18" s="796">
        <v>3317.7200000000012</v>
      </c>
      <c r="D18" s="795">
        <v>52.42</v>
      </c>
      <c r="E18" s="794">
        <v>7166008.4999999618</v>
      </c>
    </row>
    <row r="19" spans="1:5" x14ac:dyDescent="0.2">
      <c r="A19" s="833" t="s">
        <v>466</v>
      </c>
      <c r="B19" s="797">
        <v>5266514.17</v>
      </c>
      <c r="C19" s="796">
        <v>24880</v>
      </c>
      <c r="D19" s="795">
        <v>46830</v>
      </c>
      <c r="E19" s="794">
        <v>5338224.17</v>
      </c>
    </row>
    <row r="20" spans="1:5" x14ac:dyDescent="0.2">
      <c r="A20" s="833" t="s">
        <v>654</v>
      </c>
      <c r="B20" s="797">
        <v>31031.010000000006</v>
      </c>
      <c r="C20" s="796">
        <v>704.77000000000032</v>
      </c>
      <c r="D20" s="795"/>
      <c r="E20" s="794">
        <v>31735.780000000006</v>
      </c>
    </row>
    <row r="21" spans="1:5" x14ac:dyDescent="0.2">
      <c r="A21" s="833" t="s">
        <v>244</v>
      </c>
      <c r="B21" s="797">
        <v>17747811.473999947</v>
      </c>
      <c r="C21" s="796">
        <v>47533.759999999966</v>
      </c>
      <c r="D21" s="795">
        <v>67192.88</v>
      </c>
      <c r="E21" s="794">
        <v>17862538.113999948</v>
      </c>
    </row>
    <row r="22" spans="1:5" s="783" customFormat="1" ht="20.25" customHeight="1" x14ac:dyDescent="0.2">
      <c r="A22" s="834" t="s">
        <v>287</v>
      </c>
      <c r="B22" s="813">
        <v>1271887869.184339</v>
      </c>
      <c r="C22" s="812">
        <v>4643734.3899999931</v>
      </c>
      <c r="D22" s="811">
        <v>17261367.240000002</v>
      </c>
      <c r="E22" s="810">
        <v>1293792970.8143392</v>
      </c>
    </row>
    <row r="23" spans="1:5" ht="24.75" customHeight="1" x14ac:dyDescent="0.2">
      <c r="A23" s="833" t="s">
        <v>145</v>
      </c>
      <c r="B23" s="797">
        <v>278337318.67458463</v>
      </c>
      <c r="C23" s="796">
        <v>9346269.660000002</v>
      </c>
      <c r="D23" s="795">
        <v>169765.75999999998</v>
      </c>
      <c r="E23" s="794">
        <v>287853354.09458464</v>
      </c>
    </row>
    <row r="24" spans="1:5" ht="23.25" customHeight="1" x14ac:dyDescent="0.2">
      <c r="A24" s="833" t="s">
        <v>162</v>
      </c>
      <c r="B24" s="797">
        <v>516562292.95901817</v>
      </c>
      <c r="C24" s="796">
        <v>759106.61000000022</v>
      </c>
      <c r="D24" s="795">
        <v>5623992.7599999961</v>
      </c>
      <c r="E24" s="794">
        <v>522945392.32901818</v>
      </c>
    </row>
    <row r="25" spans="1:5" ht="24.75" customHeight="1" x14ac:dyDescent="0.2">
      <c r="A25" s="833" t="s">
        <v>653</v>
      </c>
      <c r="B25" s="797">
        <v>991279514.38000083</v>
      </c>
      <c r="C25" s="796"/>
      <c r="D25" s="795">
        <v>440563590.11000013</v>
      </c>
      <c r="E25" s="794">
        <v>1431843104.490001</v>
      </c>
    </row>
    <row r="26" spans="1:5" ht="22.5" customHeight="1" x14ac:dyDescent="0.2">
      <c r="A26" s="833" t="s">
        <v>158</v>
      </c>
      <c r="B26" s="797">
        <v>67484370.458849981</v>
      </c>
      <c r="C26" s="796">
        <v>58943.939999999988</v>
      </c>
      <c r="D26" s="795">
        <v>1008235.2912600003</v>
      </c>
      <c r="E26" s="794">
        <v>68551549.690109998</v>
      </c>
    </row>
    <row r="27" spans="1:5" s="783" customFormat="1" ht="18" customHeight="1" x14ac:dyDescent="0.2">
      <c r="A27" s="834" t="s">
        <v>652</v>
      </c>
      <c r="B27" s="813">
        <v>5410999356.1088619</v>
      </c>
      <c r="C27" s="812">
        <v>67594795.577145025</v>
      </c>
      <c r="D27" s="811">
        <v>481780258.97126007</v>
      </c>
      <c r="E27" s="810">
        <v>5960374410.6572666</v>
      </c>
    </row>
    <row r="28" spans="1:5" ht="17.25" customHeight="1" x14ac:dyDescent="0.2">
      <c r="A28" s="833" t="s">
        <v>152</v>
      </c>
      <c r="B28" s="797">
        <v>2609092033.4304643</v>
      </c>
      <c r="C28" s="796">
        <v>10041442.900000041</v>
      </c>
      <c r="D28" s="795">
        <v>2242922.9500000086</v>
      </c>
      <c r="E28" s="794">
        <v>2621376399.2804642</v>
      </c>
    </row>
    <row r="29" spans="1:5" x14ac:dyDescent="0.2">
      <c r="A29" s="833" t="s">
        <v>154</v>
      </c>
      <c r="B29" s="797">
        <v>718918405.33000517</v>
      </c>
      <c r="C29" s="796">
        <v>6843047.8700000513</v>
      </c>
      <c r="D29" s="795">
        <v>3013495.7799999989</v>
      </c>
      <c r="E29" s="794">
        <v>728774948.98000515</v>
      </c>
    </row>
    <row r="30" spans="1:5" x14ac:dyDescent="0.2">
      <c r="A30" s="833" t="s">
        <v>153</v>
      </c>
      <c r="B30" s="797">
        <v>37998.18</v>
      </c>
      <c r="C30" s="796"/>
      <c r="D30" s="795"/>
      <c r="E30" s="794">
        <v>37998.18</v>
      </c>
    </row>
    <row r="31" spans="1:5" s="783" customFormat="1" x14ac:dyDescent="0.2">
      <c r="A31" s="832" t="s">
        <v>651</v>
      </c>
      <c r="B31" s="813">
        <v>3328048436.9404693</v>
      </c>
      <c r="C31" s="812">
        <v>16884490.770000093</v>
      </c>
      <c r="D31" s="811">
        <v>5256418.730000007</v>
      </c>
      <c r="E31" s="810">
        <v>3350189346.4404693</v>
      </c>
    </row>
    <row r="32" spans="1:5" s="783" customFormat="1" ht="24.75" hidden="1" customHeight="1" x14ac:dyDescent="0.2">
      <c r="A32" s="831" t="s">
        <v>650</v>
      </c>
      <c r="B32" s="830">
        <v>40.61</v>
      </c>
      <c r="C32" s="829"/>
      <c r="D32" s="828"/>
      <c r="E32" s="827">
        <v>40.61</v>
      </c>
    </row>
    <row r="33" spans="1:5" s="783" customFormat="1" ht="22.5" customHeight="1" thickBot="1" x14ac:dyDescent="0.25">
      <c r="A33" s="826" t="s">
        <v>649</v>
      </c>
      <c r="B33" s="787">
        <v>8739047833.6593323</v>
      </c>
      <c r="C33" s="786">
        <v>84479286.347145125</v>
      </c>
      <c r="D33" s="785">
        <v>487036677.70126009</v>
      </c>
      <c r="E33" s="784">
        <v>9310563797.707737</v>
      </c>
    </row>
    <row r="34" spans="1:5" s="821" customFormat="1" ht="24.95" customHeight="1" x14ac:dyDescent="0.2">
      <c r="A34" s="819" t="s">
        <v>648</v>
      </c>
      <c r="B34" s="825">
        <v>4044809288.3854985</v>
      </c>
      <c r="C34" s="824">
        <v>140826494.09206733</v>
      </c>
      <c r="D34" s="823">
        <v>19394041.917947851</v>
      </c>
      <c r="E34" s="822">
        <v>4205029824.3955135</v>
      </c>
    </row>
    <row r="35" spans="1:5" ht="24.95" customHeight="1" x14ac:dyDescent="0.2">
      <c r="A35" s="814" t="s">
        <v>647</v>
      </c>
      <c r="B35" s="813">
        <v>652026940.13020301</v>
      </c>
      <c r="C35" s="812">
        <v>22696340.672034241</v>
      </c>
      <c r="D35" s="811">
        <v>3128040.2003848697</v>
      </c>
      <c r="E35" s="810">
        <v>677851321.00262213</v>
      </c>
    </row>
    <row r="36" spans="1:5" ht="24.95" customHeight="1" x14ac:dyDescent="0.2">
      <c r="A36" s="814" t="s">
        <v>646</v>
      </c>
      <c r="B36" s="813"/>
      <c r="C36" s="812"/>
      <c r="D36" s="811"/>
      <c r="E36" s="810"/>
    </row>
    <row r="37" spans="1:5" ht="24.95" customHeight="1" x14ac:dyDescent="0.2">
      <c r="A37" s="814" t="s">
        <v>645</v>
      </c>
      <c r="B37" s="813">
        <v>1374447465.4331439</v>
      </c>
      <c r="C37" s="812">
        <v>44396214.159724407</v>
      </c>
      <c r="D37" s="811">
        <v>6118745.9530702829</v>
      </c>
      <c r="E37" s="810">
        <v>1424962425.5459385</v>
      </c>
    </row>
    <row r="38" spans="1:5" ht="24.95" customHeight="1" x14ac:dyDescent="0.2">
      <c r="A38" s="798" t="s">
        <v>644</v>
      </c>
      <c r="B38" s="797">
        <v>300487381.87000149</v>
      </c>
      <c r="C38" s="796">
        <v>17244885.280000009</v>
      </c>
      <c r="D38" s="795">
        <v>1353541.6699999985</v>
      </c>
      <c r="E38" s="794">
        <v>319085808.82000154</v>
      </c>
    </row>
    <row r="39" spans="1:5" ht="24.95" customHeight="1" x14ac:dyDescent="0.2">
      <c r="A39" s="798" t="s">
        <v>643</v>
      </c>
      <c r="B39" s="797">
        <v>52972421.342254803</v>
      </c>
      <c r="C39" s="796">
        <v>2023872.5399999993</v>
      </c>
      <c r="D39" s="795">
        <v>136530.05000000005</v>
      </c>
      <c r="E39" s="794">
        <v>55132823.932254799</v>
      </c>
    </row>
    <row r="40" spans="1:5" s="783" customFormat="1" ht="36.75" customHeight="1" thickBot="1" x14ac:dyDescent="0.25">
      <c r="A40" s="820" t="s">
        <v>642</v>
      </c>
      <c r="B40" s="813">
        <v>6424743497.1611023</v>
      </c>
      <c r="C40" s="812">
        <v>227187806.74382594</v>
      </c>
      <c r="D40" s="811">
        <v>30130899.791403003</v>
      </c>
      <c r="E40" s="810">
        <v>6682062203.696331</v>
      </c>
    </row>
    <row r="41" spans="1:5" s="783" customFormat="1" ht="24.95" customHeight="1" x14ac:dyDescent="0.2">
      <c r="A41" s="819" t="s">
        <v>641</v>
      </c>
      <c r="B41" s="818">
        <v>1167997088.8713849</v>
      </c>
      <c r="C41" s="817">
        <v>33770662.340000018</v>
      </c>
      <c r="D41" s="816">
        <v>6877846.200000003</v>
      </c>
      <c r="E41" s="815">
        <v>1208645597.4113848</v>
      </c>
    </row>
    <row r="42" spans="1:5" s="783" customFormat="1" ht="24.95" customHeight="1" x14ac:dyDescent="0.2">
      <c r="A42" s="814" t="s">
        <v>640</v>
      </c>
      <c r="B42" s="813">
        <v>35112580.721979007</v>
      </c>
      <c r="C42" s="812"/>
      <c r="D42" s="811">
        <v>27429.866200000004</v>
      </c>
      <c r="E42" s="810">
        <v>35140010.588179007</v>
      </c>
    </row>
    <row r="43" spans="1:5" s="783" customFormat="1" ht="24.95" customHeight="1" x14ac:dyDescent="0.2">
      <c r="A43" s="814" t="s">
        <v>639</v>
      </c>
      <c r="B43" s="813"/>
      <c r="C43" s="812"/>
      <c r="D43" s="811"/>
      <c r="E43" s="810"/>
    </row>
    <row r="44" spans="1:5" s="783" customFormat="1" ht="24.95" customHeight="1" x14ac:dyDescent="0.2">
      <c r="A44" s="814" t="s">
        <v>638</v>
      </c>
      <c r="B44" s="813">
        <v>322278385.16968453</v>
      </c>
      <c r="C44" s="812">
        <v>19924.050000000003</v>
      </c>
      <c r="D44" s="811">
        <v>2165629.1700000023</v>
      </c>
      <c r="E44" s="810">
        <v>324463938.38968456</v>
      </c>
    </row>
    <row r="45" spans="1:5" x14ac:dyDescent="0.2">
      <c r="A45" s="798" t="s">
        <v>637</v>
      </c>
      <c r="B45" s="797">
        <v>90409348.544010058</v>
      </c>
      <c r="C45" s="796"/>
      <c r="D45" s="795">
        <v>15</v>
      </c>
      <c r="E45" s="794">
        <v>90409363.544010058</v>
      </c>
    </row>
    <row r="46" spans="1:5" x14ac:dyDescent="0.2">
      <c r="A46" s="798" t="s">
        <v>636</v>
      </c>
      <c r="B46" s="797">
        <v>231869036.62567446</v>
      </c>
      <c r="C46" s="796">
        <v>19924.050000000003</v>
      </c>
      <c r="D46" s="795">
        <v>2165614.1700000023</v>
      </c>
      <c r="E46" s="794">
        <v>234054574.84567448</v>
      </c>
    </row>
    <row r="47" spans="1:5" s="783" customFormat="1" ht="24.95" customHeight="1" x14ac:dyDescent="0.2">
      <c r="A47" s="814" t="s">
        <v>635</v>
      </c>
      <c r="B47" s="813">
        <v>22738014.229025032</v>
      </c>
      <c r="C47" s="812">
        <v>470267.10000000009</v>
      </c>
      <c r="D47" s="811">
        <v>54760.579999999987</v>
      </c>
      <c r="E47" s="810">
        <v>23263041.909025032</v>
      </c>
    </row>
    <row r="48" spans="1:5" s="783" customFormat="1" ht="21" customHeight="1" thickBot="1" x14ac:dyDescent="0.25">
      <c r="A48" s="814" t="s">
        <v>290</v>
      </c>
      <c r="B48" s="813">
        <v>1548126068.9920735</v>
      </c>
      <c r="C48" s="812">
        <v>34260853.49000001</v>
      </c>
      <c r="D48" s="811">
        <v>9125665.8162000049</v>
      </c>
      <c r="E48" s="810">
        <v>1591512588.2982736</v>
      </c>
    </row>
    <row r="49" spans="1:5" ht="18" hidden="1" customHeight="1" x14ac:dyDescent="0.2">
      <c r="A49" s="809"/>
      <c r="B49" s="808"/>
      <c r="C49" s="807"/>
      <c r="D49" s="806"/>
      <c r="E49" s="805"/>
    </row>
    <row r="50" spans="1:5" ht="13.5" hidden="1" thickBot="1" x14ac:dyDescent="0.25">
      <c r="A50" s="798"/>
      <c r="B50" s="797"/>
      <c r="C50" s="796"/>
      <c r="D50" s="795"/>
      <c r="E50" s="794"/>
    </row>
    <row r="51" spans="1:5" ht="13.5" hidden="1" thickBot="1" x14ac:dyDescent="0.25">
      <c r="A51" s="798"/>
      <c r="B51" s="797"/>
      <c r="C51" s="796"/>
      <c r="D51" s="795"/>
      <c r="E51" s="794"/>
    </row>
    <row r="52" spans="1:5" ht="10.5" hidden="1" customHeight="1" thickBot="1" x14ac:dyDescent="0.25">
      <c r="A52" s="798"/>
      <c r="B52" s="797"/>
      <c r="C52" s="796"/>
      <c r="D52" s="795"/>
      <c r="E52" s="794"/>
    </row>
    <row r="53" spans="1:5" s="799" customFormat="1" ht="40.5" customHeight="1" thickBot="1" x14ac:dyDescent="0.25">
      <c r="A53" s="804" t="s">
        <v>475</v>
      </c>
      <c r="B53" s="803">
        <v>76825760.195106</v>
      </c>
      <c r="C53" s="802"/>
      <c r="D53" s="801"/>
      <c r="E53" s="800">
        <v>76825760.195106</v>
      </c>
    </row>
    <row r="54" spans="1:5" ht="21.75" customHeight="1" x14ac:dyDescent="0.2">
      <c r="A54" s="798" t="s">
        <v>634</v>
      </c>
      <c r="B54" s="797"/>
      <c r="C54" s="796">
        <v>109834615.36999993</v>
      </c>
      <c r="D54" s="795"/>
      <c r="E54" s="794">
        <v>109834615.36999993</v>
      </c>
    </row>
    <row r="55" spans="1:5" ht="21.75" customHeight="1" x14ac:dyDescent="0.2">
      <c r="A55" s="798" t="s">
        <v>298</v>
      </c>
      <c r="B55" s="797">
        <v>34746.740000000005</v>
      </c>
      <c r="C55" s="796"/>
      <c r="D55" s="795"/>
      <c r="E55" s="794">
        <v>34746.740000000005</v>
      </c>
    </row>
    <row r="56" spans="1:5" ht="21.75" customHeight="1" x14ac:dyDescent="0.2">
      <c r="A56" s="798" t="s">
        <v>421</v>
      </c>
      <c r="B56" s="797">
        <v>26826.726852</v>
      </c>
      <c r="C56" s="796"/>
      <c r="D56" s="795"/>
      <c r="E56" s="794">
        <v>26826.726852</v>
      </c>
    </row>
    <row r="57" spans="1:5" ht="21.75" customHeight="1" x14ac:dyDescent="0.2">
      <c r="A57" s="798" t="s">
        <v>495</v>
      </c>
      <c r="B57" s="797"/>
      <c r="C57" s="796"/>
      <c r="D57" s="795"/>
      <c r="E57" s="794"/>
    </row>
    <row r="58" spans="1:5" ht="21.75" customHeight="1" x14ac:dyDescent="0.2">
      <c r="A58" s="798" t="s">
        <v>389</v>
      </c>
      <c r="B58" s="797">
        <v>6353.6200000000008</v>
      </c>
      <c r="C58" s="796">
        <v>42.5</v>
      </c>
      <c r="D58" s="795">
        <v>205.04000000000002</v>
      </c>
      <c r="E58" s="794">
        <v>6601.1600000000008</v>
      </c>
    </row>
    <row r="59" spans="1:5" ht="21.75" hidden="1" customHeight="1" x14ac:dyDescent="0.2">
      <c r="A59" s="798"/>
      <c r="B59" s="797"/>
      <c r="C59" s="796"/>
      <c r="D59" s="795"/>
      <c r="E59" s="794"/>
    </row>
    <row r="60" spans="1:5" ht="21.75" customHeight="1" x14ac:dyDescent="0.2">
      <c r="A60" s="798" t="s">
        <v>384</v>
      </c>
      <c r="B60" s="797">
        <v>377342175</v>
      </c>
      <c r="C60" s="796"/>
      <c r="D60" s="795"/>
      <c r="E60" s="794">
        <v>377342175</v>
      </c>
    </row>
    <row r="61" spans="1:5" ht="20.25" customHeight="1" thickBot="1" x14ac:dyDescent="0.25">
      <c r="A61" s="793" t="s">
        <v>633</v>
      </c>
      <c r="B61" s="792">
        <v>807</v>
      </c>
      <c r="C61" s="791"/>
      <c r="D61" s="790">
        <v>412291002.03999996</v>
      </c>
      <c r="E61" s="789">
        <v>412291809.03999996</v>
      </c>
    </row>
    <row r="62" spans="1:5" ht="22.5" customHeight="1" thickBot="1" x14ac:dyDescent="0.25">
      <c r="A62" s="793" t="s">
        <v>632</v>
      </c>
      <c r="B62" s="792"/>
      <c r="C62" s="791"/>
      <c r="D62" s="790"/>
      <c r="E62" s="789">
        <v>666348453.43999982</v>
      </c>
    </row>
    <row r="63" spans="1:5" ht="19.5" customHeight="1" thickBot="1" x14ac:dyDescent="0.25">
      <c r="A63" s="793" t="s">
        <v>631</v>
      </c>
      <c r="B63" s="792"/>
      <c r="C63" s="791"/>
      <c r="D63" s="790"/>
      <c r="E63" s="789">
        <v>10004384.940000001</v>
      </c>
    </row>
    <row r="64" spans="1:5" ht="19.5" customHeight="1" thickBot="1" x14ac:dyDescent="0.25">
      <c r="A64" s="793" t="s">
        <v>240</v>
      </c>
      <c r="B64" s="792">
        <v>5694571.2800000003</v>
      </c>
      <c r="C64" s="791">
        <v>49216.63</v>
      </c>
      <c r="D64" s="790">
        <v>4903.5700000000006</v>
      </c>
      <c r="E64" s="789">
        <v>5748691.4800000004</v>
      </c>
    </row>
    <row r="65" spans="1:5" ht="19.5" customHeight="1" thickBot="1" x14ac:dyDescent="0.25">
      <c r="A65" s="793" t="s">
        <v>433</v>
      </c>
      <c r="B65" s="792">
        <v>12987355.019999998</v>
      </c>
      <c r="C65" s="791"/>
      <c r="D65" s="790"/>
      <c r="E65" s="789">
        <v>12987355.019999998</v>
      </c>
    </row>
    <row r="66" spans="1:5" s="783" customFormat="1" ht="23.25" customHeight="1" thickBot="1" x14ac:dyDescent="0.25">
      <c r="A66" s="788" t="s">
        <v>630</v>
      </c>
      <c r="B66" s="787">
        <v>17184835995.394466</v>
      </c>
      <c r="C66" s="786">
        <v>455811821.08097094</v>
      </c>
      <c r="D66" s="785">
        <v>938589353.95886302</v>
      </c>
      <c r="E66" s="784">
        <v>19255590008.814297</v>
      </c>
    </row>
  </sheetData>
  <mergeCells count="1">
    <mergeCell ref="A1:E1"/>
  </mergeCells>
  <pageMargins left="0.78740157480314965" right="0.39370078740157483" top="0.55118110236220474" bottom="0.39370078740157483" header="0.51181102362204722" footer="0.51181102362204722"/>
  <pageSetup paperSize="9" scale="60" fitToWidth="2"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tabColor indexed="26"/>
  </sheetPr>
  <dimension ref="A1:F364"/>
  <sheetViews>
    <sheetView showRowColHeaders="0" showZeros="0" topLeftCell="A163" zoomScaleNormal="100" zoomScaleSheetLayoutView="115" workbookViewId="0">
      <selection activeCell="C192" sqref="C192:E192"/>
    </sheetView>
  </sheetViews>
  <sheetFormatPr baseColWidth="10" defaultRowHeight="11.25" x14ac:dyDescent="0.2"/>
  <cols>
    <col min="1" max="1" width="4" style="6" customWidth="1"/>
    <col min="2" max="2" width="56.140625" style="5" customWidth="1"/>
    <col min="3" max="3" width="13" style="3" customWidth="1"/>
    <col min="4" max="4" width="13.7109375" style="3" customWidth="1"/>
    <col min="5" max="5" width="9" style="3" customWidth="1"/>
    <col min="6" max="6" width="2.5703125" style="3" customWidth="1"/>
    <col min="7" max="16384" width="11.42578125" style="5"/>
  </cols>
  <sheetData>
    <row r="1" spans="1:6" ht="9" customHeight="1" x14ac:dyDescent="0.2">
      <c r="A1" s="1"/>
      <c r="B1" s="2"/>
      <c r="D1" s="4"/>
      <c r="E1" s="4"/>
      <c r="F1" s="4"/>
    </row>
    <row r="2" spans="1:6" ht="16.5" customHeight="1" x14ac:dyDescent="0.25">
      <c r="B2" s="7" t="s">
        <v>288</v>
      </c>
      <c r="C2" s="8"/>
      <c r="D2" s="8"/>
      <c r="E2" s="8"/>
      <c r="F2" s="8"/>
    </row>
    <row r="3" spans="1:6" ht="12" customHeight="1" x14ac:dyDescent="0.2">
      <c r="B3" s="9" t="str">
        <f>Maternité_nbre!B3</f>
        <v>MOIS D'OCTOBRE 2024</v>
      </c>
    </row>
    <row r="4" spans="1:6" ht="14.25" customHeight="1" x14ac:dyDescent="0.2">
      <c r="B4" s="12" t="s">
        <v>175</v>
      </c>
      <c r="C4" s="13"/>
      <c r="D4" s="13"/>
      <c r="E4" s="351"/>
      <c r="F4" s="15"/>
    </row>
    <row r="5" spans="1:6" ht="12" customHeight="1" x14ac:dyDescent="0.2">
      <c r="B5" s="16" t="s">
        <v>4</v>
      </c>
      <c r="C5" s="18" t="s">
        <v>6</v>
      </c>
      <c r="D5" s="219" t="s">
        <v>3</v>
      </c>
      <c r="E5" s="19" t="str">
        <f>Maladie_mnt!$H$5</f>
        <v>GAM</v>
      </c>
      <c r="F5" s="20"/>
    </row>
    <row r="6" spans="1:6" ht="9.75" customHeight="1" x14ac:dyDescent="0.2">
      <c r="B6" s="21"/>
      <c r="C6" s="17"/>
      <c r="D6" s="220" t="s">
        <v>87</v>
      </c>
      <c r="E6" s="22" t="str">
        <f>Maladie_mnt!$H$6</f>
        <v>en %</v>
      </c>
      <c r="F6" s="23"/>
    </row>
    <row r="7" spans="1:6" s="28" customFormat="1" ht="16.5" customHeight="1" x14ac:dyDescent="0.2">
      <c r="A7" s="24"/>
      <c r="B7" s="25" t="s">
        <v>171</v>
      </c>
      <c r="C7" s="192"/>
      <c r="D7" s="228"/>
      <c r="E7" s="193"/>
      <c r="F7" s="27"/>
    </row>
    <row r="8" spans="1:6" ht="6.75" customHeight="1" x14ac:dyDescent="0.2">
      <c r="B8" s="29"/>
      <c r="C8" s="30"/>
      <c r="D8" s="222"/>
      <c r="E8" s="179"/>
      <c r="F8" s="20"/>
    </row>
    <row r="9" spans="1:6" s="28" customFormat="1" ht="12" customHeight="1" x14ac:dyDescent="0.2">
      <c r="A9" s="24"/>
      <c r="B9" s="31" t="s">
        <v>88</v>
      </c>
      <c r="C9" s="30"/>
      <c r="D9" s="222"/>
      <c r="E9" s="179"/>
      <c r="F9" s="27"/>
    </row>
    <row r="10" spans="1:6" ht="10.5" customHeight="1" x14ac:dyDescent="0.2">
      <c r="B10" s="16" t="s">
        <v>22</v>
      </c>
      <c r="C10" s="30">
        <v>219820</v>
      </c>
      <c r="D10" s="222">
        <v>5602</v>
      </c>
      <c r="E10" s="179">
        <v>1.5245775197557654E-2</v>
      </c>
      <c r="F10" s="20"/>
    </row>
    <row r="11" spans="1:6" ht="10.5" customHeight="1" x14ac:dyDescent="0.2">
      <c r="B11" s="16" t="s">
        <v>23</v>
      </c>
      <c r="C11" s="30">
        <v>1129</v>
      </c>
      <c r="D11" s="222"/>
      <c r="E11" s="179">
        <v>-0.15557217651458488</v>
      </c>
      <c r="F11" s="20"/>
    </row>
    <row r="12" spans="1:6" ht="10.5" customHeight="1" x14ac:dyDescent="0.2">
      <c r="B12" s="16" t="s">
        <v>218</v>
      </c>
      <c r="C12" s="30">
        <v>1840.9000000000005</v>
      </c>
      <c r="D12" s="222">
        <v>39.200000000000003</v>
      </c>
      <c r="E12" s="179">
        <v>-0.19951124484719884</v>
      </c>
      <c r="F12" s="20"/>
    </row>
    <row r="13" spans="1:6" ht="10.5" customHeight="1" x14ac:dyDescent="0.2">
      <c r="B13" s="33" t="s">
        <v>193</v>
      </c>
      <c r="C13" s="30">
        <v>6997</v>
      </c>
      <c r="D13" s="222">
        <v>427</v>
      </c>
      <c r="E13" s="179">
        <v>0.11399458684922781</v>
      </c>
      <c r="F13" s="20"/>
    </row>
    <row r="14" spans="1:6" x14ac:dyDescent="0.2">
      <c r="B14" s="33" t="s">
        <v>194</v>
      </c>
      <c r="C14" s="30">
        <v>998</v>
      </c>
      <c r="D14" s="222">
        <v>91</v>
      </c>
      <c r="E14" s="179">
        <v>4.8319327731092487E-2</v>
      </c>
      <c r="F14" s="20"/>
    </row>
    <row r="15" spans="1:6" x14ac:dyDescent="0.2">
      <c r="B15" s="33" t="s">
        <v>322</v>
      </c>
      <c r="C15" s="30"/>
      <c r="D15" s="222"/>
      <c r="E15" s="179"/>
      <c r="F15" s="20"/>
    </row>
    <row r="16" spans="1:6" x14ac:dyDescent="0.2">
      <c r="B16" s="33" t="s">
        <v>324</v>
      </c>
      <c r="C16" s="30"/>
      <c r="D16" s="222"/>
      <c r="E16" s="179"/>
      <c r="F16" s="20"/>
    </row>
    <row r="17" spans="1:6" x14ac:dyDescent="0.2">
      <c r="B17" s="33" t="s">
        <v>325</v>
      </c>
      <c r="C17" s="30">
        <v>1184</v>
      </c>
      <c r="D17" s="222">
        <v>35</v>
      </c>
      <c r="E17" s="179">
        <v>0.11803588290840406</v>
      </c>
      <c r="F17" s="20"/>
    </row>
    <row r="18" spans="1:6" x14ac:dyDescent="0.2">
      <c r="B18" s="33" t="s">
        <v>320</v>
      </c>
      <c r="C18" s="30">
        <v>263</v>
      </c>
      <c r="D18" s="222">
        <v>0</v>
      </c>
      <c r="E18" s="179">
        <v>0.34871794871794881</v>
      </c>
      <c r="F18" s="20"/>
    </row>
    <row r="19" spans="1:6" x14ac:dyDescent="0.2">
      <c r="B19" s="33" t="s">
        <v>321</v>
      </c>
      <c r="C19" s="30">
        <v>4552</v>
      </c>
      <c r="D19" s="222">
        <v>301</v>
      </c>
      <c r="E19" s="179">
        <v>0.11732940598919983</v>
      </c>
      <c r="F19" s="20"/>
    </row>
    <row r="20" spans="1:6" x14ac:dyDescent="0.2">
      <c r="B20" s="33" t="s">
        <v>323</v>
      </c>
      <c r="C20" s="30">
        <v>8837.9000000000015</v>
      </c>
      <c r="D20" s="222">
        <v>466.2</v>
      </c>
      <c r="E20" s="179">
        <v>2.9971843854595281E-2</v>
      </c>
      <c r="F20" s="20"/>
    </row>
    <row r="21" spans="1:6" x14ac:dyDescent="0.2">
      <c r="B21" s="35"/>
      <c r="C21" s="30"/>
      <c r="D21" s="222"/>
      <c r="E21" s="179"/>
      <c r="F21" s="34"/>
    </row>
    <row r="22" spans="1:6" s="28" customFormat="1" ht="11.25" customHeight="1" x14ac:dyDescent="0.2">
      <c r="A22" s="24"/>
      <c r="B22" s="31" t="s">
        <v>102</v>
      </c>
      <c r="C22" s="30"/>
      <c r="D22" s="222"/>
      <c r="E22" s="179"/>
      <c r="F22" s="36"/>
    </row>
    <row r="23" spans="1:6" ht="10.5" customHeight="1" x14ac:dyDescent="0.2">
      <c r="B23" s="16" t="s">
        <v>22</v>
      </c>
      <c r="C23" s="30">
        <v>51538</v>
      </c>
      <c r="D23" s="222">
        <v>5558</v>
      </c>
      <c r="E23" s="179">
        <v>4.7988938143072035E-2</v>
      </c>
      <c r="F23" s="20"/>
    </row>
    <row r="24" spans="1:6" ht="10.5" customHeight="1" x14ac:dyDescent="0.2">
      <c r="B24" s="16" t="s">
        <v>23</v>
      </c>
      <c r="C24" s="30">
        <v>17</v>
      </c>
      <c r="D24" s="222"/>
      <c r="E24" s="179">
        <v>0.88888888888888884</v>
      </c>
      <c r="F24" s="34"/>
    </row>
    <row r="25" spans="1:6" ht="10.5" customHeight="1" x14ac:dyDescent="0.2">
      <c r="B25" s="33" t="s">
        <v>193</v>
      </c>
      <c r="C25" s="30">
        <v>4504.6000000000004</v>
      </c>
      <c r="D25" s="222">
        <v>757</v>
      </c>
      <c r="E25" s="179">
        <v>6.6932609254357622E-3</v>
      </c>
      <c r="F25" s="34"/>
    </row>
    <row r="26" spans="1:6" ht="10.5" customHeight="1" x14ac:dyDescent="0.2">
      <c r="B26" s="33" t="s">
        <v>194</v>
      </c>
      <c r="C26" s="30">
        <v>124103</v>
      </c>
      <c r="D26" s="222">
        <v>26299</v>
      </c>
      <c r="E26" s="179">
        <v>4.3619025194254757E-2</v>
      </c>
      <c r="F26" s="34"/>
    </row>
    <row r="27" spans="1:6" ht="10.5" customHeight="1" x14ac:dyDescent="0.2">
      <c r="B27" s="33" t="s">
        <v>322</v>
      </c>
      <c r="C27" s="30">
        <v>8773</v>
      </c>
      <c r="D27" s="222">
        <v>8334</v>
      </c>
      <c r="E27" s="179">
        <v>-4.5479273202045478E-2</v>
      </c>
      <c r="F27" s="34"/>
    </row>
    <row r="28" spans="1:6" ht="10.5" customHeight="1" x14ac:dyDescent="0.2">
      <c r="B28" s="33" t="s">
        <v>324</v>
      </c>
      <c r="C28" s="30"/>
      <c r="D28" s="222"/>
      <c r="E28" s="179"/>
      <c r="F28" s="34"/>
    </row>
    <row r="29" spans="1:6" ht="10.5" customHeight="1" x14ac:dyDescent="0.2">
      <c r="B29" s="33" t="s">
        <v>325</v>
      </c>
      <c r="C29" s="30">
        <v>12099</v>
      </c>
      <c r="D29" s="222">
        <v>12071</v>
      </c>
      <c r="E29" s="179">
        <v>-4.1207702670576163E-2</v>
      </c>
      <c r="F29" s="34"/>
    </row>
    <row r="30" spans="1:6" ht="10.5" customHeight="1" x14ac:dyDescent="0.2">
      <c r="B30" s="33" t="s">
        <v>320</v>
      </c>
      <c r="C30" s="30">
        <v>11330</v>
      </c>
      <c r="D30" s="222">
        <v>126</v>
      </c>
      <c r="E30" s="179">
        <v>4.9754470490132485E-2</v>
      </c>
      <c r="F30" s="34"/>
    </row>
    <row r="31" spans="1:6" ht="10.5" customHeight="1" x14ac:dyDescent="0.2">
      <c r="B31" s="33" t="s">
        <v>321</v>
      </c>
      <c r="C31" s="30">
        <v>78974</v>
      </c>
      <c r="D31" s="222">
        <v>4379</v>
      </c>
      <c r="E31" s="179">
        <v>6.1649728450825503E-2</v>
      </c>
      <c r="F31" s="34"/>
    </row>
    <row r="32" spans="1:6" ht="10.5" customHeight="1" x14ac:dyDescent="0.2">
      <c r="B32" s="33" t="s">
        <v>323</v>
      </c>
      <c r="C32" s="30">
        <v>12927</v>
      </c>
      <c r="D32" s="222">
        <v>1389</v>
      </c>
      <c r="E32" s="179">
        <v>8.4116068433411684E-2</v>
      </c>
      <c r="F32" s="34"/>
    </row>
    <row r="33" spans="1:6" ht="10.5" customHeight="1" x14ac:dyDescent="0.2">
      <c r="B33" s="16" t="s">
        <v>195</v>
      </c>
      <c r="C33" s="30">
        <v>128607.6</v>
      </c>
      <c r="D33" s="222">
        <v>27056</v>
      </c>
      <c r="E33" s="179">
        <v>4.2279945846788403E-2</v>
      </c>
      <c r="F33" s="34"/>
    </row>
    <row r="34" spans="1:6" ht="10.5" customHeight="1" x14ac:dyDescent="0.2">
      <c r="B34" s="16" t="s">
        <v>196</v>
      </c>
      <c r="C34" s="30"/>
      <c r="D34" s="222"/>
      <c r="E34" s="179"/>
      <c r="F34" s="34"/>
    </row>
    <row r="35" spans="1:6" ht="10.5" customHeight="1" x14ac:dyDescent="0.2">
      <c r="B35" s="16" t="s">
        <v>197</v>
      </c>
      <c r="C35" s="30"/>
      <c r="D35" s="222"/>
      <c r="E35" s="179"/>
      <c r="F35" s="34"/>
    </row>
    <row r="36" spans="1:6" ht="10.5" customHeight="1" x14ac:dyDescent="0.2">
      <c r="B36" s="16" t="s">
        <v>198</v>
      </c>
      <c r="C36" s="30"/>
      <c r="D36" s="222"/>
      <c r="E36" s="179"/>
      <c r="F36" s="34"/>
    </row>
    <row r="37" spans="1:6" ht="9"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43">
        <v>271358</v>
      </c>
      <c r="D39" s="222">
        <v>11160</v>
      </c>
      <c r="E39" s="344">
        <v>2.1306224759782832E-2</v>
      </c>
      <c r="F39" s="34"/>
    </row>
    <row r="40" spans="1:6" ht="10.5" customHeight="1" x14ac:dyDescent="0.2">
      <c r="B40" s="16" t="s">
        <v>23</v>
      </c>
      <c r="C40" s="343">
        <v>1146</v>
      </c>
      <c r="D40" s="222"/>
      <c r="E40" s="344">
        <v>-0.14858841010401191</v>
      </c>
      <c r="F40" s="34"/>
    </row>
    <row r="41" spans="1:6" s="28" customFormat="1" ht="10.5" customHeight="1" x14ac:dyDescent="0.2">
      <c r="A41" s="24"/>
      <c r="B41" s="33" t="s">
        <v>193</v>
      </c>
      <c r="C41" s="343">
        <v>6345.5000000000009</v>
      </c>
      <c r="D41" s="222">
        <v>796.2</v>
      </c>
      <c r="E41" s="344">
        <v>-6.3307731936696587E-2</v>
      </c>
      <c r="F41" s="27"/>
    </row>
    <row r="42" spans="1:6" ht="10.5" customHeight="1" x14ac:dyDescent="0.2">
      <c r="B42" s="33" t="s">
        <v>194</v>
      </c>
      <c r="C42" s="343">
        <v>131100</v>
      </c>
      <c r="D42" s="222">
        <v>26726</v>
      </c>
      <c r="E42" s="344">
        <v>4.7149692085273642E-2</v>
      </c>
      <c r="F42" s="34"/>
    </row>
    <row r="43" spans="1:6" ht="10.5" customHeight="1" x14ac:dyDescent="0.2">
      <c r="B43" s="33" t="s">
        <v>322</v>
      </c>
      <c r="C43" s="343">
        <v>9771</v>
      </c>
      <c r="D43" s="222">
        <v>8425</v>
      </c>
      <c r="E43" s="344">
        <v>-3.6675539781129807E-2</v>
      </c>
      <c r="F43" s="34"/>
    </row>
    <row r="44" spans="1:6" ht="10.5" customHeight="1" x14ac:dyDescent="0.2">
      <c r="B44" s="33" t="s">
        <v>324</v>
      </c>
      <c r="C44" s="343"/>
      <c r="D44" s="222"/>
      <c r="E44" s="344"/>
      <c r="F44" s="34"/>
    </row>
    <row r="45" spans="1:6" ht="10.5" customHeight="1" x14ac:dyDescent="0.2">
      <c r="B45" s="33" t="s">
        <v>325</v>
      </c>
      <c r="C45" s="343">
        <v>12099</v>
      </c>
      <c r="D45" s="222">
        <v>12071</v>
      </c>
      <c r="E45" s="344">
        <v>-4.1283676703644967E-2</v>
      </c>
      <c r="F45" s="34"/>
    </row>
    <row r="46" spans="1:6" ht="10.5" customHeight="1" x14ac:dyDescent="0.2">
      <c r="B46" s="33" t="s">
        <v>320</v>
      </c>
      <c r="C46" s="343">
        <v>12514</v>
      </c>
      <c r="D46" s="222">
        <v>161</v>
      </c>
      <c r="E46" s="344">
        <v>5.5855551805602532E-2</v>
      </c>
      <c r="F46" s="34"/>
    </row>
    <row r="47" spans="1:6" ht="10.5" customHeight="1" x14ac:dyDescent="0.2">
      <c r="B47" s="33" t="s">
        <v>321</v>
      </c>
      <c r="C47" s="30">
        <v>79237</v>
      </c>
      <c r="D47" s="222">
        <v>4379</v>
      </c>
      <c r="E47" s="179">
        <v>6.2400278883927962E-2</v>
      </c>
      <c r="F47" s="34"/>
    </row>
    <row r="48" spans="1:6" ht="10.5" customHeight="1" x14ac:dyDescent="0.2">
      <c r="B48" s="33" t="s">
        <v>323</v>
      </c>
      <c r="C48" s="30">
        <v>17479</v>
      </c>
      <c r="D48" s="222">
        <v>1690</v>
      </c>
      <c r="E48" s="179">
        <v>9.2574071758969811E-2</v>
      </c>
      <c r="F48" s="34"/>
    </row>
    <row r="49" spans="1:6" ht="10.5" customHeight="1" x14ac:dyDescent="0.2">
      <c r="B49" s="16" t="s">
        <v>195</v>
      </c>
      <c r="C49" s="30">
        <v>137445.5</v>
      </c>
      <c r="D49" s="222">
        <v>27522.2</v>
      </c>
      <c r="E49" s="179">
        <v>4.1479678509058537E-2</v>
      </c>
      <c r="F49" s="34"/>
    </row>
    <row r="50" spans="1:6" ht="10.5" customHeight="1" x14ac:dyDescent="0.2">
      <c r="B50" s="16" t="s">
        <v>196</v>
      </c>
      <c r="C50" s="30"/>
      <c r="D50" s="222"/>
      <c r="E50" s="179"/>
      <c r="F50" s="34"/>
    </row>
    <row r="51" spans="1:6" s="28" customFormat="1" ht="10.5" customHeight="1" x14ac:dyDescent="0.2">
      <c r="A51" s="24"/>
      <c r="B51" s="16" t="s">
        <v>197</v>
      </c>
      <c r="C51" s="30"/>
      <c r="D51" s="222"/>
      <c r="E51" s="179"/>
      <c r="F51" s="27"/>
    </row>
    <row r="52" spans="1:6" ht="10.5" customHeight="1" x14ac:dyDescent="0.2">
      <c r="B52" s="16" t="s">
        <v>198</v>
      </c>
      <c r="C52" s="30"/>
      <c r="D52" s="222"/>
      <c r="E52" s="179"/>
      <c r="F52" s="34"/>
    </row>
    <row r="53" spans="1:6" ht="9" customHeight="1" x14ac:dyDescent="0.2">
      <c r="B53" s="16" t="s">
        <v>303</v>
      </c>
      <c r="C53" s="30"/>
      <c r="D53" s="222"/>
      <c r="E53" s="179"/>
      <c r="F53" s="34"/>
    </row>
    <row r="54" spans="1:6" ht="10.5" customHeight="1" x14ac:dyDescent="0.2">
      <c r="B54" s="31" t="s">
        <v>122</v>
      </c>
      <c r="C54" s="30"/>
      <c r="D54" s="222"/>
      <c r="E54" s="179"/>
      <c r="F54" s="34"/>
    </row>
    <row r="55" spans="1:6" ht="10.5" customHeight="1" x14ac:dyDescent="0.2">
      <c r="B55" s="16" t="s">
        <v>22</v>
      </c>
      <c r="C55" s="30"/>
      <c r="D55" s="222"/>
      <c r="E55" s="179"/>
      <c r="F55" s="34"/>
    </row>
    <row r="56" spans="1:6" ht="10.5" customHeight="1" x14ac:dyDescent="0.2">
      <c r="B56" s="16" t="s">
        <v>23</v>
      </c>
      <c r="C56" s="30">
        <v>0</v>
      </c>
      <c r="D56" s="222"/>
      <c r="E56" s="179"/>
      <c r="F56" s="34"/>
    </row>
    <row r="57" spans="1:6" s="28" customFormat="1" ht="6.75" customHeight="1" x14ac:dyDescent="0.2">
      <c r="A57" s="24"/>
      <c r="B57" s="35"/>
      <c r="C57" s="30"/>
      <c r="D57" s="222"/>
      <c r="E57" s="179"/>
      <c r="F57" s="36"/>
    </row>
    <row r="58" spans="1:6" s="28" customFormat="1" ht="13.5" customHeight="1" x14ac:dyDescent="0.2">
      <c r="A58" s="24"/>
      <c r="B58" s="31" t="s">
        <v>121</v>
      </c>
      <c r="C58" s="30"/>
      <c r="D58" s="222"/>
      <c r="E58" s="179"/>
      <c r="F58" s="36"/>
    </row>
    <row r="59" spans="1:6" s="28" customFormat="1" ht="10.5" customHeight="1" x14ac:dyDescent="0.2">
      <c r="A59" s="24"/>
      <c r="B59" s="16" t="s">
        <v>22</v>
      </c>
      <c r="C59" s="30">
        <v>45</v>
      </c>
      <c r="D59" s="222"/>
      <c r="E59" s="179">
        <v>-0.27419354838709675</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81</v>
      </c>
      <c r="D61" s="222"/>
      <c r="E61" s="179">
        <v>-0.15625</v>
      </c>
      <c r="F61" s="36"/>
    </row>
    <row r="62" spans="1:6" s="28" customFormat="1" ht="10.5" customHeight="1" x14ac:dyDescent="0.2">
      <c r="A62" s="24"/>
      <c r="B62" s="16" t="s">
        <v>200</v>
      </c>
      <c r="C62" s="30">
        <v>1</v>
      </c>
      <c r="D62" s="222"/>
      <c r="E62" s="179"/>
      <c r="F62" s="36"/>
    </row>
    <row r="63" spans="1:6" s="28" customFormat="1" ht="10.5" customHeight="1" x14ac:dyDescent="0.2">
      <c r="A63" s="24"/>
      <c r="B63" s="16" t="s">
        <v>201</v>
      </c>
      <c r="C63" s="30">
        <v>19</v>
      </c>
      <c r="D63" s="222"/>
      <c r="E63" s="179">
        <v>0.1875</v>
      </c>
      <c r="F63" s="36"/>
    </row>
    <row r="64" spans="1:6" s="28" customFormat="1" ht="10.5" customHeight="1" x14ac:dyDescent="0.2">
      <c r="A64" s="24"/>
      <c r="B64" s="16" t="s">
        <v>202</v>
      </c>
      <c r="C64" s="30">
        <v>140</v>
      </c>
      <c r="D64" s="222"/>
      <c r="E64" s="179">
        <v>-9.0909090909090939E-2</v>
      </c>
      <c r="F64" s="36"/>
    </row>
    <row r="65" spans="1:6" s="28" customFormat="1" ht="10.5" customHeight="1" x14ac:dyDescent="0.2">
      <c r="A65" s="24"/>
      <c r="B65" s="16" t="s">
        <v>203</v>
      </c>
      <c r="C65" s="30">
        <v>149</v>
      </c>
      <c r="D65" s="222"/>
      <c r="E65" s="179">
        <v>8.7591240875912302E-2</v>
      </c>
      <c r="F65" s="36"/>
    </row>
    <row r="66" spans="1:6" s="28" customFormat="1" ht="10.5" customHeight="1" x14ac:dyDescent="0.2">
      <c r="A66" s="24"/>
      <c r="B66" s="16" t="s">
        <v>204</v>
      </c>
      <c r="C66" s="30">
        <v>165</v>
      </c>
      <c r="D66" s="222"/>
      <c r="E66" s="179">
        <v>0.81318681318681318</v>
      </c>
      <c r="F66" s="36"/>
    </row>
    <row r="67" spans="1:6" s="28" customFormat="1" ht="6.75" customHeight="1" x14ac:dyDescent="0.2">
      <c r="A67" s="24"/>
      <c r="B67" s="35"/>
      <c r="C67" s="30"/>
      <c r="D67" s="222"/>
      <c r="E67" s="179"/>
      <c r="F67" s="36"/>
    </row>
    <row r="68" spans="1:6" s="28" customFormat="1" ht="12" customHeight="1" x14ac:dyDescent="0.2">
      <c r="A68" s="24"/>
      <c r="B68" s="31" t="s">
        <v>243</v>
      </c>
      <c r="C68" s="30"/>
      <c r="D68" s="222"/>
      <c r="E68" s="179"/>
      <c r="F68" s="36"/>
    </row>
    <row r="69" spans="1:6" s="28" customFormat="1" ht="10.5" customHeight="1" x14ac:dyDescent="0.2">
      <c r="A69" s="24"/>
      <c r="B69" s="16" t="s">
        <v>22</v>
      </c>
      <c r="C69" s="30">
        <v>11362</v>
      </c>
      <c r="D69" s="222"/>
      <c r="E69" s="179">
        <v>0.3278017996961553</v>
      </c>
      <c r="F69" s="36"/>
    </row>
    <row r="70" spans="1:6" s="28" customFormat="1" ht="10.5" customHeight="1" x14ac:dyDescent="0.2">
      <c r="A70" s="24"/>
      <c r="B70" s="16" t="s">
        <v>23</v>
      </c>
      <c r="C70" s="30">
        <v>5</v>
      </c>
      <c r="D70" s="222"/>
      <c r="E70" s="179">
        <v>-0.44444444444444442</v>
      </c>
      <c r="F70" s="36"/>
    </row>
    <row r="71" spans="1:6" s="28" customFormat="1" ht="10.5" customHeight="1" x14ac:dyDescent="0.2">
      <c r="A71" s="24"/>
      <c r="B71" s="33" t="s">
        <v>193</v>
      </c>
      <c r="C71" s="30">
        <v>265.20000000000005</v>
      </c>
      <c r="D71" s="222"/>
      <c r="E71" s="179">
        <v>5.1546391752577581E-2</v>
      </c>
      <c r="F71" s="36"/>
    </row>
    <row r="72" spans="1:6" ht="10.5" customHeight="1" x14ac:dyDescent="0.2">
      <c r="B72" s="33" t="s">
        <v>194</v>
      </c>
      <c r="C72" s="30">
        <v>2002</v>
      </c>
      <c r="D72" s="222"/>
      <c r="E72" s="179">
        <v>0.15057471264367805</v>
      </c>
      <c r="F72" s="34"/>
    </row>
    <row r="73" spans="1:6" ht="10.5" customHeight="1" x14ac:dyDescent="0.2">
      <c r="B73" s="33" t="s">
        <v>322</v>
      </c>
      <c r="C73" s="343">
        <v>118</v>
      </c>
      <c r="D73" s="222"/>
      <c r="E73" s="344">
        <v>0.42168674698795172</v>
      </c>
      <c r="F73" s="34"/>
    </row>
    <row r="74" spans="1:6" ht="10.5" customHeight="1" x14ac:dyDescent="0.2">
      <c r="B74" s="33" t="s">
        <v>324</v>
      </c>
      <c r="C74" s="343"/>
      <c r="D74" s="222"/>
      <c r="E74" s="344"/>
      <c r="F74" s="34"/>
    </row>
    <row r="75" spans="1:6" ht="10.5" customHeight="1" x14ac:dyDescent="0.2">
      <c r="B75" s="33" t="s">
        <v>325</v>
      </c>
      <c r="C75" s="343">
        <v>18</v>
      </c>
      <c r="D75" s="222"/>
      <c r="E75" s="344">
        <v>-0.21739130434782605</v>
      </c>
      <c r="F75" s="34"/>
    </row>
    <row r="76" spans="1:6" ht="10.5" customHeight="1" x14ac:dyDescent="0.2">
      <c r="B76" s="33" t="s">
        <v>320</v>
      </c>
      <c r="C76" s="343">
        <v>242</v>
      </c>
      <c r="D76" s="222"/>
      <c r="E76" s="344">
        <v>0.14150943396226423</v>
      </c>
      <c r="F76" s="34"/>
    </row>
    <row r="77" spans="1:6" ht="10.5" customHeight="1" x14ac:dyDescent="0.2">
      <c r="B77" s="33" t="s">
        <v>321</v>
      </c>
      <c r="C77" s="343">
        <v>902</v>
      </c>
      <c r="D77" s="222"/>
      <c r="E77" s="344">
        <v>7.6372315035799554E-2</v>
      </c>
      <c r="F77" s="34"/>
    </row>
    <row r="78" spans="1:6" ht="10.5" customHeight="1" x14ac:dyDescent="0.2">
      <c r="B78" s="33" t="s">
        <v>323</v>
      </c>
      <c r="C78" s="343">
        <v>722</v>
      </c>
      <c r="D78" s="222"/>
      <c r="E78" s="344">
        <v>0.23630136986301364</v>
      </c>
      <c r="F78" s="34"/>
    </row>
    <row r="79" spans="1:6" ht="10.5" customHeight="1" x14ac:dyDescent="0.2">
      <c r="B79" s="16" t="s">
        <v>195</v>
      </c>
      <c r="C79" s="343">
        <v>2267.1999999999998</v>
      </c>
      <c r="D79" s="222"/>
      <c r="E79" s="344">
        <v>0.13803834956329664</v>
      </c>
      <c r="F79" s="34"/>
    </row>
    <row r="80" spans="1:6" ht="10.5" customHeight="1" x14ac:dyDescent="0.2">
      <c r="B80" s="16" t="s">
        <v>196</v>
      </c>
      <c r="C80" s="343"/>
      <c r="D80" s="222"/>
      <c r="E80" s="344"/>
      <c r="F80" s="34"/>
    </row>
    <row r="81" spans="1:6" ht="10.5" customHeight="1" x14ac:dyDescent="0.2">
      <c r="B81" s="16" t="s">
        <v>197</v>
      </c>
      <c r="C81" s="343"/>
      <c r="D81" s="222"/>
      <c r="E81" s="344"/>
      <c r="F81" s="34"/>
    </row>
    <row r="82" spans="1:6" s="28" customFormat="1" ht="10.5" customHeight="1" x14ac:dyDescent="0.2">
      <c r="A82" s="24"/>
      <c r="B82" s="16" t="s">
        <v>198</v>
      </c>
      <c r="C82" s="343"/>
      <c r="D82" s="222"/>
      <c r="E82" s="344"/>
      <c r="F82" s="36"/>
    </row>
    <row r="83" spans="1:6" s="28" customFormat="1" ht="10.5" customHeight="1" x14ac:dyDescent="0.2">
      <c r="A83" s="24"/>
      <c r="B83" s="16" t="s">
        <v>200</v>
      </c>
      <c r="C83" s="345">
        <v>1</v>
      </c>
      <c r="D83" s="222"/>
      <c r="E83" s="346"/>
      <c r="F83" s="47"/>
    </row>
    <row r="84" spans="1:6" s="28" customFormat="1" ht="10.5" customHeight="1" x14ac:dyDescent="0.2">
      <c r="A84" s="24"/>
      <c r="B84" s="16" t="s">
        <v>201</v>
      </c>
      <c r="C84" s="345">
        <v>9</v>
      </c>
      <c r="D84" s="222"/>
      <c r="E84" s="346">
        <v>0.8</v>
      </c>
      <c r="F84" s="47"/>
    </row>
    <row r="85" spans="1:6" s="28" customFormat="1" ht="10.5" customHeight="1" x14ac:dyDescent="0.2">
      <c r="A85" s="24"/>
      <c r="B85" s="16" t="s">
        <v>202</v>
      </c>
      <c r="C85" s="46">
        <v>47</v>
      </c>
      <c r="D85" s="222"/>
      <c r="E85" s="190">
        <v>-0.5688073394495412</v>
      </c>
      <c r="F85" s="47"/>
    </row>
    <row r="86" spans="1:6" s="28" customFormat="1" ht="10.5" customHeight="1" x14ac:dyDescent="0.2">
      <c r="A86" s="24"/>
      <c r="B86" s="16" t="s">
        <v>203</v>
      </c>
      <c r="C86" s="46">
        <v>28</v>
      </c>
      <c r="D86" s="222"/>
      <c r="E86" s="190">
        <v>-0.28205128205128205</v>
      </c>
      <c r="F86" s="47"/>
    </row>
    <row r="87" spans="1:6" s="28" customFormat="1" ht="10.5" customHeight="1" x14ac:dyDescent="0.2">
      <c r="A87" s="24"/>
      <c r="B87" s="16" t="s">
        <v>204</v>
      </c>
      <c r="C87" s="46"/>
      <c r="D87" s="222"/>
      <c r="E87" s="190"/>
      <c r="F87" s="47"/>
    </row>
    <row r="88" spans="1:6" ht="12.75" customHeight="1" x14ac:dyDescent="0.2">
      <c r="B88" s="16" t="s">
        <v>303</v>
      </c>
      <c r="C88" s="46"/>
      <c r="D88" s="222"/>
      <c r="E88" s="190"/>
      <c r="F88" s="47"/>
    </row>
    <row r="89" spans="1:6" s="28" customFormat="1" ht="11.25" customHeight="1" x14ac:dyDescent="0.2">
      <c r="A89" s="24"/>
      <c r="B89" s="31" t="s">
        <v>278</v>
      </c>
      <c r="C89" s="46"/>
      <c r="D89" s="222"/>
      <c r="E89" s="190"/>
      <c r="F89" s="47"/>
    </row>
    <row r="90" spans="1:6" ht="10.5" customHeight="1" x14ac:dyDescent="0.2">
      <c r="B90" s="16" t="s">
        <v>22</v>
      </c>
      <c r="C90" s="46">
        <v>282765</v>
      </c>
      <c r="D90" s="222">
        <v>11160</v>
      </c>
      <c r="E90" s="190">
        <v>3.0777699200210007E-2</v>
      </c>
      <c r="F90" s="47"/>
    </row>
    <row r="91" spans="1:6" ht="10.5" customHeight="1" x14ac:dyDescent="0.2">
      <c r="B91" s="16" t="s">
        <v>23</v>
      </c>
      <c r="C91" s="46">
        <v>1151</v>
      </c>
      <c r="D91" s="222"/>
      <c r="E91" s="190">
        <v>-0.15055350553505531</v>
      </c>
      <c r="F91" s="47"/>
    </row>
    <row r="92" spans="1:6" ht="10.5" customHeight="1" x14ac:dyDescent="0.2">
      <c r="B92" s="33" t="s">
        <v>193</v>
      </c>
      <c r="C92" s="46">
        <v>6697.7000000000007</v>
      </c>
      <c r="D92" s="222">
        <v>796.2</v>
      </c>
      <c r="E92" s="190">
        <v>-5.9783226668650546E-2</v>
      </c>
      <c r="F92" s="47"/>
    </row>
    <row r="93" spans="1:6" ht="10.5" customHeight="1" x14ac:dyDescent="0.2">
      <c r="B93" s="33" t="s">
        <v>194</v>
      </c>
      <c r="C93" s="46">
        <v>133102</v>
      </c>
      <c r="D93" s="222">
        <v>26726</v>
      </c>
      <c r="E93" s="190">
        <v>4.8567399576167736E-2</v>
      </c>
      <c r="F93" s="47"/>
    </row>
    <row r="94" spans="1:6" ht="10.5" customHeight="1" x14ac:dyDescent="0.2">
      <c r="B94" s="33" t="s">
        <v>322</v>
      </c>
      <c r="C94" s="46">
        <v>9889</v>
      </c>
      <c r="D94" s="222">
        <v>8425</v>
      </c>
      <c r="E94" s="190">
        <v>-3.2955212204185402E-2</v>
      </c>
      <c r="F94" s="47"/>
    </row>
    <row r="95" spans="1:6" ht="10.5" customHeight="1" x14ac:dyDescent="0.2">
      <c r="B95" s="33" t="s">
        <v>324</v>
      </c>
      <c r="C95" s="46"/>
      <c r="D95" s="222"/>
      <c r="E95" s="190"/>
      <c r="F95" s="47"/>
    </row>
    <row r="96" spans="1:6" ht="10.5" customHeight="1" x14ac:dyDescent="0.2">
      <c r="B96" s="33" t="s">
        <v>325</v>
      </c>
      <c r="C96" s="46">
        <v>12117</v>
      </c>
      <c r="D96" s="222">
        <v>12071</v>
      </c>
      <c r="E96" s="190">
        <v>-4.1604049671755128E-2</v>
      </c>
      <c r="F96" s="47"/>
    </row>
    <row r="97" spans="2:6" ht="10.5" customHeight="1" x14ac:dyDescent="0.2">
      <c r="B97" s="33" t="s">
        <v>320</v>
      </c>
      <c r="C97" s="46">
        <v>12756</v>
      </c>
      <c r="D97" s="222">
        <v>161</v>
      </c>
      <c r="E97" s="190">
        <v>5.7360742705570233E-2</v>
      </c>
      <c r="F97" s="47"/>
    </row>
    <row r="98" spans="2:6" ht="10.5" customHeight="1" x14ac:dyDescent="0.2">
      <c r="B98" s="33" t="s">
        <v>321</v>
      </c>
      <c r="C98" s="46">
        <v>80139</v>
      </c>
      <c r="D98" s="222">
        <v>4379</v>
      </c>
      <c r="E98" s="190">
        <v>6.2555521671682879E-2</v>
      </c>
      <c r="F98" s="47"/>
    </row>
    <row r="99" spans="2:6" ht="10.5" customHeight="1" x14ac:dyDescent="0.2">
      <c r="B99" s="33" t="s">
        <v>323</v>
      </c>
      <c r="C99" s="46">
        <v>18201</v>
      </c>
      <c r="D99" s="222">
        <v>1690</v>
      </c>
      <c r="E99" s="190">
        <v>9.7635990833433883E-2</v>
      </c>
      <c r="F99" s="47"/>
    </row>
    <row r="100" spans="2:6" ht="10.5" customHeight="1" x14ac:dyDescent="0.2">
      <c r="B100" s="16" t="s">
        <v>195</v>
      </c>
      <c r="C100" s="46">
        <v>139799.69999999998</v>
      </c>
      <c r="D100" s="222">
        <v>27522.2</v>
      </c>
      <c r="E100" s="190">
        <v>4.2809977609374661E-2</v>
      </c>
      <c r="F100" s="47"/>
    </row>
    <row r="101" spans="2:6" ht="10.5" customHeight="1" x14ac:dyDescent="0.2">
      <c r="B101" s="16" t="s">
        <v>196</v>
      </c>
      <c r="C101" s="46"/>
      <c r="D101" s="222"/>
      <c r="E101" s="190"/>
      <c r="F101" s="47"/>
    </row>
    <row r="102" spans="2:6" ht="10.5" customHeight="1" x14ac:dyDescent="0.2">
      <c r="B102" s="16" t="s">
        <v>197</v>
      </c>
      <c r="C102" s="46"/>
      <c r="D102" s="222"/>
      <c r="E102" s="190"/>
      <c r="F102" s="47"/>
    </row>
    <row r="103" spans="2:6" ht="10.5" customHeight="1" x14ac:dyDescent="0.2">
      <c r="B103" s="16" t="s">
        <v>198</v>
      </c>
      <c r="C103" s="46"/>
      <c r="D103" s="222"/>
      <c r="E103" s="190"/>
      <c r="F103" s="47"/>
    </row>
    <row r="104" spans="2:6" ht="10.5" customHeight="1" x14ac:dyDescent="0.2">
      <c r="B104" s="16" t="s">
        <v>200</v>
      </c>
      <c r="C104" s="46">
        <v>2</v>
      </c>
      <c r="D104" s="222"/>
      <c r="E104" s="190"/>
      <c r="F104" s="47"/>
    </row>
    <row r="105" spans="2:6" ht="10.5" customHeight="1" x14ac:dyDescent="0.2">
      <c r="B105" s="16" t="s">
        <v>201</v>
      </c>
      <c r="C105" s="46">
        <v>28</v>
      </c>
      <c r="D105" s="222"/>
      <c r="E105" s="190">
        <v>0.33333333333333326</v>
      </c>
      <c r="F105" s="47"/>
    </row>
    <row r="106" spans="2:6" ht="10.5" customHeight="1" x14ac:dyDescent="0.2">
      <c r="B106" s="16" t="s">
        <v>202</v>
      </c>
      <c r="C106" s="46">
        <v>187</v>
      </c>
      <c r="D106" s="222"/>
      <c r="E106" s="190">
        <v>-0.28897338403041828</v>
      </c>
      <c r="F106" s="47"/>
    </row>
    <row r="107" spans="2:6" ht="10.5" customHeight="1" x14ac:dyDescent="0.2">
      <c r="B107" s="16" t="s">
        <v>203</v>
      </c>
      <c r="C107" s="46">
        <v>177</v>
      </c>
      <c r="D107" s="222"/>
      <c r="E107" s="190">
        <v>5.6818181818181213E-3</v>
      </c>
      <c r="F107" s="47"/>
    </row>
    <row r="108" spans="2:6" ht="10.5" customHeight="1" x14ac:dyDescent="0.2">
      <c r="B108" s="16" t="s">
        <v>204</v>
      </c>
      <c r="C108" s="46">
        <v>165</v>
      </c>
      <c r="D108" s="222"/>
      <c r="E108" s="190">
        <v>0.81318681318681318</v>
      </c>
      <c r="F108" s="47"/>
    </row>
    <row r="109" spans="2:6" ht="10.5" customHeight="1" x14ac:dyDescent="0.2">
      <c r="B109" s="21" t="s">
        <v>303</v>
      </c>
      <c r="C109" s="399"/>
      <c r="D109" s="342"/>
      <c r="E109" s="347"/>
      <c r="F109" s="47"/>
    </row>
    <row r="110" spans="2:6" ht="9.75" customHeight="1" x14ac:dyDescent="0.2">
      <c r="B110" s="43"/>
      <c r="C110" s="49"/>
      <c r="D110" s="350"/>
      <c r="E110" s="350"/>
      <c r="F110" s="47"/>
    </row>
    <row r="111" spans="2:6" ht="15" customHeight="1" x14ac:dyDescent="0.25">
      <c r="B111" s="7" t="s">
        <v>288</v>
      </c>
      <c r="C111" s="8"/>
      <c r="D111" s="349"/>
      <c r="E111" s="349"/>
      <c r="F111" s="8"/>
    </row>
    <row r="112" spans="2:6" ht="9.75" customHeight="1" x14ac:dyDescent="0.2">
      <c r="B112" s="9" t="str">
        <f>B3</f>
        <v>MOIS D'OCTOBRE 2024</v>
      </c>
      <c r="D112" s="350"/>
      <c r="E112" s="350"/>
    </row>
    <row r="113" spans="1:6" ht="14.25" customHeight="1" x14ac:dyDescent="0.2">
      <c r="B113" s="12" t="s">
        <v>175</v>
      </c>
      <c r="C113" s="13"/>
      <c r="D113" s="353"/>
      <c r="E113" s="351"/>
      <c r="F113" s="15"/>
    </row>
    <row r="114" spans="1:6" ht="12" customHeight="1" x14ac:dyDescent="0.2">
      <c r="B114" s="16" t="s">
        <v>4</v>
      </c>
      <c r="C114" s="18" t="s">
        <v>6</v>
      </c>
      <c r="D114" s="219" t="s">
        <v>3</v>
      </c>
      <c r="E114" s="19" t="str">
        <f>Maladie_mnt!$H$5</f>
        <v>GAM</v>
      </c>
      <c r="F114" s="20"/>
    </row>
    <row r="115" spans="1:6" ht="9.75" customHeight="1" x14ac:dyDescent="0.2">
      <c r="B115" s="21"/>
      <c r="C115" s="45"/>
      <c r="D115" s="220" t="s">
        <v>87</v>
      </c>
      <c r="E115" s="22" t="str">
        <f>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287203.20000000001</v>
      </c>
      <c r="D119" s="222">
        <v>510</v>
      </c>
      <c r="E119" s="239">
        <v>-5.0086447571918713E-3</v>
      </c>
      <c r="F119" s="20"/>
    </row>
    <row r="120" spans="1:6" ht="10.5" customHeight="1" x14ac:dyDescent="0.2">
      <c r="A120" s="2"/>
      <c r="B120" s="37" t="s">
        <v>206</v>
      </c>
      <c r="C120" s="238">
        <v>57</v>
      </c>
      <c r="D120" s="222"/>
      <c r="E120" s="239"/>
      <c r="F120" s="20"/>
    </row>
    <row r="121" spans="1:6" ht="10.5" customHeight="1" x14ac:dyDescent="0.2">
      <c r="A121" s="2"/>
      <c r="B121" s="37" t="s">
        <v>226</v>
      </c>
      <c r="C121" s="238">
        <v>4883.3</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292163.5</v>
      </c>
      <c r="D126" s="222">
        <v>510</v>
      </c>
      <c r="E126" s="239">
        <v>-5.9493168949198982E-2</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578679.68000000308</v>
      </c>
      <c r="D129" s="222">
        <v>5655.5799999999963</v>
      </c>
      <c r="E129" s="239">
        <v>0.51611438333229276</v>
      </c>
      <c r="F129" s="20"/>
    </row>
    <row r="130" spans="1:6" ht="10.5" customHeight="1" x14ac:dyDescent="0.2">
      <c r="A130" s="2"/>
      <c r="B130" s="37" t="s">
        <v>208</v>
      </c>
      <c r="C130" s="238">
        <v>11513.649999999994</v>
      </c>
      <c r="D130" s="222">
        <v>2950.3499999999981</v>
      </c>
      <c r="E130" s="239">
        <v>-0.57623353870841942</v>
      </c>
      <c r="F130" s="20"/>
    </row>
    <row r="131" spans="1:6" ht="10.5" customHeight="1" x14ac:dyDescent="0.2">
      <c r="A131" s="2"/>
      <c r="B131" s="37" t="s">
        <v>209</v>
      </c>
      <c r="C131" s="238">
        <v>6511246.919999999</v>
      </c>
      <c r="D131" s="222">
        <v>23560.22</v>
      </c>
      <c r="E131" s="239">
        <v>-2.325088896387606E-3</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7101460.2500000019</v>
      </c>
      <c r="D135" s="222">
        <v>32166.149999999998</v>
      </c>
      <c r="E135" s="239">
        <v>2.3961982163055007E-2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27674.600000000006</v>
      </c>
      <c r="D138" s="222">
        <v>40</v>
      </c>
      <c r="E138" s="239">
        <v>-4.440020786969745E-2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27674.600000000006</v>
      </c>
      <c r="D141" s="222">
        <v>40</v>
      </c>
      <c r="E141" s="239">
        <v>-4.440020786969745E-2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4895.9999999999991</v>
      </c>
      <c r="D144" s="222">
        <v>15</v>
      </c>
      <c r="E144" s="239">
        <v>0.56616870861456725</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4895.9999999999991</v>
      </c>
      <c r="D147" s="222">
        <v>15</v>
      </c>
      <c r="E147" s="182">
        <v>0.56616870861456725</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35.200000000000003</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35.200000000000003</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c r="D155" s="222"/>
      <c r="E155" s="182"/>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c r="D157" s="222"/>
      <c r="E157" s="182"/>
      <c r="F157" s="56"/>
    </row>
    <row r="158" spans="1:6" s="57" customFormat="1" ht="6.75" customHeight="1" x14ac:dyDescent="0.2">
      <c r="A158" s="6"/>
      <c r="B158" s="35"/>
      <c r="C158" s="55"/>
      <c r="D158" s="222"/>
      <c r="E158" s="182"/>
      <c r="F158" s="56"/>
    </row>
    <row r="159" spans="1:6" s="60" customFormat="1" ht="14.25" customHeight="1" x14ac:dyDescent="0.2">
      <c r="A159" s="24"/>
      <c r="B159" s="31" t="s">
        <v>244</v>
      </c>
      <c r="C159" s="55"/>
      <c r="D159" s="222"/>
      <c r="E159" s="182"/>
      <c r="F159" s="59"/>
    </row>
    <row r="160" spans="1:6" s="60" customFormat="1" ht="15" customHeight="1" x14ac:dyDescent="0.2">
      <c r="A160" s="24"/>
      <c r="B160" s="37" t="s">
        <v>213</v>
      </c>
      <c r="C160" s="55"/>
      <c r="D160" s="222"/>
      <c r="E160" s="182"/>
      <c r="F160" s="59"/>
    </row>
    <row r="161" spans="1:6" s="57" customFormat="1" ht="10.5" customHeight="1" x14ac:dyDescent="0.2">
      <c r="A161" s="6"/>
      <c r="B161" s="37" t="s">
        <v>205</v>
      </c>
      <c r="C161" s="55">
        <v>5466.7499999999991</v>
      </c>
      <c r="D161" s="222"/>
      <c r="E161" s="182">
        <v>2.9077766974259234E-3</v>
      </c>
      <c r="F161" s="56"/>
    </row>
    <row r="162" spans="1:6" s="57" customFormat="1" ht="10.5" customHeight="1" x14ac:dyDescent="0.2">
      <c r="A162" s="6"/>
      <c r="B162" s="37" t="s">
        <v>206</v>
      </c>
      <c r="C162" s="55"/>
      <c r="D162" s="222"/>
      <c r="E162" s="182"/>
      <c r="F162" s="56"/>
    </row>
    <row r="163" spans="1:6" s="57" customFormat="1" ht="10.5" customHeight="1" x14ac:dyDescent="0.2">
      <c r="A163" s="6"/>
      <c r="B163" s="37" t="s">
        <v>226</v>
      </c>
      <c r="C163" s="55">
        <v>90</v>
      </c>
      <c r="D163" s="222"/>
      <c r="E163" s="182"/>
      <c r="F163" s="56"/>
    </row>
    <row r="164" spans="1:6" s="57" customFormat="1" ht="10.5" customHeight="1" x14ac:dyDescent="0.2">
      <c r="A164" s="6"/>
      <c r="B164" s="37" t="s">
        <v>207</v>
      </c>
      <c r="C164" s="55">
        <v>1946.9899999999998</v>
      </c>
      <c r="D164" s="222"/>
      <c r="E164" s="182">
        <v>-0.10751988265224288</v>
      </c>
      <c r="F164" s="56"/>
    </row>
    <row r="165" spans="1:6" s="57" customFormat="1" ht="10.5" customHeight="1" x14ac:dyDescent="0.2">
      <c r="A165" s="6"/>
      <c r="B165" s="37" t="s">
        <v>208</v>
      </c>
      <c r="C165" s="55">
        <v>387.70000000000005</v>
      </c>
      <c r="D165" s="222"/>
      <c r="E165" s="182"/>
      <c r="F165" s="56"/>
    </row>
    <row r="166" spans="1:6" s="57" customFormat="1" ht="10.5" customHeight="1" x14ac:dyDescent="0.2">
      <c r="A166" s="6"/>
      <c r="B166" s="37" t="s">
        <v>209</v>
      </c>
      <c r="C166" s="55">
        <v>14270.76</v>
      </c>
      <c r="D166" s="222"/>
      <c r="E166" s="182">
        <v>-2.7477908159822984E-2</v>
      </c>
      <c r="F166" s="56"/>
    </row>
    <row r="167" spans="1:6" s="57" customFormat="1" ht="10.5" customHeight="1" x14ac:dyDescent="0.2">
      <c r="A167" s="6"/>
      <c r="B167" s="37" t="s">
        <v>210</v>
      </c>
      <c r="C167" s="55">
        <v>204.10000000000002</v>
      </c>
      <c r="D167" s="222"/>
      <c r="E167" s="182"/>
      <c r="F167" s="56"/>
    </row>
    <row r="168" spans="1:6" s="57" customFormat="1" ht="10.5" customHeight="1" x14ac:dyDescent="0.2">
      <c r="A168" s="6"/>
      <c r="B168" s="37" t="s">
        <v>211</v>
      </c>
      <c r="C168" s="55">
        <v>575.79999999999995</v>
      </c>
      <c r="D168" s="222"/>
      <c r="E168" s="182">
        <v>-0.34886350785932374</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22947.099999999995</v>
      </c>
      <c r="D170" s="222"/>
      <c r="E170" s="182">
        <v>-3.707499007579329E-2</v>
      </c>
      <c r="F170" s="56"/>
    </row>
    <row r="171" spans="1:6" s="60" customFormat="1" ht="10.5" customHeight="1" x14ac:dyDescent="0.15">
      <c r="A171" s="24"/>
      <c r="B171" s="264"/>
      <c r="C171" s="55"/>
      <c r="D171" s="222"/>
      <c r="E171" s="182"/>
      <c r="F171" s="59"/>
    </row>
    <row r="172" spans="1:6" s="57" customFormat="1" ht="12.75" customHeight="1" x14ac:dyDescent="0.2">
      <c r="A172" s="6"/>
      <c r="B172" s="35" t="s">
        <v>233</v>
      </c>
      <c r="C172" s="55">
        <v>7450173.6500000022</v>
      </c>
      <c r="D172" s="222">
        <v>32731.149999999998</v>
      </c>
      <c r="E172" s="182">
        <v>2.0259970779581193E-2</v>
      </c>
      <c r="F172" s="56"/>
    </row>
    <row r="173" spans="1:6" s="57" customFormat="1" ht="12.75" hidden="1" customHeight="1" x14ac:dyDescent="0.2">
      <c r="A173" s="6"/>
      <c r="B173" s="35"/>
      <c r="C173" s="55"/>
      <c r="D173" s="222"/>
      <c r="E173" s="182"/>
      <c r="F173" s="56"/>
    </row>
    <row r="174" spans="1:6" s="57" customFormat="1" ht="12.7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367</v>
      </c>
      <c r="D176" s="222">
        <v>109.5</v>
      </c>
      <c r="E176" s="182">
        <v>4.0249433106575916E-2</v>
      </c>
      <c r="F176" s="59"/>
    </row>
    <row r="177" spans="1:6" s="60" customFormat="1" ht="10.5" customHeight="1" x14ac:dyDescent="0.2">
      <c r="A177" s="24"/>
      <c r="B177" s="37" t="s">
        <v>214</v>
      </c>
      <c r="C177" s="55">
        <v>647920</v>
      </c>
      <c r="D177" s="222">
        <v>235359</v>
      </c>
      <c r="E177" s="182">
        <v>-0.13154903600763468</v>
      </c>
      <c r="F177" s="59"/>
    </row>
    <row r="178" spans="1:6" s="60" customFormat="1" ht="10.5" customHeight="1" x14ac:dyDescent="0.2">
      <c r="A178" s="24"/>
      <c r="B178" s="37" t="s">
        <v>215</v>
      </c>
      <c r="C178" s="55">
        <v>41</v>
      </c>
      <c r="D178" s="222">
        <v>12</v>
      </c>
      <c r="E178" s="182">
        <v>-0.14583333333333337</v>
      </c>
      <c r="F178" s="59"/>
    </row>
    <row r="179" spans="1:6" s="60" customFormat="1" ht="10.5" customHeight="1" x14ac:dyDescent="0.2">
      <c r="A179" s="24"/>
      <c r="B179" s="37" t="s">
        <v>216</v>
      </c>
      <c r="C179" s="55">
        <v>196.5</v>
      </c>
      <c r="D179" s="222">
        <v>36</v>
      </c>
      <c r="E179" s="182">
        <v>-6.4285714285714279E-2</v>
      </c>
      <c r="F179" s="59"/>
    </row>
    <row r="180" spans="1:6" s="60" customFormat="1" ht="10.5" customHeight="1" x14ac:dyDescent="0.2">
      <c r="A180" s="24"/>
      <c r="B180" s="37" t="s">
        <v>217</v>
      </c>
      <c r="C180" s="55">
        <v>1258</v>
      </c>
      <c r="D180" s="222">
        <v>358.8</v>
      </c>
      <c r="E180" s="182">
        <v>-0.15097523115340472</v>
      </c>
      <c r="F180" s="59"/>
    </row>
    <row r="181" spans="1:6" s="60" customFormat="1" ht="10.5" hidden="1" customHeight="1" x14ac:dyDescent="0.2">
      <c r="A181" s="24"/>
      <c r="B181" s="37"/>
      <c r="C181" s="55"/>
      <c r="D181" s="222"/>
      <c r="E181" s="182"/>
      <c r="F181" s="59"/>
    </row>
    <row r="182" spans="1:6" s="60" customFormat="1" ht="10.5" hidden="1" customHeight="1" x14ac:dyDescent="0.2">
      <c r="A182" s="24"/>
      <c r="B182" s="37"/>
      <c r="C182" s="55"/>
      <c r="D182" s="222"/>
      <c r="E182" s="182"/>
      <c r="F182" s="59"/>
    </row>
    <row r="183" spans="1:6" s="60" customFormat="1" ht="10.5" hidden="1" customHeight="1" x14ac:dyDescent="0.2">
      <c r="A183" s="24"/>
      <c r="B183" s="37"/>
      <c r="C183" s="55"/>
      <c r="D183" s="222"/>
      <c r="E183" s="182"/>
      <c r="F183" s="59"/>
    </row>
    <row r="184" spans="1:6" s="60" customFormat="1" ht="10.5" hidden="1" customHeight="1" x14ac:dyDescent="0.2">
      <c r="A184" s="24"/>
      <c r="B184" s="37"/>
      <c r="C184" s="55"/>
      <c r="D184" s="222"/>
      <c r="E184" s="182"/>
      <c r="F184" s="59"/>
    </row>
    <row r="185" spans="1:6" s="60" customFormat="1" ht="10.5" hidden="1" customHeight="1" x14ac:dyDescent="0.2">
      <c r="A185" s="24"/>
      <c r="B185" s="37"/>
      <c r="C185" s="55"/>
      <c r="D185" s="222"/>
      <c r="E185" s="182"/>
      <c r="F185" s="59"/>
    </row>
    <row r="186" spans="1:6" ht="11.25" customHeight="1" x14ac:dyDescent="0.2">
      <c r="A186" s="2"/>
      <c r="B186" s="41" t="s">
        <v>235</v>
      </c>
      <c r="C186" s="166">
        <v>649782.5</v>
      </c>
      <c r="D186" s="342">
        <v>235875.3</v>
      </c>
      <c r="E186" s="194">
        <v>-0.13148853214534661</v>
      </c>
      <c r="F186" s="69"/>
    </row>
    <row r="187" spans="1:6" s="28" customFormat="1" ht="16.5" customHeight="1" x14ac:dyDescent="0.2">
      <c r="A187" s="54"/>
      <c r="B187" s="81" t="s">
        <v>164</v>
      </c>
      <c r="C187" s="55"/>
      <c r="D187" s="222"/>
      <c r="E187" s="185"/>
      <c r="F187" s="70"/>
    </row>
    <row r="188" spans="1:6" s="28" customFormat="1" ht="8.25" customHeight="1" x14ac:dyDescent="0.2">
      <c r="A188" s="54"/>
      <c r="B188" s="81"/>
      <c r="C188" s="55"/>
      <c r="D188" s="222"/>
      <c r="E188" s="185"/>
      <c r="F188" s="70"/>
    </row>
    <row r="189" spans="1:6" ht="10.5" customHeight="1" x14ac:dyDescent="0.2">
      <c r="A189" s="2"/>
      <c r="B189" s="82" t="s">
        <v>78</v>
      </c>
      <c r="C189" s="55">
        <v>1791403.076923077</v>
      </c>
      <c r="D189" s="222"/>
      <c r="E189" s="185">
        <v>3.7433951102203933E-2</v>
      </c>
      <c r="F189" s="69"/>
    </row>
    <row r="190" spans="1:6" ht="10.5" customHeight="1" x14ac:dyDescent="0.2">
      <c r="A190" s="2"/>
      <c r="B190" s="82" t="s">
        <v>76</v>
      </c>
      <c r="C190" s="55">
        <v>5789399</v>
      </c>
      <c r="D190" s="222"/>
      <c r="E190" s="185">
        <v>0.11493229077966838</v>
      </c>
      <c r="F190" s="69"/>
    </row>
    <row r="191" spans="1:6" ht="10.5" customHeight="1" x14ac:dyDescent="0.2">
      <c r="A191" s="2"/>
      <c r="B191" s="82" t="s">
        <v>77</v>
      </c>
      <c r="C191" s="55"/>
      <c r="D191" s="222"/>
      <c r="E191" s="185"/>
      <c r="F191" s="69"/>
    </row>
    <row r="192" spans="1:6" s="28" customFormat="1" ht="16.5" customHeight="1" x14ac:dyDescent="0.2">
      <c r="A192" s="54"/>
      <c r="B192" s="161" t="s">
        <v>165</v>
      </c>
      <c r="C192" s="400">
        <v>7580802.076923077</v>
      </c>
      <c r="D192" s="227"/>
      <c r="E192" s="355">
        <v>9.5592177120030319E-2</v>
      </c>
      <c r="F192" s="70"/>
    </row>
    <row r="193" spans="1:6" ht="10.5" customHeight="1" x14ac:dyDescent="0.2">
      <c r="A193" s="2"/>
      <c r="B193" s="84"/>
      <c r="C193" s="166"/>
      <c r="D193" s="342"/>
      <c r="E193" s="352"/>
      <c r="F193" s="69"/>
    </row>
    <row r="194" spans="1:6" x14ac:dyDescent="0.2">
      <c r="D194" s="350"/>
    </row>
    <row r="195" spans="1:6" x14ac:dyDescent="0.2">
      <c r="D195" s="350"/>
    </row>
    <row r="196" spans="1:6" x14ac:dyDescent="0.2">
      <c r="D196" s="350"/>
    </row>
    <row r="197" spans="1:6" x14ac:dyDescent="0.2">
      <c r="D197" s="350"/>
    </row>
    <row r="198" spans="1:6" x14ac:dyDescent="0.2">
      <c r="D198" s="350"/>
    </row>
    <row r="199" spans="1:6" x14ac:dyDescent="0.2">
      <c r="D199" s="350"/>
    </row>
    <row r="200" spans="1:6" x14ac:dyDescent="0.2">
      <c r="D200" s="350"/>
    </row>
    <row r="201" spans="1:6" x14ac:dyDescent="0.2">
      <c r="D201" s="350"/>
    </row>
    <row r="202" spans="1:6" x14ac:dyDescent="0.2">
      <c r="D202" s="350"/>
    </row>
    <row r="203" spans="1:6" x14ac:dyDescent="0.2">
      <c r="D203" s="350"/>
    </row>
    <row r="204" spans="1:6" x14ac:dyDescent="0.2">
      <c r="D204" s="350"/>
    </row>
    <row r="205" spans="1:6" x14ac:dyDescent="0.2">
      <c r="D205" s="350"/>
    </row>
    <row r="206" spans="1:6" x14ac:dyDescent="0.2">
      <c r="D206" s="350"/>
    </row>
    <row r="207" spans="1:6" x14ac:dyDescent="0.2">
      <c r="D207" s="350"/>
    </row>
    <row r="208" spans="1:6" x14ac:dyDescent="0.2">
      <c r="D208" s="350"/>
    </row>
    <row r="209" spans="4:4" x14ac:dyDescent="0.2">
      <c r="D209" s="350"/>
    </row>
    <row r="210" spans="4:4" x14ac:dyDescent="0.2">
      <c r="D210" s="350"/>
    </row>
    <row r="211" spans="4:4" x14ac:dyDescent="0.2">
      <c r="D211" s="350"/>
    </row>
    <row r="212" spans="4:4" x14ac:dyDescent="0.2">
      <c r="D212" s="350"/>
    </row>
    <row r="213" spans="4:4" x14ac:dyDescent="0.2">
      <c r="D213" s="350"/>
    </row>
    <row r="214" spans="4:4" x14ac:dyDescent="0.2">
      <c r="D214" s="350"/>
    </row>
    <row r="215" spans="4:4" x14ac:dyDescent="0.2">
      <c r="D215" s="350"/>
    </row>
    <row r="216" spans="4:4" x14ac:dyDescent="0.2">
      <c r="D216" s="350"/>
    </row>
    <row r="217" spans="4:4" x14ac:dyDescent="0.2">
      <c r="D217" s="350"/>
    </row>
    <row r="218" spans="4:4" x14ac:dyDescent="0.2">
      <c r="D218" s="350"/>
    </row>
    <row r="219" spans="4:4" x14ac:dyDescent="0.2">
      <c r="D219" s="350"/>
    </row>
    <row r="220" spans="4:4" x14ac:dyDescent="0.2">
      <c r="D220" s="350"/>
    </row>
    <row r="221" spans="4:4" x14ac:dyDescent="0.2">
      <c r="D221" s="350"/>
    </row>
    <row r="222" spans="4:4" x14ac:dyDescent="0.2">
      <c r="D222" s="350"/>
    </row>
    <row r="223" spans="4:4" x14ac:dyDescent="0.2">
      <c r="D223" s="350"/>
    </row>
    <row r="224" spans="4:4" x14ac:dyDescent="0.2">
      <c r="D224" s="350"/>
    </row>
    <row r="225" spans="4:4" x14ac:dyDescent="0.2">
      <c r="D225" s="350"/>
    </row>
    <row r="226" spans="4:4" x14ac:dyDescent="0.2">
      <c r="D226" s="350"/>
    </row>
    <row r="227" spans="4:4" x14ac:dyDescent="0.2">
      <c r="D227" s="350"/>
    </row>
    <row r="228" spans="4:4" x14ac:dyDescent="0.2">
      <c r="D228" s="350"/>
    </row>
    <row r="229" spans="4:4" x14ac:dyDescent="0.2">
      <c r="D229" s="350"/>
    </row>
    <row r="230" spans="4:4" x14ac:dyDescent="0.2">
      <c r="D230" s="350"/>
    </row>
    <row r="231" spans="4:4" x14ac:dyDescent="0.2">
      <c r="D231" s="350"/>
    </row>
    <row r="232" spans="4:4" x14ac:dyDescent="0.2">
      <c r="D232" s="350"/>
    </row>
    <row r="233" spans="4:4" x14ac:dyDescent="0.2">
      <c r="D233" s="350"/>
    </row>
    <row r="234" spans="4:4" x14ac:dyDescent="0.2">
      <c r="D234" s="350"/>
    </row>
    <row r="235" spans="4:4" x14ac:dyDescent="0.2">
      <c r="D235" s="350"/>
    </row>
    <row r="236" spans="4:4" x14ac:dyDescent="0.2">
      <c r="D236" s="350"/>
    </row>
    <row r="237" spans="4:4" x14ac:dyDescent="0.2">
      <c r="D237" s="350"/>
    </row>
    <row r="238" spans="4:4" x14ac:dyDescent="0.2">
      <c r="D238" s="350"/>
    </row>
    <row r="239" spans="4:4" x14ac:dyDescent="0.2">
      <c r="D239" s="350"/>
    </row>
    <row r="240" spans="4:4" x14ac:dyDescent="0.2">
      <c r="D240" s="350"/>
    </row>
    <row r="241" spans="4:4" x14ac:dyDescent="0.2">
      <c r="D241" s="350"/>
    </row>
    <row r="242" spans="4:4" x14ac:dyDescent="0.2">
      <c r="D242" s="350"/>
    </row>
    <row r="243" spans="4:4" x14ac:dyDescent="0.2">
      <c r="D243" s="350"/>
    </row>
    <row r="244" spans="4:4" x14ac:dyDescent="0.2">
      <c r="D244" s="350"/>
    </row>
    <row r="245" spans="4:4" x14ac:dyDescent="0.2">
      <c r="D245" s="350"/>
    </row>
    <row r="246" spans="4:4" x14ac:dyDescent="0.2">
      <c r="D246" s="350"/>
    </row>
    <row r="247" spans="4:4" x14ac:dyDescent="0.2">
      <c r="D247" s="350"/>
    </row>
    <row r="248" spans="4:4" x14ac:dyDescent="0.2">
      <c r="D248" s="350"/>
    </row>
    <row r="249" spans="4:4" x14ac:dyDescent="0.2">
      <c r="D249" s="350"/>
    </row>
    <row r="250" spans="4:4" x14ac:dyDescent="0.2">
      <c r="D250" s="350"/>
    </row>
    <row r="251" spans="4:4" x14ac:dyDescent="0.2">
      <c r="D251" s="350"/>
    </row>
    <row r="252" spans="4:4" x14ac:dyDescent="0.2">
      <c r="D252" s="350"/>
    </row>
    <row r="253" spans="4:4" x14ac:dyDescent="0.2">
      <c r="D253" s="350"/>
    </row>
    <row r="254" spans="4:4" x14ac:dyDescent="0.2">
      <c r="D254" s="350"/>
    </row>
    <row r="255" spans="4:4" x14ac:dyDescent="0.2">
      <c r="D255" s="350"/>
    </row>
    <row r="256" spans="4:4" x14ac:dyDescent="0.2">
      <c r="D256" s="350"/>
    </row>
    <row r="257" spans="4:4" x14ac:dyDescent="0.2">
      <c r="D257" s="350"/>
    </row>
    <row r="258" spans="4:4" x14ac:dyDescent="0.2">
      <c r="D258" s="350"/>
    </row>
    <row r="259" spans="4:4" x14ac:dyDescent="0.2">
      <c r="D259" s="350"/>
    </row>
    <row r="260" spans="4:4" x14ac:dyDescent="0.2">
      <c r="D260" s="350"/>
    </row>
    <row r="261" spans="4:4" x14ac:dyDescent="0.2">
      <c r="D261" s="350"/>
    </row>
    <row r="262" spans="4:4" x14ac:dyDescent="0.2">
      <c r="D262" s="350"/>
    </row>
    <row r="263" spans="4:4" x14ac:dyDescent="0.2">
      <c r="D263" s="350"/>
    </row>
    <row r="264" spans="4:4" x14ac:dyDescent="0.2">
      <c r="D264" s="350"/>
    </row>
    <row r="265" spans="4:4" x14ac:dyDescent="0.2">
      <c r="D265" s="350"/>
    </row>
    <row r="266" spans="4:4" x14ac:dyDescent="0.2">
      <c r="D266" s="350"/>
    </row>
    <row r="267" spans="4:4" x14ac:dyDescent="0.2">
      <c r="D267" s="350"/>
    </row>
    <row r="268" spans="4:4" x14ac:dyDescent="0.2">
      <c r="D268" s="350"/>
    </row>
    <row r="269" spans="4:4" x14ac:dyDescent="0.2">
      <c r="D269" s="350"/>
    </row>
    <row r="270" spans="4:4" x14ac:dyDescent="0.2">
      <c r="D270" s="350"/>
    </row>
    <row r="271" spans="4:4" x14ac:dyDescent="0.2">
      <c r="D271" s="350"/>
    </row>
    <row r="272" spans="4:4" x14ac:dyDescent="0.2">
      <c r="D272" s="350"/>
    </row>
    <row r="273" spans="4:4" x14ac:dyDescent="0.2">
      <c r="D273" s="350"/>
    </row>
    <row r="274" spans="4:4" x14ac:dyDescent="0.2">
      <c r="D274" s="350"/>
    </row>
    <row r="275" spans="4:4" x14ac:dyDescent="0.2">
      <c r="D275" s="350"/>
    </row>
    <row r="276" spans="4:4" x14ac:dyDescent="0.2">
      <c r="D276" s="350"/>
    </row>
    <row r="277" spans="4:4" x14ac:dyDescent="0.2">
      <c r="D277" s="350"/>
    </row>
    <row r="278" spans="4:4" x14ac:dyDescent="0.2">
      <c r="D278" s="350"/>
    </row>
    <row r="279" spans="4:4" x14ac:dyDescent="0.2">
      <c r="D279" s="350"/>
    </row>
    <row r="280" spans="4:4" x14ac:dyDescent="0.2">
      <c r="D280" s="350"/>
    </row>
    <row r="281" spans="4:4" x14ac:dyDescent="0.2">
      <c r="D281" s="350"/>
    </row>
    <row r="282" spans="4:4" x14ac:dyDescent="0.2">
      <c r="D282" s="350"/>
    </row>
    <row r="283" spans="4:4" x14ac:dyDescent="0.2">
      <c r="D283" s="350"/>
    </row>
    <row r="284" spans="4:4" x14ac:dyDescent="0.2">
      <c r="D284" s="350"/>
    </row>
    <row r="285" spans="4:4" x14ac:dyDescent="0.2">
      <c r="D285" s="350"/>
    </row>
    <row r="286" spans="4:4" x14ac:dyDescent="0.2">
      <c r="D286" s="350"/>
    </row>
    <row r="287" spans="4:4" x14ac:dyDescent="0.2">
      <c r="D287" s="350"/>
    </row>
    <row r="288" spans="4:4" x14ac:dyDescent="0.2">
      <c r="D288" s="350"/>
    </row>
    <row r="289" spans="4:4" x14ac:dyDescent="0.2">
      <c r="D289" s="350"/>
    </row>
    <row r="290" spans="4:4" x14ac:dyDescent="0.2">
      <c r="D290" s="350"/>
    </row>
    <row r="291" spans="4:4" x14ac:dyDescent="0.2">
      <c r="D291" s="350"/>
    </row>
    <row r="292" spans="4:4" x14ac:dyDescent="0.2">
      <c r="D292" s="350"/>
    </row>
    <row r="293" spans="4:4" x14ac:dyDescent="0.2">
      <c r="D293" s="350"/>
    </row>
    <row r="294" spans="4:4" x14ac:dyDescent="0.2">
      <c r="D294" s="350"/>
    </row>
    <row r="295" spans="4:4" x14ac:dyDescent="0.2">
      <c r="D295" s="350"/>
    </row>
    <row r="296" spans="4:4" x14ac:dyDescent="0.2">
      <c r="D296" s="350"/>
    </row>
    <row r="297" spans="4:4" x14ac:dyDescent="0.2">
      <c r="D297" s="350"/>
    </row>
    <row r="298" spans="4:4" x14ac:dyDescent="0.2">
      <c r="D298" s="350"/>
    </row>
    <row r="299" spans="4:4" x14ac:dyDescent="0.2">
      <c r="D299" s="350"/>
    </row>
    <row r="300" spans="4:4" x14ac:dyDescent="0.2">
      <c r="D300" s="350"/>
    </row>
    <row r="301" spans="4:4" x14ac:dyDescent="0.2">
      <c r="D301" s="350"/>
    </row>
    <row r="302" spans="4:4" x14ac:dyDescent="0.2">
      <c r="D302" s="350"/>
    </row>
    <row r="303" spans="4:4" x14ac:dyDescent="0.2">
      <c r="D303" s="350"/>
    </row>
    <row r="304" spans="4:4" x14ac:dyDescent="0.2">
      <c r="D304" s="350"/>
    </row>
    <row r="305" spans="4:4" x14ac:dyDescent="0.2">
      <c r="D305" s="350"/>
    </row>
    <row r="306" spans="4:4" x14ac:dyDescent="0.2">
      <c r="D306" s="350"/>
    </row>
    <row r="307" spans="4:4" x14ac:dyDescent="0.2">
      <c r="D307" s="350"/>
    </row>
    <row r="308" spans="4:4" x14ac:dyDescent="0.2">
      <c r="D308" s="350"/>
    </row>
    <row r="309" spans="4:4" x14ac:dyDescent="0.2">
      <c r="D309" s="350"/>
    </row>
    <row r="310" spans="4:4" x14ac:dyDescent="0.2">
      <c r="D310" s="350"/>
    </row>
    <row r="311" spans="4:4" x14ac:dyDescent="0.2">
      <c r="D311" s="350"/>
    </row>
    <row r="312" spans="4:4" x14ac:dyDescent="0.2">
      <c r="D312" s="350"/>
    </row>
    <row r="313" spans="4:4" x14ac:dyDescent="0.2">
      <c r="D313" s="350"/>
    </row>
    <row r="314" spans="4:4" x14ac:dyDescent="0.2">
      <c r="D314" s="350"/>
    </row>
    <row r="315" spans="4:4" x14ac:dyDescent="0.2">
      <c r="D315" s="350"/>
    </row>
    <row r="316" spans="4:4" x14ac:dyDescent="0.2">
      <c r="D316" s="350"/>
    </row>
    <row r="317" spans="4:4" x14ac:dyDescent="0.2">
      <c r="D317" s="350"/>
    </row>
    <row r="318" spans="4:4" x14ac:dyDescent="0.2">
      <c r="D318" s="350"/>
    </row>
    <row r="319" spans="4:4" x14ac:dyDescent="0.2">
      <c r="D319" s="350"/>
    </row>
    <row r="320" spans="4:4" x14ac:dyDescent="0.2">
      <c r="D320" s="350"/>
    </row>
    <row r="321" spans="4:4" x14ac:dyDescent="0.2">
      <c r="D321" s="350"/>
    </row>
    <row r="322" spans="4:4" x14ac:dyDescent="0.2">
      <c r="D322" s="350"/>
    </row>
    <row r="323" spans="4:4" x14ac:dyDescent="0.2">
      <c r="D323" s="350"/>
    </row>
    <row r="324" spans="4:4" x14ac:dyDescent="0.2">
      <c r="D324" s="350"/>
    </row>
    <row r="325" spans="4:4" x14ac:dyDescent="0.2">
      <c r="D325" s="350"/>
    </row>
    <row r="326" spans="4:4" x14ac:dyDescent="0.2">
      <c r="D326" s="350"/>
    </row>
    <row r="327" spans="4:4" x14ac:dyDescent="0.2">
      <c r="D327" s="350"/>
    </row>
    <row r="328" spans="4:4" x14ac:dyDescent="0.2">
      <c r="D328" s="350"/>
    </row>
    <row r="329" spans="4:4" x14ac:dyDescent="0.2">
      <c r="D329" s="350"/>
    </row>
    <row r="330" spans="4:4" x14ac:dyDescent="0.2">
      <c r="D330" s="350"/>
    </row>
    <row r="331" spans="4:4" x14ac:dyDescent="0.2">
      <c r="D331" s="350"/>
    </row>
    <row r="332" spans="4:4" x14ac:dyDescent="0.2">
      <c r="D332" s="350"/>
    </row>
    <row r="333" spans="4:4" x14ac:dyDescent="0.2">
      <c r="D333" s="350"/>
    </row>
    <row r="334" spans="4:4" x14ac:dyDescent="0.2">
      <c r="D334" s="350"/>
    </row>
    <row r="335" spans="4:4" x14ac:dyDescent="0.2">
      <c r="D335" s="350"/>
    </row>
    <row r="336" spans="4:4" x14ac:dyDescent="0.2">
      <c r="D336" s="350"/>
    </row>
    <row r="337" spans="4:4" x14ac:dyDescent="0.2">
      <c r="D337" s="350"/>
    </row>
    <row r="338" spans="4:4" x14ac:dyDescent="0.2">
      <c r="D338" s="350"/>
    </row>
    <row r="339" spans="4:4" x14ac:dyDescent="0.2">
      <c r="D339" s="350"/>
    </row>
    <row r="340" spans="4:4" x14ac:dyDescent="0.2">
      <c r="D340" s="350"/>
    </row>
    <row r="341" spans="4:4" x14ac:dyDescent="0.2">
      <c r="D341" s="350"/>
    </row>
    <row r="342" spans="4:4" x14ac:dyDescent="0.2">
      <c r="D342" s="350"/>
    </row>
    <row r="343" spans="4:4" x14ac:dyDescent="0.2">
      <c r="D343" s="350"/>
    </row>
    <row r="344" spans="4:4" x14ac:dyDescent="0.2">
      <c r="D344" s="350"/>
    </row>
    <row r="345" spans="4:4" x14ac:dyDescent="0.2">
      <c r="D345" s="350"/>
    </row>
    <row r="346" spans="4:4" x14ac:dyDescent="0.2">
      <c r="D346" s="350"/>
    </row>
    <row r="347" spans="4:4" x14ac:dyDescent="0.2">
      <c r="D347" s="350"/>
    </row>
    <row r="348" spans="4:4" x14ac:dyDescent="0.2">
      <c r="D348" s="350"/>
    </row>
    <row r="349" spans="4:4" x14ac:dyDescent="0.2">
      <c r="D349" s="350"/>
    </row>
    <row r="350" spans="4:4" x14ac:dyDescent="0.2">
      <c r="D350" s="350"/>
    </row>
    <row r="351" spans="4:4" x14ac:dyDescent="0.2">
      <c r="D351" s="350"/>
    </row>
    <row r="352" spans="4:4" x14ac:dyDescent="0.2">
      <c r="D352" s="350"/>
    </row>
    <row r="353" spans="4:4" x14ac:dyDescent="0.2">
      <c r="D353" s="350"/>
    </row>
    <row r="354" spans="4:4" x14ac:dyDescent="0.2">
      <c r="D354" s="350"/>
    </row>
    <row r="355" spans="4:4" x14ac:dyDescent="0.2">
      <c r="D355" s="350"/>
    </row>
    <row r="356" spans="4:4" x14ac:dyDescent="0.2">
      <c r="D356" s="350"/>
    </row>
    <row r="357" spans="4:4" x14ac:dyDescent="0.2">
      <c r="D357" s="350"/>
    </row>
    <row r="358" spans="4:4" x14ac:dyDescent="0.2">
      <c r="D358" s="350"/>
    </row>
    <row r="359" spans="4:4" x14ac:dyDescent="0.2">
      <c r="D359" s="350"/>
    </row>
    <row r="360" spans="4:4" x14ac:dyDescent="0.2">
      <c r="D360" s="350"/>
    </row>
    <row r="361" spans="4:4" x14ac:dyDescent="0.2">
      <c r="D361" s="350"/>
    </row>
    <row r="362" spans="4:4" x14ac:dyDescent="0.2">
      <c r="D362" s="350"/>
    </row>
    <row r="363" spans="4:4" x14ac:dyDescent="0.2">
      <c r="D363" s="350"/>
    </row>
    <row r="364" spans="4:4" x14ac:dyDescent="0.2">
      <c r="D364" s="350"/>
    </row>
  </sheetData>
  <dataConsolidate/>
  <pageMargins left="0.19685039370078741" right="0.19685039370078741" top="0.27559055118110237" bottom="0.19685039370078741" header="0.31496062992125984" footer="0.51181102362204722"/>
  <pageSetup paperSize="9" scale="70" orientation="portrait" r:id="rId1"/>
  <headerFooter alignWithMargins="0">
    <oddFooter xml:space="preserve">&amp;R&amp;8
</oddFooter>
  </headerFooter>
  <rowBreaks count="1" manualBreakCount="1">
    <brk id="109" max="5"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tabColor indexed="26"/>
  </sheetPr>
  <dimension ref="A1:H358"/>
  <sheetViews>
    <sheetView showRowColHeaders="0" showZeros="0" view="pageBreakPreview" topLeftCell="A147" zoomScale="115" zoomScaleNormal="100" workbookViewId="0">
      <selection activeCell="F198" sqref="F198"/>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AT_nbre!B3</f>
        <v>MOIS D'OCTOBRE 2024</v>
      </c>
      <c r="D3" s="11"/>
    </row>
    <row r="4" spans="1:8" ht="14.25" customHeight="1" x14ac:dyDescent="0.2">
      <c r="B4" s="12" t="s">
        <v>176</v>
      </c>
      <c r="C4" s="13"/>
      <c r="D4" s="13"/>
      <c r="E4" s="13"/>
      <c r="F4" s="13"/>
      <c r="G4" s="351"/>
      <c r="H4" s="15"/>
    </row>
    <row r="5" spans="1:8" ht="12" customHeight="1" x14ac:dyDescent="0.2">
      <c r="B5" s="16" t="s">
        <v>4</v>
      </c>
      <c r="C5" s="17" t="s">
        <v>1</v>
      </c>
      <c r="D5" s="17" t="s">
        <v>2</v>
      </c>
      <c r="E5" s="18" t="s">
        <v>6</v>
      </c>
      <c r="F5" s="219" t="s">
        <v>3</v>
      </c>
      <c r="G5" s="19" t="str">
        <f>Maladie_mnt!$H$5</f>
        <v>GAM</v>
      </c>
      <c r="H5" s="20"/>
    </row>
    <row r="6" spans="1:8" ht="9.75" customHeight="1" x14ac:dyDescent="0.2">
      <c r="B6" s="21"/>
      <c r="C6" s="45" t="s">
        <v>5</v>
      </c>
      <c r="D6" s="44" t="s">
        <v>5</v>
      </c>
      <c r="E6" s="44"/>
      <c r="F6" s="220" t="s">
        <v>87</v>
      </c>
      <c r="G6" s="22" t="str">
        <f>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13892886</v>
      </c>
      <c r="D10" s="30">
        <v>5529861</v>
      </c>
      <c r="E10" s="30">
        <v>19422747</v>
      </c>
      <c r="F10" s="222">
        <v>248167</v>
      </c>
      <c r="G10" s="179">
        <v>3.2587071275805179E-2</v>
      </c>
      <c r="H10" s="20"/>
    </row>
    <row r="11" spans="1:8" ht="10.5" customHeight="1" x14ac:dyDescent="0.2">
      <c r="B11" s="16" t="s">
        <v>23</v>
      </c>
      <c r="C11" s="30">
        <v>243508</v>
      </c>
      <c r="D11" s="30">
        <v>806751</v>
      </c>
      <c r="E11" s="30">
        <v>1050259</v>
      </c>
      <c r="F11" s="222">
        <v>472</v>
      </c>
      <c r="G11" s="179">
        <v>-5.055840518683119E-2</v>
      </c>
      <c r="H11" s="20"/>
    </row>
    <row r="12" spans="1:8" ht="10.5" customHeight="1" x14ac:dyDescent="0.2">
      <c r="B12" s="33" t="s">
        <v>193</v>
      </c>
      <c r="C12" s="30">
        <v>63437.760000000053</v>
      </c>
      <c r="D12" s="30">
        <v>234270.40999999997</v>
      </c>
      <c r="E12" s="30">
        <v>297708.1700000001</v>
      </c>
      <c r="F12" s="222">
        <v>222247.6</v>
      </c>
      <c r="G12" s="179">
        <v>-4.4626005092770371E-2</v>
      </c>
      <c r="H12" s="20"/>
    </row>
    <row r="13" spans="1:8" ht="10.5" customHeight="1" x14ac:dyDescent="0.2">
      <c r="B13" s="33" t="s">
        <v>194</v>
      </c>
      <c r="C13" s="30">
        <v>726951</v>
      </c>
      <c r="D13" s="30">
        <v>332445</v>
      </c>
      <c r="E13" s="30">
        <v>1059396</v>
      </c>
      <c r="F13" s="222">
        <v>56602</v>
      </c>
      <c r="G13" s="179">
        <v>4.141237048035995E-2</v>
      </c>
      <c r="H13" s="20"/>
    </row>
    <row r="14" spans="1:8" x14ac:dyDescent="0.2">
      <c r="B14" s="33" t="s">
        <v>322</v>
      </c>
      <c r="C14" s="30">
        <v>36454</v>
      </c>
      <c r="D14" s="30">
        <v>10789</v>
      </c>
      <c r="E14" s="30">
        <v>47243</v>
      </c>
      <c r="F14" s="222">
        <v>2734</v>
      </c>
      <c r="G14" s="179">
        <v>5.3590544157002595E-2</v>
      </c>
      <c r="H14" s="20"/>
    </row>
    <row r="15" spans="1:8" x14ac:dyDescent="0.2">
      <c r="B15" s="33" t="s">
        <v>324</v>
      </c>
      <c r="C15" s="30">
        <v>8</v>
      </c>
      <c r="D15" s="30">
        <v>1</v>
      </c>
      <c r="E15" s="30">
        <v>9</v>
      </c>
      <c r="F15" s="222">
        <v>1</v>
      </c>
      <c r="G15" s="179"/>
      <c r="H15" s="20"/>
    </row>
    <row r="16" spans="1:8" x14ac:dyDescent="0.2">
      <c r="B16" s="33" t="s">
        <v>325</v>
      </c>
      <c r="C16" s="30">
        <v>8</v>
      </c>
      <c r="D16" s="30">
        <v>225</v>
      </c>
      <c r="E16" s="30">
        <v>233</v>
      </c>
      <c r="F16" s="222">
        <v>221</v>
      </c>
      <c r="G16" s="179">
        <v>-0.30239520958083832</v>
      </c>
      <c r="H16" s="20"/>
    </row>
    <row r="17" spans="1:8" x14ac:dyDescent="0.2">
      <c r="B17" s="33" t="s">
        <v>320</v>
      </c>
      <c r="C17" s="30">
        <v>173904</v>
      </c>
      <c r="D17" s="30">
        <v>82638</v>
      </c>
      <c r="E17" s="30">
        <v>256542</v>
      </c>
      <c r="F17" s="222">
        <v>5809</v>
      </c>
      <c r="G17" s="179">
        <v>-3.7459760023412336E-2</v>
      </c>
      <c r="H17" s="20"/>
    </row>
    <row r="18" spans="1:8" x14ac:dyDescent="0.2">
      <c r="B18" s="33" t="s">
        <v>321</v>
      </c>
      <c r="C18" s="30">
        <v>11180</v>
      </c>
      <c r="D18" s="30">
        <v>1251</v>
      </c>
      <c r="E18" s="30">
        <v>12431</v>
      </c>
      <c r="F18" s="222">
        <v>38</v>
      </c>
      <c r="G18" s="179">
        <v>0.45681471932497364</v>
      </c>
      <c r="H18" s="20"/>
    </row>
    <row r="19" spans="1:8" x14ac:dyDescent="0.2">
      <c r="B19" s="33" t="s">
        <v>323</v>
      </c>
      <c r="C19" s="30">
        <v>505397</v>
      </c>
      <c r="D19" s="30">
        <v>237541</v>
      </c>
      <c r="E19" s="30">
        <v>742938</v>
      </c>
      <c r="F19" s="222">
        <v>47799</v>
      </c>
      <c r="G19" s="179">
        <v>6.5858478621872107E-2</v>
      </c>
      <c r="H19" s="20"/>
    </row>
    <row r="20" spans="1:8" x14ac:dyDescent="0.2">
      <c r="B20" s="16" t="s">
        <v>195</v>
      </c>
      <c r="C20" s="30">
        <v>790388.76000000013</v>
      </c>
      <c r="D20" s="30">
        <v>566715.41</v>
      </c>
      <c r="E20" s="30">
        <v>1357104.1700000002</v>
      </c>
      <c r="F20" s="222">
        <v>278849.60000000003</v>
      </c>
      <c r="G20" s="179">
        <v>2.123693725068021E-2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5400043</v>
      </c>
      <c r="D23" s="30">
        <v>2298118</v>
      </c>
      <c r="E23" s="30">
        <v>7698161</v>
      </c>
      <c r="F23" s="222">
        <v>571047</v>
      </c>
      <c r="G23" s="179">
        <v>2.0530014925834061E-2</v>
      </c>
      <c r="H23" s="20"/>
    </row>
    <row r="24" spans="1:8" ht="10.5" customHeight="1" x14ac:dyDescent="0.2">
      <c r="B24" s="16" t="s">
        <v>23</v>
      </c>
      <c r="C24" s="30">
        <v>2076</v>
      </c>
      <c r="D24" s="30">
        <v>4188</v>
      </c>
      <c r="E24" s="30">
        <v>6264</v>
      </c>
      <c r="F24" s="222">
        <v>14</v>
      </c>
      <c r="G24" s="179">
        <v>0.1183717193358329</v>
      </c>
      <c r="H24" s="34"/>
    </row>
    <row r="25" spans="1:8" ht="10.5" customHeight="1" x14ac:dyDescent="0.2">
      <c r="B25" s="33" t="s">
        <v>193</v>
      </c>
      <c r="C25" s="30">
        <v>264638.83999999997</v>
      </c>
      <c r="D25" s="30">
        <v>2040161.27</v>
      </c>
      <c r="E25" s="30">
        <v>2304800.11</v>
      </c>
      <c r="F25" s="222">
        <v>1966341.3</v>
      </c>
      <c r="G25" s="179">
        <v>4.1313393050268044E-2</v>
      </c>
      <c r="H25" s="34"/>
    </row>
    <row r="26" spans="1:8" ht="10.5" customHeight="1" x14ac:dyDescent="0.2">
      <c r="B26" s="33" t="s">
        <v>194</v>
      </c>
      <c r="C26" s="30">
        <v>11680250</v>
      </c>
      <c r="D26" s="30">
        <v>6413400.5</v>
      </c>
      <c r="E26" s="30">
        <v>18093650.5</v>
      </c>
      <c r="F26" s="222">
        <v>2964145</v>
      </c>
      <c r="G26" s="179">
        <v>6.7280650979449685E-2</v>
      </c>
      <c r="H26" s="34"/>
    </row>
    <row r="27" spans="1:8" ht="10.5" customHeight="1" x14ac:dyDescent="0.2">
      <c r="B27" s="33" t="s">
        <v>322</v>
      </c>
      <c r="C27" s="30">
        <v>219190.5</v>
      </c>
      <c r="D27" s="30">
        <v>658841</v>
      </c>
      <c r="E27" s="30">
        <v>878031.5</v>
      </c>
      <c r="F27" s="222">
        <v>562758</v>
      </c>
      <c r="G27" s="179">
        <v>6.0206841590494609E-2</v>
      </c>
      <c r="H27" s="34"/>
    </row>
    <row r="28" spans="1:8" ht="10.5" customHeight="1" x14ac:dyDescent="0.2">
      <c r="B28" s="33" t="s">
        <v>324</v>
      </c>
      <c r="C28" s="30">
        <v>626</v>
      </c>
      <c r="D28" s="30">
        <v>10919</v>
      </c>
      <c r="E28" s="30">
        <v>11545</v>
      </c>
      <c r="F28" s="222">
        <v>11237</v>
      </c>
      <c r="G28" s="179">
        <v>-5.3300533005330109E-2</v>
      </c>
      <c r="H28" s="34"/>
    </row>
    <row r="29" spans="1:8" ht="10.5" customHeight="1" x14ac:dyDescent="0.2">
      <c r="B29" s="33" t="s">
        <v>325</v>
      </c>
      <c r="C29" s="30">
        <v>8457</v>
      </c>
      <c r="D29" s="30">
        <v>835897</v>
      </c>
      <c r="E29" s="30">
        <v>844354</v>
      </c>
      <c r="F29" s="222">
        <v>833962</v>
      </c>
      <c r="G29" s="179">
        <v>3.8538979927947636E-2</v>
      </c>
      <c r="H29" s="34"/>
    </row>
    <row r="30" spans="1:8" ht="10.5" customHeight="1" x14ac:dyDescent="0.2">
      <c r="B30" s="33" t="s">
        <v>320</v>
      </c>
      <c r="C30" s="30">
        <v>1882693</v>
      </c>
      <c r="D30" s="30">
        <v>781412</v>
      </c>
      <c r="E30" s="30">
        <v>2664105</v>
      </c>
      <c r="F30" s="222">
        <v>83174</v>
      </c>
      <c r="G30" s="179">
        <v>4.9585441909665962E-2</v>
      </c>
      <c r="H30" s="34"/>
    </row>
    <row r="31" spans="1:8" ht="10.5" customHeight="1" x14ac:dyDescent="0.2">
      <c r="B31" s="33" t="s">
        <v>321</v>
      </c>
      <c r="C31" s="30">
        <v>4668777</v>
      </c>
      <c r="D31" s="30">
        <v>1511960</v>
      </c>
      <c r="E31" s="30">
        <v>6180737</v>
      </c>
      <c r="F31" s="222">
        <v>395058</v>
      </c>
      <c r="G31" s="179">
        <v>7.9614145101703837E-2</v>
      </c>
      <c r="H31" s="34"/>
    </row>
    <row r="32" spans="1:8" ht="10.5" customHeight="1" x14ac:dyDescent="0.2">
      <c r="B32" s="33" t="s">
        <v>323</v>
      </c>
      <c r="C32" s="30">
        <v>4900506.5</v>
      </c>
      <c r="D32" s="30">
        <v>2614371.5</v>
      </c>
      <c r="E32" s="30">
        <v>7514878</v>
      </c>
      <c r="F32" s="222">
        <v>1077956</v>
      </c>
      <c r="G32" s="179">
        <v>6.7991594634686958E-2</v>
      </c>
      <c r="H32" s="34"/>
    </row>
    <row r="33" spans="1:8" ht="10.5" customHeight="1" x14ac:dyDescent="0.2">
      <c r="B33" s="269" t="s">
        <v>195</v>
      </c>
      <c r="C33" s="30">
        <v>11944888.84</v>
      </c>
      <c r="D33" s="30">
        <v>8453561.7699999996</v>
      </c>
      <c r="E33" s="30">
        <v>20398450.610000003</v>
      </c>
      <c r="F33" s="222">
        <v>4930486.3</v>
      </c>
      <c r="G33" s="179">
        <v>6.4281920685904881E-2</v>
      </c>
      <c r="H33" s="34"/>
    </row>
    <row r="34" spans="1:8" ht="10.5" customHeight="1" x14ac:dyDescent="0.2">
      <c r="B34" s="16" t="s">
        <v>196</v>
      </c>
      <c r="C34" s="30">
        <v>4511</v>
      </c>
      <c r="D34" s="30">
        <v>360</v>
      </c>
      <c r="E34" s="30">
        <v>4871</v>
      </c>
      <c r="F34" s="222">
        <v>28</v>
      </c>
      <c r="G34" s="179">
        <v>-0.18776054694013677</v>
      </c>
      <c r="H34" s="34"/>
    </row>
    <row r="35" spans="1:8" ht="10.5" customHeight="1" x14ac:dyDescent="0.2">
      <c r="B35" s="16" t="s">
        <v>197</v>
      </c>
      <c r="C35" s="30">
        <v>3683</v>
      </c>
      <c r="D35" s="30">
        <v>225</v>
      </c>
      <c r="E35" s="30">
        <v>3908</v>
      </c>
      <c r="F35" s="222">
        <v>4</v>
      </c>
      <c r="G35" s="179">
        <v>-2.8344107409249086E-2</v>
      </c>
      <c r="H35" s="34"/>
    </row>
    <row r="36" spans="1:8" ht="10.5" customHeight="1" x14ac:dyDescent="0.2">
      <c r="B36" s="16" t="s">
        <v>198</v>
      </c>
      <c r="C36" s="30">
        <v>24708.25</v>
      </c>
      <c r="D36" s="30">
        <v>303816</v>
      </c>
      <c r="E36" s="30">
        <v>328524.25</v>
      </c>
      <c r="F36" s="222"/>
      <c r="G36" s="179">
        <v>-1.4917427088280921E-2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19292929</v>
      </c>
      <c r="D39" s="30">
        <v>7827979</v>
      </c>
      <c r="E39" s="30">
        <v>27120908</v>
      </c>
      <c r="F39" s="222">
        <v>819214</v>
      </c>
      <c r="G39" s="179">
        <v>2.9135864457326521E-2</v>
      </c>
      <c r="H39" s="34"/>
    </row>
    <row r="40" spans="1:8" ht="10.5" customHeight="1" x14ac:dyDescent="0.2">
      <c r="B40" s="16" t="s">
        <v>23</v>
      </c>
      <c r="C40" s="30">
        <v>245584</v>
      </c>
      <c r="D40" s="30">
        <v>810939</v>
      </c>
      <c r="E40" s="30">
        <v>1056523</v>
      </c>
      <c r="F40" s="222">
        <v>486</v>
      </c>
      <c r="G40" s="179">
        <v>-4.9707363011080363E-2</v>
      </c>
      <c r="H40" s="34"/>
    </row>
    <row r="41" spans="1:8" s="28" customFormat="1" ht="10.5" customHeight="1" x14ac:dyDescent="0.2">
      <c r="A41" s="24"/>
      <c r="B41" s="33" t="s">
        <v>193</v>
      </c>
      <c r="C41" s="30">
        <v>328076.60000000009</v>
      </c>
      <c r="D41" s="30">
        <v>2274431.6800000002</v>
      </c>
      <c r="E41" s="30">
        <v>2602508.2799999998</v>
      </c>
      <c r="F41" s="222">
        <v>2188588.9000000004</v>
      </c>
      <c r="G41" s="179">
        <v>3.070736177608735E-2</v>
      </c>
      <c r="H41" s="27"/>
    </row>
    <row r="42" spans="1:8" ht="10.5" customHeight="1" x14ac:dyDescent="0.2">
      <c r="B42" s="33" t="s">
        <v>194</v>
      </c>
      <c r="C42" s="30">
        <v>12407201</v>
      </c>
      <c r="D42" s="30">
        <v>6745845.5</v>
      </c>
      <c r="E42" s="30">
        <v>19153046.5</v>
      </c>
      <c r="F42" s="222">
        <v>3020747</v>
      </c>
      <c r="G42" s="179">
        <v>6.5816291680039329E-2</v>
      </c>
      <c r="H42" s="34"/>
    </row>
    <row r="43" spans="1:8" ht="10.5" customHeight="1" x14ac:dyDescent="0.2">
      <c r="B43" s="33" t="s">
        <v>322</v>
      </c>
      <c r="C43" s="30">
        <v>255644.5</v>
      </c>
      <c r="D43" s="30">
        <v>669630</v>
      </c>
      <c r="E43" s="30">
        <v>925274.5</v>
      </c>
      <c r="F43" s="222">
        <v>565492</v>
      </c>
      <c r="G43" s="179">
        <v>5.9867011832624994E-2</v>
      </c>
      <c r="H43" s="34"/>
    </row>
    <row r="44" spans="1:8" ht="10.5" customHeight="1" x14ac:dyDescent="0.2">
      <c r="B44" s="33" t="s">
        <v>324</v>
      </c>
      <c r="C44" s="30">
        <v>634</v>
      </c>
      <c r="D44" s="30">
        <v>10920</v>
      </c>
      <c r="E44" s="343">
        <v>11554</v>
      </c>
      <c r="F44" s="222">
        <v>11238</v>
      </c>
      <c r="G44" s="344">
        <v>-5.2795540252500439E-2</v>
      </c>
      <c r="H44" s="34"/>
    </row>
    <row r="45" spans="1:8" ht="10.5" customHeight="1" x14ac:dyDescent="0.2">
      <c r="B45" s="33" t="s">
        <v>325</v>
      </c>
      <c r="C45" s="30">
        <v>8465</v>
      </c>
      <c r="D45" s="30">
        <v>836122</v>
      </c>
      <c r="E45" s="343">
        <v>844587</v>
      </c>
      <c r="F45" s="222">
        <v>834183</v>
      </c>
      <c r="G45" s="344">
        <v>3.8398977076430363E-2</v>
      </c>
      <c r="H45" s="34"/>
    </row>
    <row r="46" spans="1:8" ht="10.5" customHeight="1" x14ac:dyDescent="0.2">
      <c r="B46" s="33" t="s">
        <v>320</v>
      </c>
      <c r="C46" s="30">
        <v>2056597</v>
      </c>
      <c r="D46" s="30">
        <v>864050</v>
      </c>
      <c r="E46" s="343">
        <v>2920647</v>
      </c>
      <c r="F46" s="222">
        <v>88983</v>
      </c>
      <c r="G46" s="344">
        <v>4.1313889797063741E-2</v>
      </c>
      <c r="H46" s="34"/>
    </row>
    <row r="47" spans="1:8" ht="10.5" customHeight="1" x14ac:dyDescent="0.2">
      <c r="B47" s="33" t="s">
        <v>321</v>
      </c>
      <c r="C47" s="30">
        <v>4679957</v>
      </c>
      <c r="D47" s="30">
        <v>1513211</v>
      </c>
      <c r="E47" s="343">
        <v>6193168</v>
      </c>
      <c r="F47" s="222">
        <v>395096</v>
      </c>
      <c r="G47" s="344">
        <v>8.0175523325001663E-2</v>
      </c>
      <c r="H47" s="34"/>
    </row>
    <row r="48" spans="1:8" ht="10.5" customHeight="1" x14ac:dyDescent="0.2">
      <c r="B48" s="33" t="s">
        <v>323</v>
      </c>
      <c r="C48" s="30">
        <v>5405903.5</v>
      </c>
      <c r="D48" s="30">
        <v>2851912.5</v>
      </c>
      <c r="E48" s="343">
        <v>8257816</v>
      </c>
      <c r="F48" s="222">
        <v>1125755</v>
      </c>
      <c r="G48" s="344">
        <v>6.7799333302342557E-2</v>
      </c>
      <c r="H48" s="34"/>
    </row>
    <row r="49" spans="1:8" ht="10.5" customHeight="1" x14ac:dyDescent="0.2">
      <c r="B49" s="269" t="s">
        <v>195</v>
      </c>
      <c r="C49" s="30">
        <v>12735277.6</v>
      </c>
      <c r="D49" s="30">
        <v>9020277.1800000016</v>
      </c>
      <c r="E49" s="343">
        <v>21755554.779999997</v>
      </c>
      <c r="F49" s="222">
        <v>5209335.9000000004</v>
      </c>
      <c r="G49" s="344">
        <v>6.1490949527144956E-2</v>
      </c>
      <c r="H49" s="34"/>
    </row>
    <row r="50" spans="1:8" ht="10.5" customHeight="1" x14ac:dyDescent="0.2">
      <c r="B50" s="16" t="s">
        <v>196</v>
      </c>
      <c r="C50" s="30">
        <v>4511</v>
      </c>
      <c r="D50" s="30">
        <v>360</v>
      </c>
      <c r="E50" s="343">
        <v>4871</v>
      </c>
      <c r="F50" s="222">
        <v>28</v>
      </c>
      <c r="G50" s="344">
        <v>-0.18776054694013677</v>
      </c>
      <c r="H50" s="34"/>
    </row>
    <row r="51" spans="1:8" s="28" customFormat="1" ht="10.5" customHeight="1" x14ac:dyDescent="0.2">
      <c r="A51" s="24"/>
      <c r="B51" s="16" t="s">
        <v>197</v>
      </c>
      <c r="C51" s="30">
        <v>3683</v>
      </c>
      <c r="D51" s="30">
        <v>225</v>
      </c>
      <c r="E51" s="343">
        <v>3908</v>
      </c>
      <c r="F51" s="222">
        <v>4</v>
      </c>
      <c r="G51" s="344">
        <v>-2.8344107409249086E-2</v>
      </c>
      <c r="H51" s="27"/>
    </row>
    <row r="52" spans="1:8" ht="10.5" customHeight="1" x14ac:dyDescent="0.2">
      <c r="B52" s="16" t="s">
        <v>198</v>
      </c>
      <c r="C52" s="30">
        <v>24708.25</v>
      </c>
      <c r="D52" s="30">
        <v>303816</v>
      </c>
      <c r="E52" s="343">
        <v>328524.25</v>
      </c>
      <c r="F52" s="222"/>
      <c r="G52" s="344">
        <v>-1.4917427088280921E-2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371307</v>
      </c>
      <c r="D55" s="30">
        <v>161280</v>
      </c>
      <c r="E55" s="30">
        <v>532587</v>
      </c>
      <c r="F55" s="222">
        <v>312</v>
      </c>
      <c r="G55" s="179">
        <v>7.6248598074183382E-2</v>
      </c>
      <c r="H55" s="34"/>
    </row>
    <row r="56" spans="1:8" ht="10.5" customHeight="1" x14ac:dyDescent="0.2">
      <c r="B56" s="16" t="s">
        <v>23</v>
      </c>
      <c r="C56" s="30">
        <v>2789</v>
      </c>
      <c r="D56" s="30">
        <v>4434</v>
      </c>
      <c r="E56" s="30">
        <v>7223</v>
      </c>
      <c r="F56" s="222"/>
      <c r="G56" s="179">
        <v>-0.13765520534861508</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1009092</v>
      </c>
      <c r="D59" s="30">
        <v>70817</v>
      </c>
      <c r="E59" s="30">
        <v>1079909</v>
      </c>
      <c r="F59" s="222">
        <v>37</v>
      </c>
      <c r="G59" s="179">
        <v>9.6963491400808399E-2</v>
      </c>
      <c r="H59" s="36"/>
    </row>
    <row r="60" spans="1:8" s="28" customFormat="1" ht="10.5" customHeight="1" x14ac:dyDescent="0.2">
      <c r="A60" s="24"/>
      <c r="B60" s="16" t="s">
        <v>23</v>
      </c>
      <c r="C60" s="30">
        <v>283</v>
      </c>
      <c r="D60" s="30">
        <v>75</v>
      </c>
      <c r="E60" s="30">
        <v>358</v>
      </c>
      <c r="F60" s="222"/>
      <c r="G60" s="179">
        <v>0.64220183486238525</v>
      </c>
      <c r="H60" s="36"/>
    </row>
    <row r="61" spans="1:8" s="28" customFormat="1" ht="10.5" customHeight="1" x14ac:dyDescent="0.2">
      <c r="A61" s="24"/>
      <c r="B61" s="16" t="s">
        <v>225</v>
      </c>
      <c r="C61" s="30">
        <v>4666499.4000000004</v>
      </c>
      <c r="D61" s="30">
        <v>122643</v>
      </c>
      <c r="E61" s="30">
        <v>4789142.4000000004</v>
      </c>
      <c r="F61" s="222">
        <v>128</v>
      </c>
      <c r="G61" s="179">
        <v>7.7016681882907445E-2</v>
      </c>
      <c r="H61" s="36"/>
    </row>
    <row r="62" spans="1:8" s="28" customFormat="1" ht="10.5" customHeight="1" x14ac:dyDescent="0.2">
      <c r="A62" s="24"/>
      <c r="B62" s="16" t="s">
        <v>200</v>
      </c>
      <c r="C62" s="30">
        <v>6667</v>
      </c>
      <c r="D62" s="30">
        <v>46801</v>
      </c>
      <c r="E62" s="30">
        <v>53468</v>
      </c>
      <c r="F62" s="222">
        <v>20</v>
      </c>
      <c r="G62" s="179">
        <v>0.11656851689429071</v>
      </c>
      <c r="H62" s="36"/>
    </row>
    <row r="63" spans="1:8" s="28" customFormat="1" ht="10.5" customHeight="1" x14ac:dyDescent="0.2">
      <c r="A63" s="24"/>
      <c r="B63" s="16" t="s">
        <v>201</v>
      </c>
      <c r="C63" s="30">
        <v>444582</v>
      </c>
      <c r="D63" s="30">
        <v>126924</v>
      </c>
      <c r="E63" s="30">
        <v>571506</v>
      </c>
      <c r="F63" s="222">
        <v>9141</v>
      </c>
      <c r="G63" s="179">
        <v>6.433031698645908E-2</v>
      </c>
      <c r="H63" s="36"/>
    </row>
    <row r="64" spans="1:8" s="28" customFormat="1" ht="10.5" customHeight="1" x14ac:dyDescent="0.2">
      <c r="A64" s="24"/>
      <c r="B64" s="16" t="s">
        <v>202</v>
      </c>
      <c r="C64" s="30">
        <v>5093103</v>
      </c>
      <c r="D64" s="30">
        <v>330871</v>
      </c>
      <c r="E64" s="30">
        <v>5423974</v>
      </c>
      <c r="F64" s="222">
        <v>4797</v>
      </c>
      <c r="G64" s="179">
        <v>7.9300512809491908E-2</v>
      </c>
      <c r="H64" s="36"/>
    </row>
    <row r="65" spans="1:8" s="28" customFormat="1" ht="10.5" customHeight="1" x14ac:dyDescent="0.2">
      <c r="A65" s="24"/>
      <c r="B65" s="16" t="s">
        <v>203</v>
      </c>
      <c r="C65" s="30">
        <v>1381102</v>
      </c>
      <c r="D65" s="30">
        <v>106957</v>
      </c>
      <c r="E65" s="30">
        <v>1488059</v>
      </c>
      <c r="F65" s="222">
        <v>4</v>
      </c>
      <c r="G65" s="179">
        <v>2.393420107398736E-2</v>
      </c>
      <c r="H65" s="36"/>
    </row>
    <row r="66" spans="1:8" s="28" customFormat="1" ht="10.5" customHeight="1" x14ac:dyDescent="0.2">
      <c r="A66" s="24"/>
      <c r="B66" s="16" t="s">
        <v>204</v>
      </c>
      <c r="C66" s="30">
        <v>1673834.55</v>
      </c>
      <c r="D66" s="30">
        <v>21403066.600000001</v>
      </c>
      <c r="E66" s="30">
        <v>23076901.150000002</v>
      </c>
      <c r="F66" s="222"/>
      <c r="G66" s="179">
        <v>6.6529178110030784E-2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1148830</v>
      </c>
      <c r="D69" s="30">
        <v>503195</v>
      </c>
      <c r="E69" s="30">
        <v>1652025</v>
      </c>
      <c r="F69" s="222"/>
      <c r="G69" s="179">
        <v>0.11449058701462711</v>
      </c>
      <c r="H69" s="36"/>
    </row>
    <row r="70" spans="1:8" s="28" customFormat="1" ht="10.5" customHeight="1" x14ac:dyDescent="0.2">
      <c r="A70" s="24"/>
      <c r="B70" s="16" t="s">
        <v>23</v>
      </c>
      <c r="C70" s="30">
        <v>2281</v>
      </c>
      <c r="D70" s="30">
        <v>11126</v>
      </c>
      <c r="E70" s="30">
        <v>13407</v>
      </c>
      <c r="F70" s="222"/>
      <c r="G70" s="179">
        <v>6.5739268680445218E-2</v>
      </c>
      <c r="H70" s="36"/>
    </row>
    <row r="71" spans="1:8" s="28" customFormat="1" ht="10.5" customHeight="1" x14ac:dyDescent="0.2">
      <c r="A71" s="24"/>
      <c r="B71" s="33" t="s">
        <v>193</v>
      </c>
      <c r="C71" s="30">
        <v>486424.64</v>
      </c>
      <c r="D71" s="30">
        <v>286721</v>
      </c>
      <c r="E71" s="30">
        <v>773145.6399999999</v>
      </c>
      <c r="F71" s="222"/>
      <c r="G71" s="179">
        <v>9.0060744282418392E-2</v>
      </c>
      <c r="H71" s="36"/>
    </row>
    <row r="72" spans="1:8" ht="10.5" customHeight="1" x14ac:dyDescent="0.2">
      <c r="B72" s="33" t="s">
        <v>194</v>
      </c>
      <c r="C72" s="30">
        <v>838544.5</v>
      </c>
      <c r="D72" s="30">
        <v>224786.5</v>
      </c>
      <c r="E72" s="30">
        <v>1063331</v>
      </c>
      <c r="F72" s="222"/>
      <c r="G72" s="179">
        <v>0.12374819812393523</v>
      </c>
      <c r="H72" s="34"/>
    </row>
    <row r="73" spans="1:8" ht="10.5" customHeight="1" x14ac:dyDescent="0.2">
      <c r="B73" s="33" t="s">
        <v>322</v>
      </c>
      <c r="C73" s="30">
        <v>13032</v>
      </c>
      <c r="D73" s="30">
        <v>9659.5</v>
      </c>
      <c r="E73" s="30">
        <v>22691.5</v>
      </c>
      <c r="F73" s="222"/>
      <c r="G73" s="179">
        <v>0.44836280079147262</v>
      </c>
      <c r="H73" s="34"/>
    </row>
    <row r="74" spans="1:8" ht="10.5" customHeight="1" x14ac:dyDescent="0.2">
      <c r="B74" s="33" t="s">
        <v>324</v>
      </c>
      <c r="C74" s="30">
        <v>7</v>
      </c>
      <c r="D74" s="30">
        <v>199</v>
      </c>
      <c r="E74" s="30">
        <v>206</v>
      </c>
      <c r="F74" s="222"/>
      <c r="G74" s="179">
        <v>-1.9047619047619091E-2</v>
      </c>
      <c r="H74" s="34"/>
    </row>
    <row r="75" spans="1:8" ht="10.5" customHeight="1" x14ac:dyDescent="0.2">
      <c r="B75" s="33" t="s">
        <v>325</v>
      </c>
      <c r="C75" s="30">
        <v>148</v>
      </c>
      <c r="D75" s="30">
        <v>4315</v>
      </c>
      <c r="E75" s="30">
        <v>4463</v>
      </c>
      <c r="F75" s="222"/>
      <c r="G75" s="179">
        <v>-0.14600076540375051</v>
      </c>
      <c r="H75" s="34"/>
    </row>
    <row r="76" spans="1:8" ht="10.5" customHeight="1" x14ac:dyDescent="0.2">
      <c r="B76" s="33" t="s">
        <v>320</v>
      </c>
      <c r="C76" s="30">
        <v>54637</v>
      </c>
      <c r="D76" s="30">
        <v>16273</v>
      </c>
      <c r="E76" s="30">
        <v>70910</v>
      </c>
      <c r="F76" s="222"/>
      <c r="G76" s="179">
        <v>4.3899422918384223E-2</v>
      </c>
      <c r="H76" s="34"/>
    </row>
    <row r="77" spans="1:8" ht="10.5" customHeight="1" x14ac:dyDescent="0.2">
      <c r="B77" s="33" t="s">
        <v>321</v>
      </c>
      <c r="C77" s="30">
        <v>235128.5</v>
      </c>
      <c r="D77" s="30">
        <v>26705</v>
      </c>
      <c r="E77" s="30">
        <v>261833.5</v>
      </c>
      <c r="F77" s="222"/>
      <c r="G77" s="179">
        <v>0.16105723395103611</v>
      </c>
      <c r="H77" s="34"/>
    </row>
    <row r="78" spans="1:8" ht="10.5" customHeight="1" x14ac:dyDescent="0.2">
      <c r="B78" s="33" t="s">
        <v>323</v>
      </c>
      <c r="C78" s="30">
        <v>535592</v>
      </c>
      <c r="D78" s="30">
        <v>167635</v>
      </c>
      <c r="E78" s="30">
        <v>703227</v>
      </c>
      <c r="F78" s="222"/>
      <c r="G78" s="179">
        <v>0.11324347941718438</v>
      </c>
      <c r="H78" s="34"/>
    </row>
    <row r="79" spans="1:8" ht="10.5" customHeight="1" x14ac:dyDescent="0.2">
      <c r="B79" s="16" t="s">
        <v>195</v>
      </c>
      <c r="C79" s="30">
        <v>1324969.1400000001</v>
      </c>
      <c r="D79" s="30">
        <v>511507.5</v>
      </c>
      <c r="E79" s="30">
        <v>1836476.6400000001</v>
      </c>
      <c r="F79" s="222"/>
      <c r="G79" s="179">
        <v>0.10931546904979528</v>
      </c>
      <c r="H79" s="34"/>
    </row>
    <row r="80" spans="1:8" ht="10.5" customHeight="1" x14ac:dyDescent="0.2">
      <c r="B80" s="16" t="s">
        <v>196</v>
      </c>
      <c r="C80" s="30">
        <v>910</v>
      </c>
      <c r="D80" s="30">
        <v>112</v>
      </c>
      <c r="E80" s="30">
        <v>1022</v>
      </c>
      <c r="F80" s="222"/>
      <c r="G80" s="179">
        <v>-0.12947189097103917</v>
      </c>
      <c r="H80" s="34"/>
    </row>
    <row r="81" spans="1:8" ht="10.5" customHeight="1" x14ac:dyDescent="0.2">
      <c r="B81" s="16" t="s">
        <v>197</v>
      </c>
      <c r="C81" s="30">
        <v>359</v>
      </c>
      <c r="D81" s="30">
        <v>46</v>
      </c>
      <c r="E81" s="30">
        <v>405</v>
      </c>
      <c r="F81" s="222"/>
      <c r="G81" s="179">
        <v>-0.18346774193548387</v>
      </c>
      <c r="H81" s="34"/>
    </row>
    <row r="82" spans="1:8" s="28" customFormat="1" ht="10.5" customHeight="1" x14ac:dyDescent="0.2">
      <c r="A82" s="24"/>
      <c r="B82" s="16" t="s">
        <v>198</v>
      </c>
      <c r="C82" s="30">
        <v>405</v>
      </c>
      <c r="D82" s="30">
        <v>12735</v>
      </c>
      <c r="E82" s="30">
        <v>13140</v>
      </c>
      <c r="F82" s="222"/>
      <c r="G82" s="179">
        <v>-6.1361525823273144E-2</v>
      </c>
      <c r="H82" s="36"/>
    </row>
    <row r="83" spans="1:8" s="28" customFormat="1" ht="10.5" customHeight="1" x14ac:dyDescent="0.2">
      <c r="A83" s="24"/>
      <c r="B83" s="16" t="s">
        <v>200</v>
      </c>
      <c r="C83" s="46">
        <v>1008</v>
      </c>
      <c r="D83" s="46">
        <v>12675</v>
      </c>
      <c r="E83" s="46">
        <v>13683</v>
      </c>
      <c r="F83" s="222"/>
      <c r="G83" s="190">
        <v>-0.13557394655379362</v>
      </c>
      <c r="H83" s="47"/>
    </row>
    <row r="84" spans="1:8" s="28" customFormat="1" ht="10.5" customHeight="1" x14ac:dyDescent="0.2">
      <c r="A84" s="24"/>
      <c r="B84" s="16" t="s">
        <v>201</v>
      </c>
      <c r="C84" s="46">
        <v>77804</v>
      </c>
      <c r="D84" s="46">
        <v>34432</v>
      </c>
      <c r="E84" s="345">
        <v>112236</v>
      </c>
      <c r="F84" s="222"/>
      <c r="G84" s="346">
        <v>-1.01510755201214E-2</v>
      </c>
      <c r="H84" s="47"/>
    </row>
    <row r="85" spans="1:8" s="28" customFormat="1" ht="10.5" customHeight="1" x14ac:dyDescent="0.2">
      <c r="A85" s="24"/>
      <c r="B85" s="16" t="s">
        <v>202</v>
      </c>
      <c r="C85" s="46">
        <v>907907</v>
      </c>
      <c r="D85" s="46">
        <v>72316</v>
      </c>
      <c r="E85" s="345">
        <v>980223</v>
      </c>
      <c r="F85" s="222"/>
      <c r="G85" s="346">
        <v>5.4510070969595148E-2</v>
      </c>
      <c r="H85" s="47"/>
    </row>
    <row r="86" spans="1:8" s="28" customFormat="1" ht="10.5" customHeight="1" x14ac:dyDescent="0.2">
      <c r="A86" s="24"/>
      <c r="B86" s="16" t="s">
        <v>203</v>
      </c>
      <c r="C86" s="46">
        <v>285586</v>
      </c>
      <c r="D86" s="46">
        <v>29653</v>
      </c>
      <c r="E86" s="345">
        <v>315239</v>
      </c>
      <c r="F86" s="222"/>
      <c r="G86" s="346">
        <v>6.0817859378260009E-2</v>
      </c>
      <c r="H86" s="47"/>
    </row>
    <row r="87" spans="1:8" s="28" customFormat="1" ht="10.5" customHeight="1" x14ac:dyDescent="0.2">
      <c r="A87" s="24"/>
      <c r="B87" s="16" t="s">
        <v>204</v>
      </c>
      <c r="C87" s="46">
        <v>196031.5</v>
      </c>
      <c r="D87" s="46">
        <v>2489202</v>
      </c>
      <c r="E87" s="345">
        <v>2685233.5</v>
      </c>
      <c r="F87" s="222"/>
      <c r="G87" s="346">
        <v>0.10529396976676719</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21822158</v>
      </c>
      <c r="D90" s="46">
        <v>8563271</v>
      </c>
      <c r="E90" s="345">
        <v>30385429</v>
      </c>
      <c r="F90" s="222">
        <v>819563</v>
      </c>
      <c r="G90" s="346">
        <v>3.652497329838833E-2</v>
      </c>
      <c r="H90" s="47"/>
    </row>
    <row r="91" spans="1:8" ht="10.5" customHeight="1" x14ac:dyDescent="0.2">
      <c r="B91" s="16" t="s">
        <v>23</v>
      </c>
      <c r="C91" s="348">
        <v>250937</v>
      </c>
      <c r="D91" s="46">
        <v>826574</v>
      </c>
      <c r="E91" s="345">
        <v>1077511</v>
      </c>
      <c r="F91" s="222">
        <v>486</v>
      </c>
      <c r="G91" s="346">
        <v>-4.8942549655283774E-2</v>
      </c>
      <c r="H91" s="47"/>
    </row>
    <row r="92" spans="1:8" ht="10.5" customHeight="1" x14ac:dyDescent="0.2">
      <c r="B92" s="33" t="s">
        <v>193</v>
      </c>
      <c r="C92" s="348">
        <v>5576860.6400000006</v>
      </c>
      <c r="D92" s="46">
        <v>2717146.68</v>
      </c>
      <c r="E92" s="46">
        <v>8294007.3200000012</v>
      </c>
      <c r="F92" s="222">
        <v>2188798.9000000004</v>
      </c>
      <c r="G92" s="190">
        <v>6.4348852786942468E-2</v>
      </c>
      <c r="H92" s="47"/>
    </row>
    <row r="93" spans="1:8" ht="10.5" customHeight="1" x14ac:dyDescent="0.2">
      <c r="B93" s="33" t="s">
        <v>194</v>
      </c>
      <c r="C93" s="348">
        <v>13245745.5</v>
      </c>
      <c r="D93" s="46">
        <v>6970632</v>
      </c>
      <c r="E93" s="46">
        <v>20216377.5</v>
      </c>
      <c r="F93" s="222">
        <v>3020747</v>
      </c>
      <c r="G93" s="190">
        <v>6.8714139028623222E-2</v>
      </c>
      <c r="H93" s="47"/>
    </row>
    <row r="94" spans="1:8" ht="10.5" customHeight="1" x14ac:dyDescent="0.2">
      <c r="B94" s="33" t="s">
        <v>322</v>
      </c>
      <c r="C94" s="348">
        <v>268676.5</v>
      </c>
      <c r="D94" s="46">
        <v>679289.5</v>
      </c>
      <c r="E94" s="46">
        <v>947966</v>
      </c>
      <c r="F94" s="222">
        <v>565492</v>
      </c>
      <c r="G94" s="190">
        <v>6.671602843327773E-2</v>
      </c>
      <c r="H94" s="47"/>
    </row>
    <row r="95" spans="1:8" ht="10.5" customHeight="1" x14ac:dyDescent="0.2">
      <c r="B95" s="33" t="s">
        <v>324</v>
      </c>
      <c r="C95" s="348">
        <v>641</v>
      </c>
      <c r="D95" s="46">
        <v>11119</v>
      </c>
      <c r="E95" s="46">
        <v>11760</v>
      </c>
      <c r="F95" s="222">
        <v>11238</v>
      </c>
      <c r="G95" s="190">
        <v>-5.2224371373307599E-2</v>
      </c>
      <c r="H95" s="47"/>
    </row>
    <row r="96" spans="1:8" ht="10.5" customHeight="1" x14ac:dyDescent="0.2">
      <c r="B96" s="33" t="s">
        <v>325</v>
      </c>
      <c r="C96" s="348">
        <v>8613</v>
      </c>
      <c r="D96" s="46">
        <v>840437</v>
      </c>
      <c r="E96" s="46">
        <v>849050</v>
      </c>
      <c r="F96" s="222">
        <v>834183</v>
      </c>
      <c r="G96" s="190">
        <v>3.7221728820971967E-2</v>
      </c>
      <c r="H96" s="47"/>
    </row>
    <row r="97" spans="2:8" ht="10.5" customHeight="1" x14ac:dyDescent="0.2">
      <c r="B97" s="33" t="s">
        <v>320</v>
      </c>
      <c r="C97" s="348">
        <v>2111234</v>
      </c>
      <c r="D97" s="46">
        <v>880323</v>
      </c>
      <c r="E97" s="46">
        <v>2991557</v>
      </c>
      <c r="F97" s="222">
        <v>88983</v>
      </c>
      <c r="G97" s="190">
        <v>4.1375027456757474E-2</v>
      </c>
      <c r="H97" s="47"/>
    </row>
    <row r="98" spans="2:8" ht="10.5" customHeight="1" x14ac:dyDescent="0.2">
      <c r="B98" s="33" t="s">
        <v>321</v>
      </c>
      <c r="C98" s="348">
        <v>4915085.5</v>
      </c>
      <c r="D98" s="46">
        <v>1539916</v>
      </c>
      <c r="E98" s="46">
        <v>6455001.5</v>
      </c>
      <c r="F98" s="222">
        <v>395096</v>
      </c>
      <c r="G98" s="190">
        <v>8.3236421034684316E-2</v>
      </c>
      <c r="H98" s="47"/>
    </row>
    <row r="99" spans="2:8" ht="10.5" customHeight="1" x14ac:dyDescent="0.2">
      <c r="B99" s="33" t="s">
        <v>323</v>
      </c>
      <c r="C99" s="348">
        <v>5941495.5</v>
      </c>
      <c r="D99" s="46">
        <v>3019547.5</v>
      </c>
      <c r="E99" s="46">
        <v>8961043</v>
      </c>
      <c r="F99" s="222">
        <v>1125755</v>
      </c>
      <c r="G99" s="190">
        <v>7.1231022156420298E-2</v>
      </c>
      <c r="H99" s="47"/>
    </row>
    <row r="100" spans="2:8" ht="10.5" customHeight="1" x14ac:dyDescent="0.2">
      <c r="B100" s="16" t="s">
        <v>195</v>
      </c>
      <c r="C100" s="348">
        <v>18822606.140000001</v>
      </c>
      <c r="D100" s="46">
        <v>9687778.6799999997</v>
      </c>
      <c r="E100" s="46">
        <v>28510384.82</v>
      </c>
      <c r="F100" s="222">
        <v>5209545.9000000004</v>
      </c>
      <c r="G100" s="190">
        <v>6.7440536957021679E-2</v>
      </c>
      <c r="H100" s="47"/>
    </row>
    <row r="101" spans="2:8" ht="10.5" customHeight="1" x14ac:dyDescent="0.2">
      <c r="B101" s="16" t="s">
        <v>196</v>
      </c>
      <c r="C101" s="348">
        <v>5421</v>
      </c>
      <c r="D101" s="46">
        <v>472</v>
      </c>
      <c r="E101" s="46">
        <v>5893</v>
      </c>
      <c r="F101" s="222">
        <v>28</v>
      </c>
      <c r="G101" s="190">
        <v>-0.17821782178217827</v>
      </c>
      <c r="H101" s="47"/>
    </row>
    <row r="102" spans="2:8" ht="10.5" customHeight="1" x14ac:dyDescent="0.2">
      <c r="B102" s="16" t="s">
        <v>197</v>
      </c>
      <c r="C102" s="348">
        <v>4042</v>
      </c>
      <c r="D102" s="46">
        <v>271</v>
      </c>
      <c r="E102" s="46">
        <v>4313</v>
      </c>
      <c r="F102" s="222">
        <v>4</v>
      </c>
      <c r="G102" s="190">
        <v>-4.5374059318282423E-2</v>
      </c>
      <c r="H102" s="47"/>
    </row>
    <row r="103" spans="2:8" ht="10.5" customHeight="1" x14ac:dyDescent="0.2">
      <c r="B103" s="16" t="s">
        <v>198</v>
      </c>
      <c r="C103" s="348">
        <v>25113.25</v>
      </c>
      <c r="D103" s="46">
        <v>316551</v>
      </c>
      <c r="E103" s="46">
        <v>341664.25</v>
      </c>
      <c r="F103" s="222"/>
      <c r="G103" s="190">
        <v>-1.678843228540472E-2</v>
      </c>
      <c r="H103" s="47"/>
    </row>
    <row r="104" spans="2:8" ht="10.5" customHeight="1" x14ac:dyDescent="0.2">
      <c r="B104" s="16" t="s">
        <v>200</v>
      </c>
      <c r="C104" s="348">
        <v>7675</v>
      </c>
      <c r="D104" s="46">
        <v>59476</v>
      </c>
      <c r="E104" s="46">
        <v>67151</v>
      </c>
      <c r="F104" s="222">
        <v>20</v>
      </c>
      <c r="G104" s="190">
        <v>5.3927646551047648E-2</v>
      </c>
      <c r="H104" s="47"/>
    </row>
    <row r="105" spans="2:8" ht="10.5" customHeight="1" x14ac:dyDescent="0.2">
      <c r="B105" s="16" t="s">
        <v>201</v>
      </c>
      <c r="C105" s="348">
        <v>522386</v>
      </c>
      <c r="D105" s="46">
        <v>161356</v>
      </c>
      <c r="E105" s="46">
        <v>683742</v>
      </c>
      <c r="F105" s="222">
        <v>9141</v>
      </c>
      <c r="G105" s="190">
        <v>5.1344660567386846E-2</v>
      </c>
      <c r="H105" s="47"/>
    </row>
    <row r="106" spans="2:8" ht="10.5" customHeight="1" x14ac:dyDescent="0.2">
      <c r="B106" s="16" t="s">
        <v>202</v>
      </c>
      <c r="C106" s="348">
        <v>6001010</v>
      </c>
      <c r="D106" s="46">
        <v>403187</v>
      </c>
      <c r="E106" s="46">
        <v>6404197</v>
      </c>
      <c r="F106" s="222">
        <v>4797</v>
      </c>
      <c r="G106" s="190">
        <v>7.5430822403873332E-2</v>
      </c>
      <c r="H106" s="47"/>
    </row>
    <row r="107" spans="2:8" ht="10.5" customHeight="1" x14ac:dyDescent="0.2">
      <c r="B107" s="16" t="s">
        <v>203</v>
      </c>
      <c r="C107" s="348">
        <v>1666688</v>
      </c>
      <c r="D107" s="46">
        <v>136610</v>
      </c>
      <c r="E107" s="46">
        <v>1803298</v>
      </c>
      <c r="F107" s="222">
        <v>4</v>
      </c>
      <c r="G107" s="190">
        <v>3.0195801974586933E-2</v>
      </c>
      <c r="H107" s="47"/>
    </row>
    <row r="108" spans="2:8" ht="10.5" customHeight="1" x14ac:dyDescent="0.2">
      <c r="B108" s="16" t="s">
        <v>204</v>
      </c>
      <c r="C108" s="348">
        <v>1869866.05</v>
      </c>
      <c r="D108" s="46">
        <v>23892268.600000001</v>
      </c>
      <c r="E108" s="46">
        <v>25762134.650000002</v>
      </c>
      <c r="F108" s="222"/>
      <c r="G108" s="190">
        <v>7.0442297747620897E-2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MOIS D'OCTOBRE 2024</v>
      </c>
      <c r="D112" s="262"/>
      <c r="F112" s="350"/>
      <c r="G112" s="350"/>
    </row>
    <row r="113" spans="1:8" ht="14.25" customHeight="1" x14ac:dyDescent="0.2">
      <c r="B113" s="12" t="s">
        <v>176</v>
      </c>
      <c r="C113" s="13"/>
      <c r="D113" s="13"/>
      <c r="E113" s="13"/>
      <c r="F113" s="353"/>
      <c r="G113" s="351"/>
      <c r="H113" s="15"/>
    </row>
    <row r="114" spans="1:8" ht="12" customHeight="1" x14ac:dyDescent="0.2">
      <c r="B114" s="16" t="s">
        <v>4</v>
      </c>
      <c r="C114" s="17" t="s">
        <v>1</v>
      </c>
      <c r="D114" s="17" t="s">
        <v>2</v>
      </c>
      <c r="E114" s="18" t="s">
        <v>6</v>
      </c>
      <c r="F114" s="219" t="s">
        <v>3</v>
      </c>
      <c r="G114" s="19" t="str">
        <f>Maladie_mnt!$H$5</f>
        <v>GAM</v>
      </c>
      <c r="H114" s="20"/>
    </row>
    <row r="115" spans="1:8" ht="9.75" customHeight="1" x14ac:dyDescent="0.2">
      <c r="B115" s="21"/>
      <c r="C115" s="45" t="s">
        <v>5</v>
      </c>
      <c r="D115" s="44" t="s">
        <v>5</v>
      </c>
      <c r="E115" s="44"/>
      <c r="F115" s="220" t="s">
        <v>87</v>
      </c>
      <c r="G115" s="22" t="str">
        <f>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20967671.680000242</v>
      </c>
      <c r="D119" s="238">
        <v>70130790.159999415</v>
      </c>
      <c r="E119" s="238">
        <v>91098461.839999661</v>
      </c>
      <c r="F119" s="222">
        <v>282718.78999999916</v>
      </c>
      <c r="G119" s="239">
        <v>4.376657709050491E-2</v>
      </c>
      <c r="H119" s="20"/>
    </row>
    <row r="120" spans="1:8" ht="10.5" customHeight="1" x14ac:dyDescent="0.2">
      <c r="A120" s="2"/>
      <c r="B120" s="37" t="s">
        <v>206</v>
      </c>
      <c r="C120" s="238">
        <v>98516.85000000002</v>
      </c>
      <c r="D120" s="238">
        <v>676491.06000000017</v>
      </c>
      <c r="E120" s="238">
        <v>775007.91000000015</v>
      </c>
      <c r="F120" s="222"/>
      <c r="G120" s="239"/>
      <c r="H120" s="20"/>
    </row>
    <row r="121" spans="1:8" ht="10.5" customHeight="1" x14ac:dyDescent="0.2">
      <c r="A121" s="2"/>
      <c r="B121" s="37" t="s">
        <v>226</v>
      </c>
      <c r="C121" s="238">
        <v>1606394.6800000004</v>
      </c>
      <c r="D121" s="238">
        <v>11731923.98</v>
      </c>
      <c r="E121" s="238">
        <v>13338318.66</v>
      </c>
      <c r="F121" s="222">
        <v>7</v>
      </c>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22674772.210000243</v>
      </c>
      <c r="D126" s="238">
        <v>82542451.199999407</v>
      </c>
      <c r="E126" s="238">
        <v>105217223.40999967</v>
      </c>
      <c r="F126" s="222">
        <v>282725.78999999916</v>
      </c>
      <c r="G126" s="239">
        <v>-0.14706189219011057</v>
      </c>
      <c r="H126" s="27"/>
    </row>
    <row r="127" spans="1:8" ht="7.5" customHeight="1" x14ac:dyDescent="0.2">
      <c r="A127" s="2"/>
      <c r="B127" s="35"/>
      <c r="C127" s="238"/>
      <c r="D127" s="238"/>
      <c r="E127" s="238"/>
      <c r="F127" s="222"/>
      <c r="G127" s="239"/>
      <c r="H127" s="20"/>
    </row>
    <row r="128" spans="1:8" s="28" customFormat="1" ht="15.75" customHeight="1" x14ac:dyDescent="0.2">
      <c r="A128" s="54"/>
      <c r="B128" s="31" t="s">
        <v>132</v>
      </c>
      <c r="C128" s="238"/>
      <c r="D128" s="238"/>
      <c r="E128" s="238"/>
      <c r="F128" s="222"/>
      <c r="G128" s="239"/>
      <c r="H128" s="27"/>
    </row>
    <row r="129" spans="1:8" ht="10.5" customHeight="1" x14ac:dyDescent="0.2">
      <c r="A129" s="2"/>
      <c r="B129" s="37" t="s">
        <v>207</v>
      </c>
      <c r="C129" s="238">
        <v>24990044.300000384</v>
      </c>
      <c r="D129" s="238">
        <v>56242123.660000294</v>
      </c>
      <c r="E129" s="238">
        <v>81232167.960000679</v>
      </c>
      <c r="F129" s="222">
        <v>2975313.2300000051</v>
      </c>
      <c r="G129" s="239">
        <v>0.3274146981371524</v>
      </c>
      <c r="H129" s="20"/>
    </row>
    <row r="130" spans="1:8" ht="10.5" customHeight="1" x14ac:dyDescent="0.2">
      <c r="A130" s="2"/>
      <c r="B130" s="37" t="s">
        <v>208</v>
      </c>
      <c r="C130" s="238">
        <v>302352.11000000435</v>
      </c>
      <c r="D130" s="238">
        <v>865239.62000001315</v>
      </c>
      <c r="E130" s="238">
        <v>1167591.7300000172</v>
      </c>
      <c r="F130" s="222">
        <v>564145.0900000094</v>
      </c>
      <c r="G130" s="239"/>
      <c r="H130" s="20"/>
    </row>
    <row r="131" spans="1:8" ht="10.5" customHeight="1" x14ac:dyDescent="0.2">
      <c r="A131" s="2"/>
      <c r="B131" s="37" t="s">
        <v>209</v>
      </c>
      <c r="C131" s="238">
        <v>113918357.22999972</v>
      </c>
      <c r="D131" s="238">
        <v>47352022.829999961</v>
      </c>
      <c r="E131" s="238">
        <v>161270380.05999967</v>
      </c>
      <c r="F131" s="222">
        <v>3115014.4599999981</v>
      </c>
      <c r="G131" s="239">
        <v>-1.1514955103086755E-2</v>
      </c>
      <c r="H131" s="20"/>
    </row>
    <row r="132" spans="1:8" ht="10.5" hidden="1" customHeight="1" x14ac:dyDescent="0.2">
      <c r="A132" s="2"/>
      <c r="B132" s="37"/>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135</v>
      </c>
      <c r="C135" s="238">
        <v>139210838.64000008</v>
      </c>
      <c r="D135" s="238">
        <v>104460054.11000028</v>
      </c>
      <c r="E135" s="238">
        <v>243670892.75000036</v>
      </c>
      <c r="F135" s="222">
        <v>6654472.7800000142</v>
      </c>
      <c r="G135" s="239">
        <v>5.2699418207488247E-2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29794751.790000208</v>
      </c>
      <c r="D138" s="238">
        <v>14297904.730000038</v>
      </c>
      <c r="E138" s="238">
        <v>44092656.520000242</v>
      </c>
      <c r="F138" s="222">
        <v>129888.40000000004</v>
      </c>
      <c r="G138" s="239">
        <v>2.1411402018801651E-2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29794751.790000208</v>
      </c>
      <c r="D141" s="238">
        <v>14297979.730000038</v>
      </c>
      <c r="E141" s="238">
        <v>44092731.520000242</v>
      </c>
      <c r="F141" s="222">
        <v>129888.40000000004</v>
      </c>
      <c r="G141" s="239">
        <v>2.1409400954073066E-2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9218699.9300000165</v>
      </c>
      <c r="D144" s="238">
        <v>1599755.4499999986</v>
      </c>
      <c r="E144" s="238">
        <v>10818455.380000014</v>
      </c>
      <c r="F144" s="222">
        <v>2433.3000000000002</v>
      </c>
      <c r="G144" s="239">
        <v>0.18144336766546587</v>
      </c>
      <c r="H144" s="20"/>
    </row>
    <row r="145" spans="1:8" ht="10.5" hidden="1" customHeight="1" x14ac:dyDescent="0.2">
      <c r="A145" s="2"/>
      <c r="B145" s="37"/>
      <c r="C145" s="238"/>
      <c r="D145" s="238"/>
      <c r="E145" s="238"/>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9218699.9300000165</v>
      </c>
      <c r="D147" s="55">
        <v>1599755.4499999986</v>
      </c>
      <c r="E147" s="55">
        <v>10818455.380000014</v>
      </c>
      <c r="F147" s="222">
        <v>2433.3000000000002</v>
      </c>
      <c r="G147" s="182">
        <v>0.18144336766546587</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1301920.1699999981</v>
      </c>
      <c r="D150" s="55">
        <v>103160.36999999985</v>
      </c>
      <c r="E150" s="55">
        <v>1405080.5399999979</v>
      </c>
      <c r="F150" s="222"/>
      <c r="G150" s="182"/>
      <c r="H150" s="56"/>
    </row>
    <row r="151" spans="1:8" s="57" customFormat="1" ht="10.5" hidden="1" customHeight="1" x14ac:dyDescent="0.2">
      <c r="A151" s="6"/>
      <c r="B151" s="37" t="s">
        <v>129</v>
      </c>
      <c r="C151" s="55"/>
      <c r="D151" s="55"/>
      <c r="E151" s="55"/>
      <c r="F151" s="222"/>
      <c r="G151" s="182"/>
      <c r="H151" s="56"/>
    </row>
    <row r="152" spans="1:8" s="60" customFormat="1" ht="10.5" hidden="1" customHeight="1" x14ac:dyDescent="0.2">
      <c r="A152" s="24"/>
      <c r="B152" s="35" t="s">
        <v>143</v>
      </c>
      <c r="C152" s="55">
        <v>1301920.1699999981</v>
      </c>
      <c r="D152" s="55">
        <v>103209.36999999985</v>
      </c>
      <c r="E152" s="55">
        <v>1405129.5399999979</v>
      </c>
      <c r="F152" s="222">
        <v>0</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852.7</v>
      </c>
      <c r="D155" s="55">
        <v>7021.6500000000005</v>
      </c>
      <c r="E155" s="55">
        <v>7874.35</v>
      </c>
      <c r="F155" s="222"/>
      <c r="G155" s="182">
        <v>-0.14461770760348258</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852.7</v>
      </c>
      <c r="D157" s="55">
        <v>7021.6500000000005</v>
      </c>
      <c r="E157" s="55">
        <v>7874.35</v>
      </c>
      <c r="F157" s="222"/>
      <c r="G157" s="182">
        <v>-0.14461770760348258</v>
      </c>
      <c r="H157" s="56"/>
    </row>
    <row r="158" spans="1:8" s="57" customFormat="1" x14ac:dyDescent="0.2">
      <c r="A158" s="6"/>
      <c r="B158" s="35"/>
      <c r="C158" s="55"/>
      <c r="D158" s="55"/>
      <c r="E158" s="55"/>
      <c r="F158" s="222"/>
      <c r="G158" s="182"/>
      <c r="H158" s="56"/>
    </row>
    <row r="159" spans="1:8" s="63" customFormat="1" ht="12" x14ac:dyDescent="0.2">
      <c r="A159" s="61"/>
      <c r="B159" s="31" t="s">
        <v>244</v>
      </c>
      <c r="C159" s="55"/>
      <c r="D159" s="55"/>
      <c r="E159" s="55"/>
      <c r="F159" s="222"/>
      <c r="G159" s="182"/>
      <c r="H159" s="62"/>
    </row>
    <row r="160" spans="1:8" s="60" customFormat="1" ht="13.5" customHeight="1" x14ac:dyDescent="0.2">
      <c r="A160" s="24"/>
      <c r="B160" s="37" t="s">
        <v>213</v>
      </c>
      <c r="C160" s="55"/>
      <c r="D160" s="55">
        <v>1</v>
      </c>
      <c r="E160" s="55">
        <v>1</v>
      </c>
      <c r="F160" s="222"/>
      <c r="G160" s="182"/>
      <c r="H160" s="59"/>
    </row>
    <row r="161" spans="1:8" s="60" customFormat="1" ht="15" customHeight="1" x14ac:dyDescent="0.2">
      <c r="A161" s="24"/>
      <c r="B161" s="37" t="s">
        <v>205</v>
      </c>
      <c r="C161" s="55">
        <v>379174.85000000044</v>
      </c>
      <c r="D161" s="55">
        <v>1109606.4900000014</v>
      </c>
      <c r="E161" s="55">
        <v>1488781.3400000019</v>
      </c>
      <c r="F161" s="222"/>
      <c r="G161" s="182">
        <v>-3.2127458553352084E-2</v>
      </c>
      <c r="H161" s="59"/>
    </row>
    <row r="162" spans="1:8" s="57" customFormat="1" ht="10.5" customHeight="1" x14ac:dyDescent="0.2">
      <c r="A162" s="6"/>
      <c r="B162" s="37" t="s">
        <v>206</v>
      </c>
      <c r="C162" s="55">
        <v>950.74</v>
      </c>
      <c r="D162" s="55">
        <v>3081.5</v>
      </c>
      <c r="E162" s="55">
        <v>4032.24</v>
      </c>
      <c r="F162" s="222"/>
      <c r="G162" s="182"/>
      <c r="H162" s="56"/>
    </row>
    <row r="163" spans="1:8" s="57" customFormat="1" ht="10.5" customHeight="1" x14ac:dyDescent="0.2">
      <c r="A163" s="6"/>
      <c r="B163" s="37" t="s">
        <v>226</v>
      </c>
      <c r="C163" s="55">
        <v>34501.099999999991</v>
      </c>
      <c r="D163" s="55">
        <v>208829</v>
      </c>
      <c r="E163" s="55">
        <v>243330.09999999998</v>
      </c>
      <c r="F163" s="222"/>
      <c r="G163" s="182"/>
      <c r="H163" s="56"/>
    </row>
    <row r="164" spans="1:8" s="57" customFormat="1" ht="10.5" customHeight="1" x14ac:dyDescent="0.2">
      <c r="A164" s="6"/>
      <c r="B164" s="37" t="s">
        <v>207</v>
      </c>
      <c r="C164" s="55">
        <v>52556.500000000058</v>
      </c>
      <c r="D164" s="55">
        <v>118263.20999999999</v>
      </c>
      <c r="E164" s="55">
        <v>170819.71000000005</v>
      </c>
      <c r="F164" s="222"/>
      <c r="G164" s="182">
        <v>0.65005175135971038</v>
      </c>
      <c r="H164" s="56"/>
    </row>
    <row r="165" spans="1:8" s="57" customFormat="1" ht="10.5" customHeight="1" x14ac:dyDescent="0.2">
      <c r="A165" s="6"/>
      <c r="B165" s="37" t="s">
        <v>208</v>
      </c>
      <c r="C165" s="55">
        <v>1871.38</v>
      </c>
      <c r="D165" s="55">
        <v>19458.830000000005</v>
      </c>
      <c r="E165" s="55">
        <v>21330.210000000006</v>
      </c>
      <c r="F165" s="222"/>
      <c r="G165" s="182">
        <v>-0.57862131704729636</v>
      </c>
      <c r="H165" s="56"/>
    </row>
    <row r="166" spans="1:8" s="57" customFormat="1" ht="10.5" customHeight="1" x14ac:dyDescent="0.2">
      <c r="A166" s="6"/>
      <c r="B166" s="37" t="s">
        <v>209</v>
      </c>
      <c r="C166" s="55">
        <v>234584.20000000004</v>
      </c>
      <c r="D166" s="55">
        <v>143392.57999999999</v>
      </c>
      <c r="E166" s="55">
        <v>377976.78000000009</v>
      </c>
      <c r="F166" s="222"/>
      <c r="G166" s="182">
        <v>0.16673601661237925</v>
      </c>
      <c r="H166" s="56"/>
    </row>
    <row r="167" spans="1:8" s="57" customFormat="1" ht="10.5" customHeight="1" x14ac:dyDescent="0.2">
      <c r="A167" s="6"/>
      <c r="B167" s="37" t="s">
        <v>210</v>
      </c>
      <c r="C167" s="55">
        <v>51680.55000000001</v>
      </c>
      <c r="D167" s="55">
        <v>29425.3</v>
      </c>
      <c r="E167" s="55">
        <v>81105.850000000006</v>
      </c>
      <c r="F167" s="222"/>
      <c r="G167" s="182">
        <v>0.16407459873898644</v>
      </c>
      <c r="H167" s="56"/>
    </row>
    <row r="168" spans="1:8" s="57" customFormat="1" ht="10.5" customHeight="1" x14ac:dyDescent="0.2">
      <c r="A168" s="6"/>
      <c r="B168" s="37" t="s">
        <v>211</v>
      </c>
      <c r="C168" s="55">
        <v>2453844.7500000005</v>
      </c>
      <c r="D168" s="55">
        <v>282641.5</v>
      </c>
      <c r="E168" s="55">
        <v>2736486.2500000005</v>
      </c>
      <c r="F168" s="222"/>
      <c r="G168" s="182">
        <v>7.4968600467049562E-2</v>
      </c>
      <c r="H168" s="56"/>
    </row>
    <row r="169" spans="1:8" s="57" customFormat="1" ht="10.5" customHeight="1" x14ac:dyDescent="0.2">
      <c r="A169" s="6"/>
      <c r="B169" s="37" t="s">
        <v>212</v>
      </c>
      <c r="C169" s="55">
        <v>4771.1500000000005</v>
      </c>
      <c r="D169" s="55">
        <v>351.40999999999997</v>
      </c>
      <c r="E169" s="55">
        <v>5122.5600000000004</v>
      </c>
      <c r="F169" s="222"/>
      <c r="G169" s="182"/>
      <c r="H169" s="56"/>
    </row>
    <row r="170" spans="1:8" s="57" customFormat="1" ht="10.5" customHeight="1" x14ac:dyDescent="0.2">
      <c r="A170" s="6"/>
      <c r="B170" s="35" t="s">
        <v>234</v>
      </c>
      <c r="C170" s="55">
        <v>3214845.2200000007</v>
      </c>
      <c r="D170" s="55">
        <v>1915890.8200000012</v>
      </c>
      <c r="E170" s="55">
        <v>5130736.0400000019</v>
      </c>
      <c r="F170" s="222"/>
      <c r="G170" s="182">
        <v>-1.3770919002657589E-2</v>
      </c>
      <c r="H170" s="56"/>
    </row>
    <row r="171" spans="1:8" s="57" customFormat="1" ht="9" x14ac:dyDescent="0.15">
      <c r="A171" s="6"/>
      <c r="B171" s="264"/>
      <c r="C171" s="55"/>
      <c r="D171" s="55"/>
      <c r="E171" s="55"/>
      <c r="F171" s="222"/>
      <c r="G171" s="182"/>
      <c r="H171" s="56"/>
    </row>
    <row r="172" spans="1:8" s="57" customFormat="1" x14ac:dyDescent="0.2">
      <c r="A172" s="6"/>
      <c r="B172" s="35" t="s">
        <v>233</v>
      </c>
      <c r="C172" s="55">
        <v>205578613.66000056</v>
      </c>
      <c r="D172" s="55">
        <v>204940700.32999969</v>
      </c>
      <c r="E172" s="55">
        <v>410519313.99000019</v>
      </c>
      <c r="F172" s="222">
        <v>7069520.2700000126</v>
      </c>
      <c r="G172" s="182">
        <v>-4.7122051881340887E-3</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437858.38000000158</v>
      </c>
      <c r="D176" s="55">
        <v>313708.58999999927</v>
      </c>
      <c r="E176" s="55">
        <v>751566.97000000079</v>
      </c>
      <c r="F176" s="222">
        <v>54692.310000000027</v>
      </c>
      <c r="G176" s="182">
        <v>0.10739933811858271</v>
      </c>
      <c r="H176" s="59"/>
    </row>
    <row r="177" spans="1:8" s="60" customFormat="1" ht="10.5" customHeight="1" x14ac:dyDescent="0.2">
      <c r="A177" s="24"/>
      <c r="B177" s="37" t="s">
        <v>214</v>
      </c>
      <c r="C177" s="55">
        <v>957503302</v>
      </c>
      <c r="D177" s="55">
        <v>667764958.5</v>
      </c>
      <c r="E177" s="55">
        <v>1625268260.5</v>
      </c>
      <c r="F177" s="222">
        <v>107219499.5</v>
      </c>
      <c r="G177" s="182">
        <v>3.6269451923669482E-3</v>
      </c>
      <c r="H177" s="59"/>
    </row>
    <row r="178" spans="1:8" s="60" customFormat="1" ht="10.5" customHeight="1" x14ac:dyDescent="0.2">
      <c r="A178" s="24"/>
      <c r="B178" s="37" t="s">
        <v>215</v>
      </c>
      <c r="C178" s="55">
        <v>250518.8</v>
      </c>
      <c r="D178" s="55">
        <v>72451.100000000006</v>
      </c>
      <c r="E178" s="55">
        <v>322969.90000000002</v>
      </c>
      <c r="F178" s="222">
        <v>8196.5</v>
      </c>
      <c r="G178" s="182">
        <v>-0.12344523231354754</v>
      </c>
      <c r="H178" s="59"/>
    </row>
    <row r="179" spans="1:8" s="60" customFormat="1" ht="10.5" customHeight="1" x14ac:dyDescent="0.2">
      <c r="A179" s="24"/>
      <c r="B179" s="37" t="s">
        <v>216</v>
      </c>
      <c r="C179" s="55">
        <v>310402.63</v>
      </c>
      <c r="D179" s="55">
        <v>215767</v>
      </c>
      <c r="E179" s="55">
        <v>526169.63</v>
      </c>
      <c r="F179" s="222">
        <v>21965</v>
      </c>
      <c r="G179" s="182">
        <v>5.271590069495069E-2</v>
      </c>
      <c r="H179" s="59"/>
    </row>
    <row r="180" spans="1:8" s="60" customFormat="1" ht="10.5" customHeight="1" x14ac:dyDescent="0.2">
      <c r="A180" s="24"/>
      <c r="B180" s="37" t="s">
        <v>217</v>
      </c>
      <c r="C180" s="55">
        <v>1821024.5400000205</v>
      </c>
      <c r="D180" s="55">
        <v>1371534.8400000068</v>
      </c>
      <c r="E180" s="55">
        <v>3192559.3800000274</v>
      </c>
      <c r="F180" s="222">
        <v>160639.64000000025</v>
      </c>
      <c r="G180" s="182">
        <v>7.2427340335505797E-3</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960323106.3499999</v>
      </c>
      <c r="D186" s="166">
        <v>669738420.03000009</v>
      </c>
      <c r="E186" s="166">
        <v>1630061526.3800001</v>
      </c>
      <c r="F186" s="342">
        <v>107464992.95</v>
      </c>
      <c r="G186" s="194">
        <v>3.6636446912883258E-3</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c r="E189" s="55"/>
      <c r="F189" s="222"/>
      <c r="G189" s="185"/>
      <c r="H189" s="69"/>
    </row>
    <row r="190" spans="1:8" ht="10.5" hidden="1" customHeight="1" x14ac:dyDescent="0.2">
      <c r="A190" s="2"/>
      <c r="B190" s="82" t="s">
        <v>81</v>
      </c>
      <c r="C190" s="55"/>
      <c r="D190" s="55"/>
      <c r="E190" s="55"/>
      <c r="F190" s="222"/>
      <c r="G190" s="185"/>
      <c r="H190" s="69"/>
    </row>
    <row r="191" spans="1:8" ht="10.5" hidden="1" customHeight="1" x14ac:dyDescent="0.2">
      <c r="A191" s="2"/>
      <c r="B191" s="82"/>
      <c r="C191" s="55"/>
      <c r="D191" s="55"/>
      <c r="E191" s="55"/>
      <c r="F191" s="222"/>
      <c r="G191" s="185"/>
      <c r="H191" s="69"/>
    </row>
    <row r="192" spans="1:8" s="28" customFormat="1" ht="27.75" customHeight="1" x14ac:dyDescent="0.2">
      <c r="A192" s="54"/>
      <c r="B192" s="367" t="s">
        <v>165</v>
      </c>
      <c r="C192" s="401"/>
      <c r="D192" s="400">
        <v>35168189.076859385</v>
      </c>
      <c r="E192" s="400">
        <v>35168189.076859385</v>
      </c>
      <c r="F192" s="227"/>
      <c r="G192" s="355">
        <v>5.5566752909247175E-2</v>
      </c>
      <c r="H192" s="70"/>
    </row>
    <row r="193" spans="1:8" ht="10.5" customHeight="1" x14ac:dyDescent="0.2">
      <c r="A193" s="2"/>
      <c r="B193" s="84"/>
      <c r="C193" s="166"/>
      <c r="D193" s="166"/>
      <c r="E193" s="166"/>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tabColor indexed="45"/>
  </sheetPr>
  <dimension ref="A1:L661"/>
  <sheetViews>
    <sheetView showZeros="0" view="pageBreakPreview" topLeftCell="B513" zoomScale="114" zoomScaleNormal="100" zoomScaleSheetLayoutView="114" workbookViewId="0">
      <selection activeCell="L537" sqref="L537"/>
    </sheetView>
  </sheetViews>
  <sheetFormatPr baseColWidth="10" defaultRowHeight="11.25" x14ac:dyDescent="0.2"/>
  <cols>
    <col min="1" max="1" width="4" style="6" customWidth="1"/>
    <col min="2" max="2" width="68.140625" style="5" customWidth="1"/>
    <col min="3" max="3" width="15" style="3" bestFit="1" customWidth="1"/>
    <col min="4" max="4" width="12.140625" style="3" customWidth="1"/>
    <col min="5" max="5" width="15" style="3" customWidth="1"/>
    <col min="6" max="6" width="14.85546875" style="3" bestFit="1" customWidth="1"/>
    <col min="7" max="7" width="13.140625" style="3" bestFit="1"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
        <v>500</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 customHeight="1" x14ac:dyDescent="0.2">
      <c r="B6" s="21"/>
      <c r="C6" s="45" t="s">
        <v>5</v>
      </c>
      <c r="D6" s="44" t="s">
        <v>5</v>
      </c>
      <c r="E6" s="45"/>
      <c r="F6" s="220" t="s">
        <v>241</v>
      </c>
      <c r="G6" s="220" t="s">
        <v>239</v>
      </c>
      <c r="H6" s="22" t="s">
        <v>301</v>
      </c>
      <c r="I6" s="23"/>
    </row>
    <row r="7" spans="1:9" s="28" customFormat="1" ht="14.25" customHeight="1" x14ac:dyDescent="0.2">
      <c r="A7" s="24"/>
      <c r="B7" s="25" t="s">
        <v>285</v>
      </c>
      <c r="C7" s="287"/>
      <c r="D7" s="287"/>
      <c r="E7" s="287"/>
      <c r="F7" s="288"/>
      <c r="G7" s="288"/>
      <c r="H7" s="181"/>
      <c r="I7" s="27"/>
    </row>
    <row r="8" spans="1:9" s="28" customFormat="1" ht="11.25" customHeight="1" x14ac:dyDescent="0.2">
      <c r="A8" s="24"/>
      <c r="B8" s="31" t="s">
        <v>88</v>
      </c>
      <c r="C8" s="291"/>
      <c r="D8" s="291"/>
      <c r="E8" s="291"/>
      <c r="F8" s="292"/>
      <c r="G8" s="292"/>
      <c r="H8" s="178"/>
      <c r="I8" s="27"/>
    </row>
    <row r="9" spans="1:9" ht="10.5" customHeight="1" x14ac:dyDescent="0.2">
      <c r="B9" s="16" t="s">
        <v>22</v>
      </c>
      <c r="C9" s="289">
        <v>2412589644.1299186</v>
      </c>
      <c r="D9" s="289">
        <v>1368736594.9241788</v>
      </c>
      <c r="E9" s="289">
        <v>3781326239.0540972</v>
      </c>
      <c r="F9" s="290">
        <v>104364746.52000004</v>
      </c>
      <c r="G9" s="290">
        <v>24760724.350999951</v>
      </c>
      <c r="H9" s="179">
        <v>7.7728560909422262E-2</v>
      </c>
      <c r="I9" s="20"/>
    </row>
    <row r="10" spans="1:9" ht="10.5" customHeight="1" x14ac:dyDescent="0.2">
      <c r="B10" s="16" t="s">
        <v>387</v>
      </c>
      <c r="C10" s="289">
        <v>124459.38876800137</v>
      </c>
      <c r="D10" s="289">
        <v>1862441.4242719987</v>
      </c>
      <c r="E10" s="289">
        <v>1986900.8130399999</v>
      </c>
      <c r="F10" s="290">
        <v>68821.812800000087</v>
      </c>
      <c r="G10" s="290">
        <v>2243.0771999999988</v>
      </c>
      <c r="H10" s="179">
        <v>-0.51329092496100226</v>
      </c>
      <c r="I10" s="20"/>
    </row>
    <row r="11" spans="1:9" ht="10.5" customHeight="1" x14ac:dyDescent="0.2">
      <c r="B11" s="16" t="s">
        <v>100</v>
      </c>
      <c r="C11" s="289">
        <v>72497669.770001218</v>
      </c>
      <c r="D11" s="289">
        <v>355069363.95513964</v>
      </c>
      <c r="E11" s="289">
        <v>427567033.72514081</v>
      </c>
      <c r="F11" s="290">
        <v>196259.96999999997</v>
      </c>
      <c r="G11" s="290">
        <v>1414613.5700000005</v>
      </c>
      <c r="H11" s="179">
        <v>-3.8492254669406978E-2</v>
      </c>
      <c r="I11" s="20"/>
    </row>
    <row r="12" spans="1:9" ht="10.5" customHeight="1" x14ac:dyDescent="0.2">
      <c r="B12" s="16" t="s">
        <v>388</v>
      </c>
      <c r="C12" s="289">
        <v>167424.7312319988</v>
      </c>
      <c r="D12" s="289">
        <v>2505385.5557280038</v>
      </c>
      <c r="E12" s="289">
        <v>2672810.286960003</v>
      </c>
      <c r="F12" s="290">
        <v>92580.187199999986</v>
      </c>
      <c r="G12" s="290">
        <v>3017.4227999999998</v>
      </c>
      <c r="H12" s="179">
        <v>-0.51329092496099937</v>
      </c>
      <c r="I12" s="20"/>
    </row>
    <row r="13" spans="1:9" ht="10.5" customHeight="1" x14ac:dyDescent="0.2">
      <c r="B13" s="16" t="s">
        <v>340</v>
      </c>
      <c r="C13" s="289">
        <v>191420486.44000337</v>
      </c>
      <c r="D13" s="289">
        <v>172507438.19000158</v>
      </c>
      <c r="E13" s="289">
        <v>363927924.630005</v>
      </c>
      <c r="F13" s="290">
        <v>29752015.629999928</v>
      </c>
      <c r="G13" s="290">
        <v>1960457.3100000012</v>
      </c>
      <c r="H13" s="179">
        <v>3.2245387877801512E-2</v>
      </c>
      <c r="I13" s="20"/>
    </row>
    <row r="14" spans="1:9" ht="10.5" customHeight="1" x14ac:dyDescent="0.2">
      <c r="B14" s="340" t="s">
        <v>90</v>
      </c>
      <c r="C14" s="289">
        <v>190720478.79000336</v>
      </c>
      <c r="D14" s="289">
        <v>168394522.27000159</v>
      </c>
      <c r="E14" s="289">
        <v>359115001.06000489</v>
      </c>
      <c r="F14" s="290">
        <v>25787022.299999926</v>
      </c>
      <c r="G14" s="290">
        <v>1943604.7400000014</v>
      </c>
      <c r="H14" s="179">
        <v>3.4252119261175995E-2</v>
      </c>
      <c r="I14" s="20"/>
    </row>
    <row r="15" spans="1:9" ht="10.5" customHeight="1" x14ac:dyDescent="0.2">
      <c r="B15" s="33" t="s">
        <v>304</v>
      </c>
      <c r="C15" s="289">
        <v>14385539.690000067</v>
      </c>
      <c r="D15" s="289">
        <v>6095516.0700000189</v>
      </c>
      <c r="E15" s="289">
        <v>20481055.760000084</v>
      </c>
      <c r="F15" s="290">
        <v>1838405.7900000033</v>
      </c>
      <c r="G15" s="290">
        <v>125104.82000000008</v>
      </c>
      <c r="H15" s="179">
        <v>3.8483349602585593E-2</v>
      </c>
      <c r="I15" s="20"/>
    </row>
    <row r="16" spans="1:9" ht="10.5" customHeight="1" x14ac:dyDescent="0.2">
      <c r="B16" s="33" t="s">
        <v>305</v>
      </c>
      <c r="C16" s="289">
        <v>1828.68</v>
      </c>
      <c r="D16" s="289">
        <v>188.96</v>
      </c>
      <c r="E16" s="289">
        <v>2017.64</v>
      </c>
      <c r="F16" s="290">
        <v>177.44</v>
      </c>
      <c r="G16" s="290"/>
      <c r="H16" s="179">
        <v>4.8969299955808676E-2</v>
      </c>
      <c r="I16" s="20"/>
    </row>
    <row r="17" spans="2:9" ht="10.5" customHeight="1" x14ac:dyDescent="0.2">
      <c r="B17" s="33" t="s">
        <v>306</v>
      </c>
      <c r="C17" s="289">
        <v>6189.569999999997</v>
      </c>
      <c r="D17" s="289">
        <v>212083.23000000036</v>
      </c>
      <c r="E17" s="289">
        <v>218272.80000000037</v>
      </c>
      <c r="F17" s="290">
        <v>183920.82000000036</v>
      </c>
      <c r="G17" s="290">
        <v>648.25000000000011</v>
      </c>
      <c r="H17" s="179">
        <v>5.9474608878705482E-2</v>
      </c>
      <c r="I17" s="20"/>
    </row>
    <row r="18" spans="2:9" ht="10.5" customHeight="1" x14ac:dyDescent="0.2">
      <c r="B18" s="33" t="s">
        <v>307</v>
      </c>
      <c r="C18" s="289">
        <v>68218231.810002461</v>
      </c>
      <c r="D18" s="289">
        <v>58411988.079999812</v>
      </c>
      <c r="E18" s="289">
        <v>126630219.89000227</v>
      </c>
      <c r="F18" s="290">
        <v>3877931.9700000025</v>
      </c>
      <c r="G18" s="290">
        <v>669248.30999999912</v>
      </c>
      <c r="H18" s="179">
        <v>-9.4489641791186796E-2</v>
      </c>
      <c r="I18" s="20"/>
    </row>
    <row r="19" spans="2:9" ht="10.5" customHeight="1" x14ac:dyDescent="0.2">
      <c r="B19" s="33" t="s">
        <v>308</v>
      </c>
      <c r="C19" s="289">
        <v>3147561.7400000617</v>
      </c>
      <c r="D19" s="289">
        <v>346399.39000000007</v>
      </c>
      <c r="E19" s="289">
        <v>3493961.1300000618</v>
      </c>
      <c r="F19" s="290">
        <v>68580.350000000064</v>
      </c>
      <c r="G19" s="290">
        <v>19199.360000000004</v>
      </c>
      <c r="H19" s="179">
        <v>0.2568247051147754</v>
      </c>
      <c r="I19" s="20"/>
    </row>
    <row r="20" spans="2:9" ht="10.5" customHeight="1" x14ac:dyDescent="0.2">
      <c r="B20" s="33" t="s">
        <v>309</v>
      </c>
      <c r="C20" s="289">
        <v>104961127.30000079</v>
      </c>
      <c r="D20" s="289">
        <v>103328346.54000175</v>
      </c>
      <c r="E20" s="289">
        <v>208289473.84000254</v>
      </c>
      <c r="F20" s="290">
        <v>19818005.929999918</v>
      </c>
      <c r="G20" s="290">
        <v>1129404.0000000019</v>
      </c>
      <c r="H20" s="179">
        <v>0.12791402420563158</v>
      </c>
      <c r="I20" s="20"/>
    </row>
    <row r="21" spans="2:9" ht="10.5" customHeight="1" x14ac:dyDescent="0.2">
      <c r="B21" s="33" t="s">
        <v>89</v>
      </c>
      <c r="C21" s="289">
        <v>700007.6500000041</v>
      </c>
      <c r="D21" s="289">
        <v>4112915.9200000027</v>
      </c>
      <c r="E21" s="289">
        <v>4812923.5700000068</v>
      </c>
      <c r="F21" s="290">
        <v>3964993.3300000029</v>
      </c>
      <c r="G21" s="290">
        <v>16852.570000000003</v>
      </c>
      <c r="H21" s="179">
        <v>-9.829683384040433E-2</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624449338.43332839</v>
      </c>
      <c r="E24" s="289">
        <v>624449338.43332839</v>
      </c>
      <c r="F24" s="290"/>
      <c r="G24" s="290"/>
      <c r="H24" s="179">
        <v>6.875229009736139E-2</v>
      </c>
      <c r="I24" s="20"/>
    </row>
    <row r="25" spans="2:9" ht="10.5" customHeight="1" x14ac:dyDescent="0.2">
      <c r="B25" s="16" t="s">
        <v>96</v>
      </c>
      <c r="C25" s="289"/>
      <c r="D25" s="289"/>
      <c r="E25" s="289"/>
      <c r="F25" s="290"/>
      <c r="G25" s="290"/>
      <c r="H25" s="179"/>
      <c r="I25" s="20"/>
    </row>
    <row r="26" spans="2:9" ht="10.5" customHeight="1" x14ac:dyDescent="0.2">
      <c r="B26" s="16" t="s">
        <v>91</v>
      </c>
      <c r="C26" s="289">
        <v>14259369.99</v>
      </c>
      <c r="D26" s="289">
        <v>7595537.5500000007</v>
      </c>
      <c r="E26" s="289">
        <v>21854907.539999995</v>
      </c>
      <c r="F26" s="290">
        <v>683361.82</v>
      </c>
      <c r="G26" s="290">
        <v>172898.22</v>
      </c>
      <c r="H26" s="179">
        <v>6.6204131742018113E-3</v>
      </c>
      <c r="I26" s="34"/>
    </row>
    <row r="27" spans="2:9" ht="10.5" customHeight="1" x14ac:dyDescent="0.2">
      <c r="B27" s="16" t="s">
        <v>252</v>
      </c>
      <c r="C27" s="289"/>
      <c r="D27" s="289"/>
      <c r="E27" s="289"/>
      <c r="F27" s="290"/>
      <c r="G27" s="290"/>
      <c r="H27" s="179"/>
      <c r="I27" s="34"/>
    </row>
    <row r="28" spans="2:9" ht="10.5" customHeight="1" x14ac:dyDescent="0.2">
      <c r="B28" s="16" t="s">
        <v>95</v>
      </c>
      <c r="C28" s="289">
        <v>313675.72000000102</v>
      </c>
      <c r="D28" s="289">
        <v>1178524.1300000027</v>
      </c>
      <c r="E28" s="289">
        <v>1492199.8500000036</v>
      </c>
      <c r="F28" s="290">
        <v>1491052.6500000036</v>
      </c>
      <c r="G28" s="290">
        <v>4298.4000000000015</v>
      </c>
      <c r="H28" s="179">
        <v>-8.9065630984279998E-2</v>
      </c>
      <c r="I28" s="34"/>
    </row>
    <row r="29" spans="2:9" ht="10.5" customHeight="1" x14ac:dyDescent="0.2">
      <c r="B29" s="16" t="s">
        <v>381</v>
      </c>
      <c r="C29" s="289">
        <v>59888013.339999229</v>
      </c>
      <c r="D29" s="289">
        <v>34699015.113831073</v>
      </c>
      <c r="E29" s="289">
        <v>94587028.453830302</v>
      </c>
      <c r="F29" s="290">
        <v>7348</v>
      </c>
      <c r="G29" s="290">
        <v>717737.9425</v>
      </c>
      <c r="H29" s="179">
        <v>4.3241999485225779E-2</v>
      </c>
      <c r="I29" s="34"/>
    </row>
    <row r="30" spans="2:9" ht="10.5" customHeight="1" x14ac:dyDescent="0.2">
      <c r="B30" s="16" t="s">
        <v>441</v>
      </c>
      <c r="C30" s="289"/>
      <c r="D30" s="289">
        <v>520624305.18728036</v>
      </c>
      <c r="E30" s="289">
        <v>520624305.18728036</v>
      </c>
      <c r="F30" s="290"/>
      <c r="G30" s="290"/>
      <c r="H30" s="179">
        <v>6.3695803478987845E-2</v>
      </c>
      <c r="I30" s="34"/>
    </row>
    <row r="31" spans="2:9" ht="10.5" customHeight="1" x14ac:dyDescent="0.2">
      <c r="B31" s="16" t="s">
        <v>346</v>
      </c>
      <c r="C31" s="289"/>
      <c r="D31" s="289">
        <v>82225</v>
      </c>
      <c r="E31" s="289">
        <v>82225</v>
      </c>
      <c r="F31" s="290"/>
      <c r="G31" s="290"/>
      <c r="H31" s="179">
        <v>0.27496433666191145</v>
      </c>
      <c r="I31" s="34"/>
    </row>
    <row r="32" spans="2:9" ht="10.5" customHeight="1" x14ac:dyDescent="0.2">
      <c r="B32" s="16" t="s">
        <v>312</v>
      </c>
      <c r="C32" s="289"/>
      <c r="D32" s="289"/>
      <c r="E32" s="289"/>
      <c r="F32" s="290"/>
      <c r="G32" s="290"/>
      <c r="H32" s="179"/>
      <c r="I32" s="34"/>
    </row>
    <row r="33" spans="1:11" ht="10.5" customHeight="1" x14ac:dyDescent="0.2">
      <c r="B33" s="16" t="s">
        <v>313</v>
      </c>
      <c r="C33" s="289"/>
      <c r="D33" s="289"/>
      <c r="E33" s="289"/>
      <c r="F33" s="290"/>
      <c r="G33" s="290"/>
      <c r="H33" s="179"/>
      <c r="I33" s="34"/>
    </row>
    <row r="34" spans="1:11" ht="10.5" customHeight="1" x14ac:dyDescent="0.2">
      <c r="B34" s="16" t="s">
        <v>489</v>
      </c>
      <c r="C34" s="289"/>
      <c r="D34" s="289">
        <v>57554545.482000008</v>
      </c>
      <c r="E34" s="289">
        <v>57554545.482000008</v>
      </c>
      <c r="F34" s="290"/>
      <c r="G34" s="290"/>
      <c r="H34" s="179"/>
      <c r="I34" s="34"/>
    </row>
    <row r="35" spans="1:11" ht="10.5" customHeight="1" x14ac:dyDescent="0.2">
      <c r="B35" s="16" t="s">
        <v>487</v>
      </c>
      <c r="C35" s="289"/>
      <c r="D35" s="289">
        <v>25593406.922449961</v>
      </c>
      <c r="E35" s="289">
        <v>25593406.922449961</v>
      </c>
      <c r="F35" s="290"/>
      <c r="G35" s="290"/>
      <c r="H35" s="179">
        <v>0.26822847091985458</v>
      </c>
      <c r="I35" s="34"/>
    </row>
    <row r="36" spans="1:11" ht="10.5" customHeight="1" x14ac:dyDescent="0.2">
      <c r="B36" s="16" t="s">
        <v>420</v>
      </c>
      <c r="C36" s="289"/>
      <c r="D36" s="289">
        <v>35803473.722190998</v>
      </c>
      <c r="E36" s="289">
        <v>35803473.722190998</v>
      </c>
      <c r="F36" s="290"/>
      <c r="G36" s="290"/>
      <c r="H36" s="179">
        <v>8.0619611242602307E-2</v>
      </c>
      <c r="I36" s="34"/>
    </row>
    <row r="37" spans="1:11" ht="10.5" customHeight="1" x14ac:dyDescent="0.2">
      <c r="B37" s="574" t="s">
        <v>448</v>
      </c>
      <c r="C37" s="289"/>
      <c r="D37" s="289">
        <v>38866.559999999998</v>
      </c>
      <c r="E37" s="289">
        <v>38866.559999999998</v>
      </c>
      <c r="F37" s="290"/>
      <c r="G37" s="290"/>
      <c r="H37" s="179">
        <v>-0.42866357624752938</v>
      </c>
      <c r="I37" s="34"/>
    </row>
    <row r="38" spans="1:11" ht="10.5" hidden="1" customHeight="1" x14ac:dyDescent="0.2">
      <c r="B38" s="574"/>
      <c r="C38" s="289"/>
      <c r="D38" s="289"/>
      <c r="E38" s="289"/>
      <c r="F38" s="290"/>
      <c r="G38" s="290"/>
      <c r="H38" s="179"/>
      <c r="I38" s="34"/>
    </row>
    <row r="39" spans="1:11" ht="10.5" customHeight="1" x14ac:dyDescent="0.2">
      <c r="B39" s="16" t="s">
        <v>99</v>
      </c>
      <c r="C39" s="289">
        <v>1479588.18</v>
      </c>
      <c r="D39" s="289">
        <v>2776962.7563250018</v>
      </c>
      <c r="E39" s="289">
        <v>4256550.9363250025</v>
      </c>
      <c r="F39" s="290">
        <v>1510136.8305019999</v>
      </c>
      <c r="G39" s="290">
        <v>16611.828847000004</v>
      </c>
      <c r="H39" s="179">
        <v>2.0788221324050671E-3</v>
      </c>
      <c r="I39" s="34"/>
    </row>
    <row r="40" spans="1:11" ht="10.5" customHeight="1" x14ac:dyDescent="0.2">
      <c r="B40" s="16" t="s">
        <v>283</v>
      </c>
      <c r="C40" s="289"/>
      <c r="D40" s="289">
        <v>-3951709.07</v>
      </c>
      <c r="E40" s="289">
        <v>-3951709.07</v>
      </c>
      <c r="F40" s="290">
        <v>-360</v>
      </c>
      <c r="G40" s="290">
        <v>-31176</v>
      </c>
      <c r="H40" s="179">
        <v>0.28702700148246985</v>
      </c>
      <c r="I40" s="34"/>
    </row>
    <row r="41" spans="1:11" s="28" customFormat="1" ht="10.5" customHeight="1" x14ac:dyDescent="0.2">
      <c r="A41" s="24"/>
      <c r="B41" s="16" t="s">
        <v>279</v>
      </c>
      <c r="C41" s="289">
        <v>377.76</v>
      </c>
      <c r="D41" s="289">
        <v>-201650225.80000001</v>
      </c>
      <c r="E41" s="289">
        <v>-201649848.04000002</v>
      </c>
      <c r="F41" s="290">
        <v>-77358</v>
      </c>
      <c r="G41" s="290">
        <v>-1498976</v>
      </c>
      <c r="H41" s="179">
        <v>0.46734707894272853</v>
      </c>
      <c r="I41" s="36"/>
      <c r="J41" s="5"/>
    </row>
    <row r="42" spans="1:11" s="28" customFormat="1" ht="10.5" customHeight="1" x14ac:dyDescent="0.2">
      <c r="A42" s="24"/>
      <c r="B42" s="35" t="s">
        <v>101</v>
      </c>
      <c r="C42" s="291">
        <v>2752740709.449923</v>
      </c>
      <c r="D42" s="291">
        <v>3005475490.036725</v>
      </c>
      <c r="E42" s="291">
        <v>5758216199.4866486</v>
      </c>
      <c r="F42" s="292">
        <v>138088605.42050195</v>
      </c>
      <c r="G42" s="292">
        <v>27522450.12234696</v>
      </c>
      <c r="H42" s="178">
        <v>6.2328379168668402E-2</v>
      </c>
      <c r="I42" s="36"/>
      <c r="K42" s="209" t="b">
        <f>IF(ABS(E42-SUM(E9:E13,E22:E41))&lt;0.001,TRUE,FALSE)</f>
        <v>1</v>
      </c>
    </row>
    <row r="43" spans="1:11" s="28" customFormat="1" ht="10.5" customHeight="1" x14ac:dyDescent="0.2">
      <c r="A43" s="24"/>
      <c r="B43" s="35"/>
      <c r="C43" s="291"/>
      <c r="D43" s="291"/>
      <c r="E43" s="291"/>
      <c r="F43" s="292"/>
      <c r="G43" s="292"/>
      <c r="H43" s="291"/>
      <c r="I43" s="36"/>
      <c r="K43" s="209"/>
    </row>
    <row r="44" spans="1:11" s="28" customFormat="1" ht="13.5" customHeight="1" x14ac:dyDescent="0.2">
      <c r="A44" s="24"/>
      <c r="B44" s="31" t="s">
        <v>102</v>
      </c>
      <c r="C44" s="291"/>
      <c r="D44" s="291"/>
      <c r="E44" s="291"/>
      <c r="F44" s="292"/>
      <c r="G44" s="292"/>
      <c r="H44" s="178"/>
      <c r="I44" s="36"/>
    </row>
    <row r="45" spans="1:11" ht="10.5" customHeight="1" x14ac:dyDescent="0.2">
      <c r="B45" s="16" t="s">
        <v>104</v>
      </c>
      <c r="C45" s="289">
        <v>2481648120.1499858</v>
      </c>
      <c r="D45" s="289">
        <v>5303158148.4600039</v>
      </c>
      <c r="E45" s="289">
        <v>7784806268.6099901</v>
      </c>
      <c r="F45" s="290">
        <v>2738014962.840004</v>
      </c>
      <c r="G45" s="290">
        <v>47124180.859999992</v>
      </c>
      <c r="H45" s="179">
        <v>5.0587641265821048E-2</v>
      </c>
      <c r="I45" s="20"/>
    </row>
    <row r="46" spans="1:11" ht="10.5" customHeight="1" x14ac:dyDescent="0.2">
      <c r="B46" s="33" t="s">
        <v>106</v>
      </c>
      <c r="C46" s="289">
        <v>2478319977.7199855</v>
      </c>
      <c r="D46" s="289">
        <v>5267844177.0000048</v>
      </c>
      <c r="E46" s="289">
        <v>7746164154.7199907</v>
      </c>
      <c r="F46" s="290">
        <v>2704037250.9500041</v>
      </c>
      <c r="G46" s="290">
        <v>46904595.949999996</v>
      </c>
      <c r="H46" s="179">
        <v>5.079146208416363E-2</v>
      </c>
      <c r="I46" s="34"/>
    </row>
    <row r="47" spans="1:11" ht="10.5" customHeight="1" x14ac:dyDescent="0.2">
      <c r="B47" s="33" t="s">
        <v>304</v>
      </c>
      <c r="C47" s="289">
        <v>59776599.369999357</v>
      </c>
      <c r="D47" s="289">
        <v>1333630615.9600012</v>
      </c>
      <c r="E47" s="289">
        <v>1393407215.3300004</v>
      </c>
      <c r="F47" s="290">
        <v>1129662775.9600012</v>
      </c>
      <c r="G47" s="290">
        <v>8865759.4199999943</v>
      </c>
      <c r="H47" s="179">
        <v>4.1684912416870334E-2</v>
      </c>
      <c r="I47" s="34"/>
    </row>
    <row r="48" spans="1:11" ht="10.5" customHeight="1" x14ac:dyDescent="0.2">
      <c r="B48" s="33" t="s">
        <v>305</v>
      </c>
      <c r="C48" s="289">
        <v>268497.5900000002</v>
      </c>
      <c r="D48" s="289">
        <v>399452.30000000034</v>
      </c>
      <c r="E48" s="289">
        <v>667949.8900000006</v>
      </c>
      <c r="F48" s="290">
        <v>604494.54000000062</v>
      </c>
      <c r="G48" s="290">
        <v>2033.9299999999998</v>
      </c>
      <c r="H48" s="179">
        <v>-0.12256129438118313</v>
      </c>
      <c r="I48" s="34"/>
    </row>
    <row r="49" spans="2:9" ht="10.5" customHeight="1" x14ac:dyDescent="0.2">
      <c r="B49" s="33" t="s">
        <v>306</v>
      </c>
      <c r="C49" s="289">
        <v>3776411.5299999807</v>
      </c>
      <c r="D49" s="289">
        <v>592349005.70000482</v>
      </c>
      <c r="E49" s="289">
        <v>596125417.23000479</v>
      </c>
      <c r="F49" s="290">
        <v>583349000.4900049</v>
      </c>
      <c r="G49" s="290">
        <v>3678145.1300000004</v>
      </c>
      <c r="H49" s="179">
        <v>3.1887749601029469E-2</v>
      </c>
      <c r="I49" s="34"/>
    </row>
    <row r="50" spans="2:9" ht="10.5" customHeight="1" x14ac:dyDescent="0.2">
      <c r="B50" s="33" t="s">
        <v>307</v>
      </c>
      <c r="C50" s="289">
        <v>601069712.31001103</v>
      </c>
      <c r="D50" s="289">
        <v>477917456.30000132</v>
      </c>
      <c r="E50" s="289">
        <v>1078987168.6100123</v>
      </c>
      <c r="F50" s="290">
        <v>53815578.760000013</v>
      </c>
      <c r="G50" s="290">
        <v>7119369.6299999785</v>
      </c>
      <c r="H50" s="179">
        <v>5.0308210751203175E-2</v>
      </c>
      <c r="I50" s="34"/>
    </row>
    <row r="51" spans="2:9" ht="10.5" customHeight="1" x14ac:dyDescent="0.2">
      <c r="B51" s="33" t="s">
        <v>308</v>
      </c>
      <c r="C51" s="289">
        <v>867805072.27996874</v>
      </c>
      <c r="D51" s="289">
        <v>771099846.62999475</v>
      </c>
      <c r="E51" s="289">
        <v>1638904918.9099634</v>
      </c>
      <c r="F51" s="290">
        <v>234723566.95999882</v>
      </c>
      <c r="G51" s="290">
        <v>9395806.9500000142</v>
      </c>
      <c r="H51" s="179">
        <v>4.2873838484501325E-2</v>
      </c>
      <c r="I51" s="34"/>
    </row>
    <row r="52" spans="2:9" ht="10.5" customHeight="1" x14ac:dyDescent="0.2">
      <c r="B52" s="33" t="s">
        <v>309</v>
      </c>
      <c r="C52" s="289">
        <v>945623684.64000666</v>
      </c>
      <c r="D52" s="289">
        <v>2092447800.1100035</v>
      </c>
      <c r="E52" s="289">
        <v>3038071484.75001</v>
      </c>
      <c r="F52" s="290">
        <v>701881834.23999953</v>
      </c>
      <c r="G52" s="290">
        <v>17843480.890000004</v>
      </c>
      <c r="H52" s="179">
        <v>6.3453639226667802E-2</v>
      </c>
      <c r="I52" s="34"/>
    </row>
    <row r="53" spans="2:9" ht="10.5" customHeight="1" x14ac:dyDescent="0.2">
      <c r="B53" s="33" t="s">
        <v>105</v>
      </c>
      <c r="C53" s="289">
        <v>3328142.430000002</v>
      </c>
      <c r="D53" s="289">
        <v>35313971.460000135</v>
      </c>
      <c r="E53" s="289">
        <v>38642113.890000135</v>
      </c>
      <c r="F53" s="290">
        <v>33977711.89000015</v>
      </c>
      <c r="G53" s="290">
        <v>219584.91000000003</v>
      </c>
      <c r="H53" s="179">
        <v>1.1266732528841139E-2</v>
      </c>
      <c r="I53" s="34"/>
    </row>
    <row r="54" spans="2:9" ht="10.5" customHeight="1" x14ac:dyDescent="0.2">
      <c r="B54" s="16" t="s">
        <v>22</v>
      </c>
      <c r="C54" s="289">
        <v>1262268515.6300154</v>
      </c>
      <c r="D54" s="289">
        <v>797925198.0050621</v>
      </c>
      <c r="E54" s="289">
        <v>2060193713.6350775</v>
      </c>
      <c r="F54" s="290">
        <v>171539090.42999986</v>
      </c>
      <c r="G54" s="290">
        <v>9492273.2532499991</v>
      </c>
      <c r="H54" s="179">
        <v>4.8596808464242525E-2</v>
      </c>
      <c r="I54" s="34"/>
    </row>
    <row r="55" spans="2:9" ht="10.5" customHeight="1" x14ac:dyDescent="0.2">
      <c r="B55" s="16" t="s">
        <v>387</v>
      </c>
      <c r="C55" s="289">
        <v>1064892.9226590213</v>
      </c>
      <c r="D55" s="289">
        <v>8597030.3564040028</v>
      </c>
      <c r="E55" s="289">
        <v>9661923.2790630218</v>
      </c>
      <c r="F55" s="290">
        <v>720640.15799999947</v>
      </c>
      <c r="G55" s="290">
        <v>15910.694315999996</v>
      </c>
      <c r="H55" s="179">
        <v>-0.39451265094319832</v>
      </c>
      <c r="I55" s="34"/>
    </row>
    <row r="56" spans="2:9" ht="10.5" customHeight="1" x14ac:dyDescent="0.2">
      <c r="B56" s="16" t="s">
        <v>107</v>
      </c>
      <c r="C56" s="289"/>
      <c r="D56" s="289">
        <v>1407650292.1300049</v>
      </c>
      <c r="E56" s="289">
        <v>1407650292.1300049</v>
      </c>
      <c r="F56" s="290">
        <v>1396945034.290005</v>
      </c>
      <c r="G56" s="290">
        <v>7607865.9799999949</v>
      </c>
      <c r="H56" s="179">
        <v>0.13209503865310079</v>
      </c>
      <c r="I56" s="34"/>
    </row>
    <row r="57" spans="2:9" ht="10.5" customHeight="1" x14ac:dyDescent="0.2">
      <c r="B57" s="33" t="s">
        <v>110</v>
      </c>
      <c r="C57" s="289"/>
      <c r="D57" s="289">
        <v>434492780.97999579</v>
      </c>
      <c r="E57" s="289">
        <v>434492780.97999579</v>
      </c>
      <c r="F57" s="290">
        <v>434492780.97999579</v>
      </c>
      <c r="G57" s="290">
        <v>2358549.6599999918</v>
      </c>
      <c r="H57" s="179">
        <v>0.13685349263575874</v>
      </c>
      <c r="I57" s="34"/>
    </row>
    <row r="58" spans="2:9" ht="10.5" customHeight="1" x14ac:dyDescent="0.2">
      <c r="B58" s="33" t="s">
        <v>109</v>
      </c>
      <c r="C58" s="289"/>
      <c r="D58" s="289">
        <v>735189769.47000897</v>
      </c>
      <c r="E58" s="289">
        <v>735189769.47000897</v>
      </c>
      <c r="F58" s="290">
        <v>735189596.1700089</v>
      </c>
      <c r="G58" s="290">
        <v>3961216.3200000031</v>
      </c>
      <c r="H58" s="179">
        <v>0.13192185127191625</v>
      </c>
      <c r="I58" s="34"/>
    </row>
    <row r="59" spans="2:9" ht="10.5" customHeight="1" x14ac:dyDescent="0.2">
      <c r="B59" s="33" t="s">
        <v>112</v>
      </c>
      <c r="C59" s="289"/>
      <c r="D59" s="289">
        <v>234524657.13999999</v>
      </c>
      <c r="E59" s="289">
        <v>234524657.13999999</v>
      </c>
      <c r="F59" s="290">
        <v>227262157.13999999</v>
      </c>
      <c r="G59" s="290">
        <v>1272100</v>
      </c>
      <c r="H59" s="179">
        <v>0.1238167873463738</v>
      </c>
      <c r="I59" s="34"/>
    </row>
    <row r="60" spans="2:9" ht="10.5" customHeight="1" x14ac:dyDescent="0.2">
      <c r="B60" s="33" t="s">
        <v>111</v>
      </c>
      <c r="C60" s="289"/>
      <c r="D60" s="289">
        <v>3443084.5400000005</v>
      </c>
      <c r="E60" s="289">
        <v>3443084.5400000005</v>
      </c>
      <c r="F60" s="290">
        <v>500</v>
      </c>
      <c r="G60" s="290">
        <v>16000</v>
      </c>
      <c r="H60" s="179">
        <v>0.13917935190418973</v>
      </c>
      <c r="I60" s="20"/>
    </row>
    <row r="61" spans="2:9" ht="10.5" customHeight="1" x14ac:dyDescent="0.2">
      <c r="B61" s="16" t="s">
        <v>103</v>
      </c>
      <c r="C61" s="289"/>
      <c r="D61" s="289"/>
      <c r="E61" s="289"/>
      <c r="F61" s="290"/>
      <c r="G61" s="290"/>
      <c r="H61" s="179"/>
      <c r="I61" s="20"/>
    </row>
    <row r="62" spans="2:9" ht="10.5" customHeight="1" x14ac:dyDescent="0.2">
      <c r="B62" s="16" t="s">
        <v>96</v>
      </c>
      <c r="C62" s="289"/>
      <c r="D62" s="289">
        <v>138.52500000000001</v>
      </c>
      <c r="E62" s="289">
        <v>138.52500000000001</v>
      </c>
      <c r="F62" s="290"/>
      <c r="G62" s="290"/>
      <c r="H62" s="179"/>
      <c r="I62" s="34"/>
    </row>
    <row r="63" spans="2:9" ht="10.5" customHeight="1" x14ac:dyDescent="0.2">
      <c r="B63" s="16" t="s">
        <v>95</v>
      </c>
      <c r="C63" s="289">
        <v>3287580.8600000083</v>
      </c>
      <c r="D63" s="289">
        <v>29868361.230000023</v>
      </c>
      <c r="E63" s="289">
        <v>33155942.090000026</v>
      </c>
      <c r="F63" s="290">
        <v>32091111.760000028</v>
      </c>
      <c r="G63" s="290">
        <v>84633.079999999987</v>
      </c>
      <c r="H63" s="179">
        <v>-4.8750934161795323E-2</v>
      </c>
      <c r="I63" s="34"/>
    </row>
    <row r="64" spans="2:9" ht="10.5" customHeight="1" x14ac:dyDescent="0.2">
      <c r="B64" s="16" t="s">
        <v>381</v>
      </c>
      <c r="C64" s="289">
        <v>25673251.089999735</v>
      </c>
      <c r="D64" s="289">
        <v>29525408.71749996</v>
      </c>
      <c r="E64" s="289">
        <v>55198659.807499692</v>
      </c>
      <c r="F64" s="290">
        <v>239099.33</v>
      </c>
      <c r="G64" s="290">
        <v>182472.08999999997</v>
      </c>
      <c r="H64" s="179">
        <v>0.30225782521263778</v>
      </c>
      <c r="I64" s="34"/>
    </row>
    <row r="65" spans="1:10" ht="10.5" customHeight="1" x14ac:dyDescent="0.2">
      <c r="B65" s="16" t="s">
        <v>418</v>
      </c>
      <c r="C65" s="289"/>
      <c r="D65" s="289">
        <v>842967.69606400002</v>
      </c>
      <c r="E65" s="289">
        <v>842967.69606400002</v>
      </c>
      <c r="F65" s="290"/>
      <c r="G65" s="290">
        <v>36120</v>
      </c>
      <c r="H65" s="179">
        <v>-0.19497860114928089</v>
      </c>
      <c r="I65" s="34"/>
    </row>
    <row r="66" spans="1:10" ht="10.5" customHeight="1" x14ac:dyDescent="0.2">
      <c r="B66" s="16" t="s">
        <v>441</v>
      </c>
      <c r="C66" s="289"/>
      <c r="D66" s="289">
        <v>137365034.75542805</v>
      </c>
      <c r="E66" s="289">
        <v>137365034.75542805</v>
      </c>
      <c r="F66" s="290"/>
      <c r="G66" s="290"/>
      <c r="H66" s="179">
        <v>0.171970966146888</v>
      </c>
      <c r="I66" s="34"/>
    </row>
    <row r="67" spans="1:10" ht="10.5" customHeight="1" x14ac:dyDescent="0.2">
      <c r="B67" s="16" t="s">
        <v>346</v>
      </c>
      <c r="C67" s="289"/>
      <c r="D67" s="289">
        <v>759</v>
      </c>
      <c r="E67" s="289">
        <v>759</v>
      </c>
      <c r="F67" s="290"/>
      <c r="G67" s="290"/>
      <c r="H67" s="179">
        <v>6.4516129032258007E-2</v>
      </c>
      <c r="I67" s="34"/>
    </row>
    <row r="68" spans="1:10" ht="10.5" customHeight="1" x14ac:dyDescent="0.2">
      <c r="B68" s="16" t="s">
        <v>312</v>
      </c>
      <c r="C68" s="289"/>
      <c r="D68" s="289"/>
      <c r="E68" s="289"/>
      <c r="F68" s="290"/>
      <c r="G68" s="290"/>
      <c r="H68" s="179"/>
      <c r="I68" s="34"/>
    </row>
    <row r="69" spans="1:10" ht="10.5" customHeight="1" x14ac:dyDescent="0.2">
      <c r="B69" s="16" t="s">
        <v>313</v>
      </c>
      <c r="C69" s="289"/>
      <c r="D69" s="289"/>
      <c r="E69" s="289"/>
      <c r="F69" s="290"/>
      <c r="G69" s="290"/>
      <c r="H69" s="179"/>
      <c r="I69" s="34"/>
    </row>
    <row r="70" spans="1:10" ht="10.5" customHeight="1" x14ac:dyDescent="0.2">
      <c r="B70" s="16" t="s">
        <v>94</v>
      </c>
      <c r="C70" s="289">
        <v>267329.63999999902</v>
      </c>
      <c r="D70" s="289">
        <v>6016234.4799999986</v>
      </c>
      <c r="E70" s="289">
        <v>6283564.1199999982</v>
      </c>
      <c r="F70" s="290"/>
      <c r="G70" s="290">
        <v>22442.78</v>
      </c>
      <c r="H70" s="179">
        <v>-5.7744460659025276E-2</v>
      </c>
      <c r="I70" s="34"/>
    </row>
    <row r="71" spans="1:10" ht="10.5" customHeight="1" x14ac:dyDescent="0.2">
      <c r="B71" s="16" t="s">
        <v>92</v>
      </c>
      <c r="C71" s="289">
        <v>1116635.8699999994</v>
      </c>
      <c r="D71" s="289">
        <v>162966.12999999998</v>
      </c>
      <c r="E71" s="289">
        <v>1279601.9999999993</v>
      </c>
      <c r="F71" s="290">
        <v>8966.7400000000016</v>
      </c>
      <c r="G71" s="290">
        <v>4099.4299999999994</v>
      </c>
      <c r="H71" s="179">
        <v>-0.32363223174290212</v>
      </c>
      <c r="I71" s="34"/>
    </row>
    <row r="72" spans="1:10" ht="10.5" customHeight="1" x14ac:dyDescent="0.2">
      <c r="B72" s="16" t="s">
        <v>93</v>
      </c>
      <c r="C72" s="289">
        <v>2103134.63</v>
      </c>
      <c r="D72" s="289">
        <v>349872.20999999996</v>
      </c>
      <c r="E72" s="289">
        <v>2453006.84</v>
      </c>
      <c r="F72" s="290">
        <v>59955.80999999999</v>
      </c>
      <c r="G72" s="290">
        <v>6792.0300000000007</v>
      </c>
      <c r="H72" s="179">
        <v>-0.21955833908274902</v>
      </c>
      <c r="I72" s="34"/>
    </row>
    <row r="73" spans="1:10" ht="10.5" customHeight="1" x14ac:dyDescent="0.2">
      <c r="B73" s="16" t="s">
        <v>91</v>
      </c>
      <c r="C73" s="289">
        <v>1806585.0400000003</v>
      </c>
      <c r="D73" s="289">
        <v>1307161.9399999995</v>
      </c>
      <c r="E73" s="289">
        <v>3113746.9799999995</v>
      </c>
      <c r="F73" s="290">
        <v>152620.86000000002</v>
      </c>
      <c r="G73" s="290">
        <v>13154.29</v>
      </c>
      <c r="H73" s="179">
        <v>-3.4121206328025289E-2</v>
      </c>
      <c r="I73" s="34"/>
    </row>
    <row r="74" spans="1:10" s="28" customFormat="1" ht="10.5" customHeight="1" x14ac:dyDescent="0.2">
      <c r="A74" s="24"/>
      <c r="B74" s="16" t="s">
        <v>100</v>
      </c>
      <c r="C74" s="289">
        <v>661401.82000000018</v>
      </c>
      <c r="D74" s="289">
        <v>1824636.6136749999</v>
      </c>
      <c r="E74" s="289">
        <v>2486038.4336750004</v>
      </c>
      <c r="F74" s="290">
        <v>32664.999999999938</v>
      </c>
      <c r="G74" s="290">
        <v>8633.14</v>
      </c>
      <c r="H74" s="179">
        <v>-2.637392201460298E-2</v>
      </c>
      <c r="I74" s="27"/>
      <c r="J74" s="5"/>
    </row>
    <row r="75" spans="1:10" s="28" customFormat="1" ht="10.5" customHeight="1" x14ac:dyDescent="0.2">
      <c r="A75" s="24"/>
      <c r="B75" s="16" t="s">
        <v>388</v>
      </c>
      <c r="C75" s="289">
        <v>11082.547341000014</v>
      </c>
      <c r="D75" s="289">
        <v>89470.963595999783</v>
      </c>
      <c r="E75" s="289">
        <v>100553.51093699981</v>
      </c>
      <c r="F75" s="290">
        <v>7499.8420000000024</v>
      </c>
      <c r="G75" s="290">
        <v>165.58568400000016</v>
      </c>
      <c r="H75" s="179">
        <v>-0.39451265094319976</v>
      </c>
      <c r="I75" s="27"/>
      <c r="J75" s="5"/>
    </row>
    <row r="76" spans="1:10" ht="10.5" customHeight="1" x14ac:dyDescent="0.2">
      <c r="B76" s="16" t="s">
        <v>97</v>
      </c>
      <c r="C76" s="289"/>
      <c r="D76" s="289">
        <v>97.5</v>
      </c>
      <c r="E76" s="289">
        <v>97.5</v>
      </c>
      <c r="F76" s="290"/>
      <c r="G76" s="290"/>
      <c r="H76" s="179"/>
      <c r="I76" s="20"/>
    </row>
    <row r="77" spans="1:10" ht="10.5" customHeight="1" x14ac:dyDescent="0.2">
      <c r="B77" s="16" t="s">
        <v>380</v>
      </c>
      <c r="C77" s="289"/>
      <c r="D77" s="289"/>
      <c r="E77" s="289"/>
      <c r="F77" s="290"/>
      <c r="G77" s="290"/>
      <c r="H77" s="179"/>
      <c r="I77" s="20"/>
    </row>
    <row r="78" spans="1:10" ht="10.5" customHeight="1" x14ac:dyDescent="0.2">
      <c r="B78" s="16" t="s">
        <v>419</v>
      </c>
      <c r="C78" s="289"/>
      <c r="D78" s="289">
        <v>5838075.8598500006</v>
      </c>
      <c r="E78" s="289">
        <v>5838075.8598500006</v>
      </c>
      <c r="F78" s="290"/>
      <c r="G78" s="290"/>
      <c r="H78" s="179">
        <v>0.11415812462244412</v>
      </c>
      <c r="I78" s="20"/>
    </row>
    <row r="79" spans="1:10" ht="10.5" customHeight="1" x14ac:dyDescent="0.2">
      <c r="B79" s="16" t="s">
        <v>303</v>
      </c>
      <c r="C79" s="289"/>
      <c r="D79" s="289"/>
      <c r="E79" s="289"/>
      <c r="F79" s="290"/>
      <c r="G79" s="290"/>
      <c r="H79" s="179"/>
      <c r="I79" s="34"/>
    </row>
    <row r="80" spans="1:10" ht="10.5" customHeight="1" x14ac:dyDescent="0.2">
      <c r="B80" s="268" t="s">
        <v>255</v>
      </c>
      <c r="C80" s="289"/>
      <c r="D80" s="289">
        <v>62250</v>
      </c>
      <c r="E80" s="289">
        <v>62250</v>
      </c>
      <c r="F80" s="290">
        <v>62100</v>
      </c>
      <c r="G80" s="290">
        <v>150</v>
      </c>
      <c r="H80" s="179">
        <v>0.45019877624190019</v>
      </c>
      <c r="I80" s="34"/>
    </row>
    <row r="81" spans="1:11" ht="10.5" customHeight="1" x14ac:dyDescent="0.2">
      <c r="B81" s="16" t="s">
        <v>489</v>
      </c>
      <c r="C81" s="289"/>
      <c r="D81" s="289">
        <v>2593069.0882500005</v>
      </c>
      <c r="E81" s="289">
        <v>2593069.0882500005</v>
      </c>
      <c r="F81" s="290"/>
      <c r="G81" s="290"/>
      <c r="H81" s="179">
        <v>-0.19412430688977167</v>
      </c>
      <c r="I81" s="34"/>
    </row>
    <row r="82" spans="1:11" ht="10.5" customHeight="1" x14ac:dyDescent="0.2">
      <c r="B82" s="268" t="s">
        <v>487</v>
      </c>
      <c r="C82" s="289"/>
      <c r="D82" s="289">
        <v>147755.704</v>
      </c>
      <c r="E82" s="289">
        <v>147755.704</v>
      </c>
      <c r="F82" s="290"/>
      <c r="G82" s="290"/>
      <c r="H82" s="179">
        <v>-0.10100818389867372</v>
      </c>
      <c r="I82" s="34"/>
    </row>
    <row r="83" spans="1:11" ht="10.5" customHeight="1" x14ac:dyDescent="0.2">
      <c r="B83" s="16" t="s">
        <v>420</v>
      </c>
      <c r="C83" s="289"/>
      <c r="D83" s="289">
        <v>10901613.675194997</v>
      </c>
      <c r="E83" s="289">
        <v>10901613.675194997</v>
      </c>
      <c r="F83" s="290"/>
      <c r="G83" s="290"/>
      <c r="H83" s="179">
        <v>0.25098105016028316</v>
      </c>
      <c r="I83" s="34"/>
    </row>
    <row r="84" spans="1:11" ht="10.5" customHeight="1" x14ac:dyDescent="0.2">
      <c r="B84" s="574" t="s">
        <v>447</v>
      </c>
      <c r="C84" s="289"/>
      <c r="D84" s="289">
        <v>57555</v>
      </c>
      <c r="E84" s="289">
        <v>57555</v>
      </c>
      <c r="F84" s="290"/>
      <c r="G84" s="290"/>
      <c r="H84" s="179">
        <v>-0.79650391930163245</v>
      </c>
      <c r="I84" s="34"/>
    </row>
    <row r="85" spans="1:11" ht="10.5" hidden="1" customHeight="1" x14ac:dyDescent="0.2">
      <c r="B85" s="574"/>
      <c r="C85" s="289"/>
      <c r="D85" s="289"/>
      <c r="E85" s="289"/>
      <c r="F85" s="290"/>
      <c r="G85" s="290"/>
      <c r="H85" s="179"/>
      <c r="I85" s="34"/>
    </row>
    <row r="86" spans="1:11" ht="10.5" customHeight="1" x14ac:dyDescent="0.2">
      <c r="B86" s="16" t="s">
        <v>99</v>
      </c>
      <c r="C86" s="289">
        <v>3285556.7700001034</v>
      </c>
      <c r="D86" s="289">
        <v>2878764.3820029991</v>
      </c>
      <c r="E86" s="289">
        <v>6164321.152003102</v>
      </c>
      <c r="F86" s="290">
        <v>478638.95224700001</v>
      </c>
      <c r="G86" s="290">
        <v>22732.186540999992</v>
      </c>
      <c r="H86" s="179">
        <v>2.4734746711776223E-2</v>
      </c>
      <c r="I86" s="34"/>
    </row>
    <row r="87" spans="1:11" ht="10.5" customHeight="1" x14ac:dyDescent="0.2">
      <c r="B87" s="16" t="s">
        <v>283</v>
      </c>
      <c r="C87" s="289"/>
      <c r="D87" s="289">
        <v>-23313018</v>
      </c>
      <c r="E87" s="289">
        <v>-23313018</v>
      </c>
      <c r="F87" s="290">
        <v>-205728</v>
      </c>
      <c r="G87" s="290">
        <v>-168744</v>
      </c>
      <c r="H87" s="179">
        <v>9.5565802696237379E-2</v>
      </c>
      <c r="I87" s="34"/>
    </row>
    <row r="88" spans="1:11" ht="10.5" customHeight="1" x14ac:dyDescent="0.2">
      <c r="B88" s="16" t="s">
        <v>279</v>
      </c>
      <c r="C88" s="289">
        <v>90.9</v>
      </c>
      <c r="D88" s="289">
        <v>-191691158</v>
      </c>
      <c r="E88" s="289">
        <v>-191691067.09999999</v>
      </c>
      <c r="F88" s="290">
        <v>-723101</v>
      </c>
      <c r="G88" s="290">
        <v>-1120054</v>
      </c>
      <c r="H88" s="179">
        <v>0.47519440403274738</v>
      </c>
      <c r="I88" s="20"/>
    </row>
    <row r="89" spans="1:11" s="28" customFormat="1" ht="15.75" customHeight="1" x14ac:dyDescent="0.2">
      <c r="A89" s="24"/>
      <c r="B89" s="35" t="s">
        <v>108</v>
      </c>
      <c r="C89" s="291">
        <v>3783194177.8700013</v>
      </c>
      <c r="D89" s="291">
        <v>7532158686.4220371</v>
      </c>
      <c r="E89" s="291">
        <v>11315352864.292038</v>
      </c>
      <c r="F89" s="292">
        <v>4339423557.0122557</v>
      </c>
      <c r="G89" s="292">
        <v>63332827.399790995</v>
      </c>
      <c r="H89" s="178">
        <v>5.5573097149362871E-2</v>
      </c>
      <c r="I89" s="36"/>
      <c r="J89" s="5"/>
      <c r="K89" s="209" t="b">
        <f>IF(ABS(E89-SUM(E45,E54:E56,E61:E88))&lt;0.001,TRUE,FALSE)</f>
        <v>1</v>
      </c>
    </row>
    <row r="90" spans="1:11" s="28" customFormat="1" ht="15.75" customHeight="1" x14ac:dyDescent="0.2">
      <c r="A90" s="24"/>
      <c r="B90" s="35"/>
      <c r="C90" s="291"/>
      <c r="D90" s="291"/>
      <c r="E90" s="291"/>
      <c r="F90" s="292"/>
      <c r="G90" s="292"/>
      <c r="H90" s="178"/>
      <c r="I90" s="36"/>
      <c r="J90" s="5"/>
      <c r="K90" s="209"/>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3674858159.7599335</v>
      </c>
      <c r="D92" s="289">
        <v>2166661792.9292412</v>
      </c>
      <c r="E92" s="289">
        <v>5841519952.6891747</v>
      </c>
      <c r="F92" s="290">
        <v>275903836.94999987</v>
      </c>
      <c r="G92" s="290">
        <v>34252997.604249954</v>
      </c>
      <c r="H92" s="179">
        <v>6.7271367730204146E-2</v>
      </c>
      <c r="I92" s="36"/>
    </row>
    <row r="93" spans="1:11" ht="10.5" customHeight="1" x14ac:dyDescent="0.2">
      <c r="B93" s="16" t="s">
        <v>387</v>
      </c>
      <c r="C93" s="289">
        <v>1189352.3114270228</v>
      </c>
      <c r="D93" s="289">
        <v>10459471.780676</v>
      </c>
      <c r="E93" s="289">
        <v>11648824.092103023</v>
      </c>
      <c r="F93" s="290">
        <v>789461.97079999954</v>
      </c>
      <c r="G93" s="290">
        <v>18153.771515999997</v>
      </c>
      <c r="H93" s="179">
        <v>-0.41870929014376013</v>
      </c>
      <c r="I93" s="34"/>
    </row>
    <row r="94" spans="1:11" ht="10.5" customHeight="1" x14ac:dyDescent="0.2">
      <c r="B94" s="16" t="s">
        <v>104</v>
      </c>
      <c r="C94" s="289">
        <v>2673068606.5899892</v>
      </c>
      <c r="D94" s="289">
        <v>5475665586.6500072</v>
      </c>
      <c r="E94" s="289">
        <v>8148734193.239995</v>
      </c>
      <c r="F94" s="290">
        <v>2767766978.4700041</v>
      </c>
      <c r="G94" s="290">
        <v>49084638.169999994</v>
      </c>
      <c r="H94" s="179">
        <v>4.9754568877492966E-2</v>
      </c>
      <c r="I94" s="34"/>
    </row>
    <row r="95" spans="1:11" ht="10.5" customHeight="1" x14ac:dyDescent="0.2">
      <c r="B95" s="33" t="s">
        <v>106</v>
      </c>
      <c r="C95" s="289">
        <v>2669040456.5099893</v>
      </c>
      <c r="D95" s="289">
        <v>5436238699.2700062</v>
      </c>
      <c r="E95" s="289">
        <v>8105279155.779994</v>
      </c>
      <c r="F95" s="290">
        <v>2729824273.2500038</v>
      </c>
      <c r="G95" s="290">
        <v>48848200.689999998</v>
      </c>
      <c r="H95" s="179">
        <v>5.0047473393438402E-2</v>
      </c>
      <c r="I95" s="34"/>
    </row>
    <row r="96" spans="1:11" s="28" customFormat="1" ht="10.5" customHeight="1" x14ac:dyDescent="0.2">
      <c r="A96" s="24"/>
      <c r="B96" s="33" t="s">
        <v>304</v>
      </c>
      <c r="C96" s="289">
        <v>74162139.059999421</v>
      </c>
      <c r="D96" s="289">
        <v>1339726132.0300012</v>
      </c>
      <c r="E96" s="289">
        <v>1413888271.0900006</v>
      </c>
      <c r="F96" s="290">
        <v>1131501181.7500014</v>
      </c>
      <c r="G96" s="290">
        <v>8990864.2399999946</v>
      </c>
      <c r="H96" s="179">
        <v>4.1638394879293772E-2</v>
      </c>
      <c r="I96" s="27"/>
      <c r="J96" s="5"/>
    </row>
    <row r="97" spans="1:10" s="28" customFormat="1" ht="10.5" customHeight="1" x14ac:dyDescent="0.2">
      <c r="A97" s="24"/>
      <c r="B97" s="33" t="s">
        <v>305</v>
      </c>
      <c r="C97" s="289">
        <v>270326.27000000019</v>
      </c>
      <c r="D97" s="289">
        <v>399641.2600000003</v>
      </c>
      <c r="E97" s="289">
        <v>669967.53000000061</v>
      </c>
      <c r="F97" s="290">
        <v>604671.98000000056</v>
      </c>
      <c r="G97" s="290">
        <v>2033.9299999999998</v>
      </c>
      <c r="H97" s="179">
        <v>-0.12212898023079732</v>
      </c>
      <c r="I97" s="27"/>
      <c r="J97" s="5"/>
    </row>
    <row r="98" spans="1:10" s="28" customFormat="1" ht="10.5" customHeight="1" x14ac:dyDescent="0.2">
      <c r="A98" s="24"/>
      <c r="B98" s="33" t="s">
        <v>306</v>
      </c>
      <c r="C98" s="289">
        <v>3782601.099999981</v>
      </c>
      <c r="D98" s="289">
        <v>592561088.93000484</v>
      </c>
      <c r="E98" s="289">
        <v>596343690.03000474</v>
      </c>
      <c r="F98" s="290">
        <v>583532921.31000483</v>
      </c>
      <c r="G98" s="290">
        <v>3678793.3800000004</v>
      </c>
      <c r="H98" s="179">
        <v>3.1897584078585117E-2</v>
      </c>
      <c r="I98" s="27"/>
      <c r="J98" s="5"/>
    </row>
    <row r="99" spans="1:10" s="28" customFormat="1" ht="10.5" customHeight="1" x14ac:dyDescent="0.2">
      <c r="A99" s="24"/>
      <c r="B99" s="33" t="s">
        <v>307</v>
      </c>
      <c r="C99" s="289">
        <v>669287944.12001348</v>
      </c>
      <c r="D99" s="289">
        <v>536329444.38000113</v>
      </c>
      <c r="E99" s="289">
        <v>1205617388.5000148</v>
      </c>
      <c r="F99" s="290">
        <v>57693510.730000019</v>
      </c>
      <c r="G99" s="290">
        <v>7788617.9399999771</v>
      </c>
      <c r="H99" s="179">
        <v>3.2959003240599083E-2</v>
      </c>
      <c r="I99" s="27"/>
      <c r="J99" s="5"/>
    </row>
    <row r="100" spans="1:10" s="28" customFormat="1" ht="10.5" customHeight="1" x14ac:dyDescent="0.2">
      <c r="A100" s="24"/>
      <c r="B100" s="33" t="s">
        <v>308</v>
      </c>
      <c r="C100" s="289">
        <v>870952634.01996887</v>
      </c>
      <c r="D100" s="289">
        <v>771446246.01999462</v>
      </c>
      <c r="E100" s="289">
        <v>1642398880.0399635</v>
      </c>
      <c r="F100" s="290">
        <v>234792147.30999881</v>
      </c>
      <c r="G100" s="290">
        <v>9415006.3100000136</v>
      </c>
      <c r="H100" s="179">
        <v>4.3251643611846191E-2</v>
      </c>
      <c r="I100" s="27"/>
      <c r="J100" s="5"/>
    </row>
    <row r="101" spans="1:10" s="28" customFormat="1" ht="10.5" customHeight="1" x14ac:dyDescent="0.2">
      <c r="A101" s="24"/>
      <c r="B101" s="33" t="s">
        <v>309</v>
      </c>
      <c r="C101" s="289">
        <v>1050584811.9400074</v>
      </c>
      <c r="D101" s="289">
        <v>2195776146.6500053</v>
      </c>
      <c r="E101" s="289">
        <v>3246360958.5900126</v>
      </c>
      <c r="F101" s="290">
        <v>721699840.16999936</v>
      </c>
      <c r="G101" s="290">
        <v>18972884.890000008</v>
      </c>
      <c r="H101" s="179">
        <v>6.7367463971664598E-2</v>
      </c>
      <c r="I101" s="27"/>
      <c r="J101" s="5"/>
    </row>
    <row r="102" spans="1:10" s="28" customFormat="1" ht="10.5" customHeight="1" x14ac:dyDescent="0.2">
      <c r="A102" s="24"/>
      <c r="B102" s="33" t="s">
        <v>105</v>
      </c>
      <c r="C102" s="289">
        <v>4028150.0800000057</v>
      </c>
      <c r="D102" s="289">
        <v>39426887.380000137</v>
      </c>
      <c r="E102" s="289">
        <v>43455037.460000135</v>
      </c>
      <c r="F102" s="290">
        <v>37942705.220000148</v>
      </c>
      <c r="G102" s="290">
        <v>236437.48000000004</v>
      </c>
      <c r="H102" s="179">
        <v>-2.1618906932844295E-3</v>
      </c>
      <c r="I102" s="27"/>
      <c r="J102" s="5"/>
    </row>
    <row r="103" spans="1:10" ht="10.5" customHeight="1" x14ac:dyDescent="0.2">
      <c r="B103" s="16" t="s">
        <v>100</v>
      </c>
      <c r="C103" s="289">
        <v>73159071.590001225</v>
      </c>
      <c r="D103" s="289">
        <v>356894000.56881464</v>
      </c>
      <c r="E103" s="289">
        <v>430053072.1588158</v>
      </c>
      <c r="F103" s="290">
        <v>228924.96999999991</v>
      </c>
      <c r="G103" s="290">
        <v>1423246.7100000004</v>
      </c>
      <c r="H103" s="179">
        <v>-3.8423068307819941E-2</v>
      </c>
      <c r="I103" s="34"/>
    </row>
    <row r="104" spans="1:10" ht="10.5" customHeight="1" x14ac:dyDescent="0.2">
      <c r="B104" s="16" t="s">
        <v>388</v>
      </c>
      <c r="C104" s="289">
        <v>178507.2785729988</v>
      </c>
      <c r="D104" s="289">
        <v>2594856.5193240037</v>
      </c>
      <c r="E104" s="289">
        <v>2773363.7978970027</v>
      </c>
      <c r="F104" s="290">
        <v>100080.02920000002</v>
      </c>
      <c r="G104" s="290">
        <v>3183.0084839999995</v>
      </c>
      <c r="H104" s="179">
        <v>-0.50980440838072738</v>
      </c>
      <c r="I104" s="34"/>
    </row>
    <row r="105" spans="1:10" ht="10.5" customHeight="1" x14ac:dyDescent="0.2">
      <c r="B105" s="16" t="s">
        <v>107</v>
      </c>
      <c r="C105" s="289"/>
      <c r="D105" s="289">
        <v>1407650292.1300049</v>
      </c>
      <c r="E105" s="289">
        <v>1407650292.1300049</v>
      </c>
      <c r="F105" s="290">
        <v>1396945034.290005</v>
      </c>
      <c r="G105" s="290">
        <v>7607865.9799999949</v>
      </c>
      <c r="H105" s="179">
        <v>0.13209503865310079</v>
      </c>
      <c r="I105" s="34"/>
    </row>
    <row r="106" spans="1:10" ht="10.5" customHeight="1" x14ac:dyDescent="0.2">
      <c r="B106" s="33" t="s">
        <v>110</v>
      </c>
      <c r="C106" s="289"/>
      <c r="D106" s="289">
        <v>434492780.97999579</v>
      </c>
      <c r="E106" s="289">
        <v>434492780.97999579</v>
      </c>
      <c r="F106" s="290">
        <v>434492780.97999579</v>
      </c>
      <c r="G106" s="290">
        <v>2358549.6599999918</v>
      </c>
      <c r="H106" s="179">
        <v>0.13685349263575874</v>
      </c>
      <c r="I106" s="34"/>
    </row>
    <row r="107" spans="1:10" s="28" customFormat="1" ht="10.5" customHeight="1" x14ac:dyDescent="0.2">
      <c r="A107" s="24"/>
      <c r="B107" s="33" t="s">
        <v>109</v>
      </c>
      <c r="C107" s="289"/>
      <c r="D107" s="289">
        <v>735189769.47000897</v>
      </c>
      <c r="E107" s="289">
        <v>735189769.47000897</v>
      </c>
      <c r="F107" s="290">
        <v>735189596.1700089</v>
      </c>
      <c r="G107" s="290">
        <v>3961216.3200000031</v>
      </c>
      <c r="H107" s="179">
        <v>0.13192185127191625</v>
      </c>
      <c r="I107" s="27"/>
      <c r="J107" s="5"/>
    </row>
    <row r="108" spans="1:10" ht="10.5" customHeight="1" x14ac:dyDescent="0.2">
      <c r="B108" s="33" t="s">
        <v>112</v>
      </c>
      <c r="C108" s="289"/>
      <c r="D108" s="289">
        <v>234524657.13999999</v>
      </c>
      <c r="E108" s="289">
        <v>234524657.13999999</v>
      </c>
      <c r="F108" s="290">
        <v>227262157.13999999</v>
      </c>
      <c r="G108" s="290">
        <v>1272100</v>
      </c>
      <c r="H108" s="179">
        <v>0.1238167873463738</v>
      </c>
      <c r="I108" s="34"/>
    </row>
    <row r="109" spans="1:10" ht="10.5" customHeight="1" x14ac:dyDescent="0.2">
      <c r="B109" s="33" t="s">
        <v>111</v>
      </c>
      <c r="C109" s="289"/>
      <c r="D109" s="289">
        <v>3443084.5400000005</v>
      </c>
      <c r="E109" s="289">
        <v>3443084.5400000005</v>
      </c>
      <c r="F109" s="290">
        <v>500</v>
      </c>
      <c r="G109" s="290">
        <v>16000</v>
      </c>
      <c r="H109" s="179">
        <v>0.13917935190418973</v>
      </c>
      <c r="I109" s="34"/>
    </row>
    <row r="110" spans="1:10" ht="10.5" customHeight="1" x14ac:dyDescent="0.2">
      <c r="B110" s="16" t="s">
        <v>97</v>
      </c>
      <c r="C110" s="289"/>
      <c r="D110" s="289">
        <v>97.5</v>
      </c>
      <c r="E110" s="289">
        <v>97.5</v>
      </c>
      <c r="F110" s="290"/>
      <c r="G110" s="290"/>
      <c r="H110" s="179"/>
      <c r="I110" s="20"/>
    </row>
    <row r="111" spans="1:10" ht="10.5" customHeight="1" x14ac:dyDescent="0.2">
      <c r="B111" s="16" t="s">
        <v>380</v>
      </c>
      <c r="C111" s="289"/>
      <c r="D111" s="289"/>
      <c r="E111" s="289"/>
      <c r="F111" s="290"/>
      <c r="G111" s="290"/>
      <c r="H111" s="179"/>
      <c r="I111" s="20"/>
    </row>
    <row r="112" spans="1:10" ht="10.5" customHeight="1" x14ac:dyDescent="0.2">
      <c r="B112" s="16" t="s">
        <v>419</v>
      </c>
      <c r="C112" s="289"/>
      <c r="D112" s="289">
        <v>630287414.29317844</v>
      </c>
      <c r="E112" s="289">
        <v>630287414.29317844</v>
      </c>
      <c r="F112" s="290"/>
      <c r="G112" s="290"/>
      <c r="H112" s="179">
        <v>6.9155876900478308E-2</v>
      </c>
      <c r="I112" s="20"/>
    </row>
    <row r="113" spans="1:10" ht="10.5" customHeight="1" x14ac:dyDescent="0.2">
      <c r="B113" s="16" t="s">
        <v>103</v>
      </c>
      <c r="C113" s="289"/>
      <c r="D113" s="289"/>
      <c r="E113" s="289"/>
      <c r="F113" s="290"/>
      <c r="G113" s="290"/>
      <c r="H113" s="179"/>
      <c r="I113" s="34"/>
    </row>
    <row r="114" spans="1:10" ht="10.5" customHeight="1" x14ac:dyDescent="0.2">
      <c r="B114" s="16" t="s">
        <v>96</v>
      </c>
      <c r="C114" s="289"/>
      <c r="D114" s="289">
        <v>138.52500000000001</v>
      </c>
      <c r="E114" s="289">
        <v>138.52500000000001</v>
      </c>
      <c r="F114" s="290"/>
      <c r="G114" s="290"/>
      <c r="H114" s="179"/>
      <c r="I114" s="34"/>
    </row>
    <row r="115" spans="1:10" s="40" customFormat="1" ht="10.5" customHeight="1" x14ac:dyDescent="0.25">
      <c r="A115" s="38"/>
      <c r="B115" s="16" t="s">
        <v>95</v>
      </c>
      <c r="C115" s="289">
        <v>3601256.5800000089</v>
      </c>
      <c r="D115" s="289">
        <v>31046885.360000025</v>
      </c>
      <c r="E115" s="289">
        <v>34648141.940000027</v>
      </c>
      <c r="F115" s="290">
        <v>33582164.410000034</v>
      </c>
      <c r="G115" s="290">
        <v>88931.479999999981</v>
      </c>
      <c r="H115" s="285">
        <v>-5.0560567619610808E-2</v>
      </c>
      <c r="I115" s="39"/>
      <c r="J115" s="5"/>
    </row>
    <row r="116" spans="1:10" s="40" customFormat="1" ht="10.5" customHeight="1" x14ac:dyDescent="0.25">
      <c r="A116" s="38"/>
      <c r="B116" s="16" t="s">
        <v>381</v>
      </c>
      <c r="C116" s="289">
        <v>85561264.429998979</v>
      </c>
      <c r="D116" s="289">
        <v>64224423.83133103</v>
      </c>
      <c r="E116" s="289">
        <v>149785688.26133001</v>
      </c>
      <c r="F116" s="290">
        <v>246447.33</v>
      </c>
      <c r="G116" s="290">
        <v>900210.03249999997</v>
      </c>
      <c r="H116" s="285">
        <v>0.12575685397449687</v>
      </c>
      <c r="I116" s="39"/>
      <c r="J116" s="5"/>
    </row>
    <row r="117" spans="1:10" s="40" customFormat="1" ht="10.5" customHeight="1" x14ac:dyDescent="0.25">
      <c r="A117" s="38"/>
      <c r="B117" s="16" t="s">
        <v>418</v>
      </c>
      <c r="C117" s="289"/>
      <c r="D117" s="289">
        <v>842967.69606400002</v>
      </c>
      <c r="E117" s="289">
        <v>842967.69606400002</v>
      </c>
      <c r="F117" s="290"/>
      <c r="G117" s="290">
        <v>36120</v>
      </c>
      <c r="H117" s="285">
        <v>-0.19497860114928089</v>
      </c>
      <c r="I117" s="39"/>
      <c r="J117" s="5"/>
    </row>
    <row r="118" spans="1:10" ht="10.5" customHeight="1" x14ac:dyDescent="0.2">
      <c r="B118" s="16" t="s">
        <v>441</v>
      </c>
      <c r="C118" s="289"/>
      <c r="D118" s="289">
        <v>657989339.94270837</v>
      </c>
      <c r="E118" s="289">
        <v>657989339.94270837</v>
      </c>
      <c r="F118" s="290"/>
      <c r="G118" s="290"/>
      <c r="H118" s="179">
        <v>8.4614997114718093E-2</v>
      </c>
      <c r="I118" s="34"/>
    </row>
    <row r="119" spans="1:10" ht="10.5" customHeight="1" x14ac:dyDescent="0.2">
      <c r="B119" s="16" t="s">
        <v>346</v>
      </c>
      <c r="C119" s="289"/>
      <c r="D119" s="289">
        <v>82984</v>
      </c>
      <c r="E119" s="289">
        <v>82984</v>
      </c>
      <c r="F119" s="290"/>
      <c r="G119" s="290"/>
      <c r="H119" s="179">
        <v>0.27266313932980601</v>
      </c>
      <c r="I119" s="34"/>
    </row>
    <row r="120" spans="1:10" ht="10.5" customHeight="1" x14ac:dyDescent="0.2">
      <c r="B120" s="16" t="s">
        <v>312</v>
      </c>
      <c r="C120" s="289"/>
      <c r="D120" s="289"/>
      <c r="E120" s="289"/>
      <c r="F120" s="290"/>
      <c r="G120" s="290"/>
      <c r="H120" s="179"/>
      <c r="I120" s="34"/>
    </row>
    <row r="121" spans="1:10" ht="10.5" customHeight="1" x14ac:dyDescent="0.2">
      <c r="B121" s="16" t="s">
        <v>313</v>
      </c>
      <c r="C121" s="289"/>
      <c r="D121" s="289"/>
      <c r="E121" s="289"/>
      <c r="F121" s="290"/>
      <c r="G121" s="290"/>
      <c r="H121" s="179"/>
      <c r="I121" s="34"/>
    </row>
    <row r="122" spans="1:10" ht="10.5" hidden="1" customHeight="1" x14ac:dyDescent="0.2">
      <c r="B122" s="16"/>
      <c r="C122" s="289"/>
      <c r="D122" s="289"/>
      <c r="E122" s="289"/>
      <c r="F122" s="290"/>
      <c r="G122" s="290"/>
      <c r="H122" s="179"/>
      <c r="I122" s="34"/>
    </row>
    <row r="123" spans="1:10" ht="10.5" customHeight="1" x14ac:dyDescent="0.2">
      <c r="B123" s="16" t="s">
        <v>91</v>
      </c>
      <c r="C123" s="289">
        <v>16065955.029999999</v>
      </c>
      <c r="D123" s="289">
        <v>8902699.4900000002</v>
      </c>
      <c r="E123" s="289">
        <v>24968654.52</v>
      </c>
      <c r="F123" s="290">
        <v>835982.68000000017</v>
      </c>
      <c r="G123" s="290">
        <v>186052.51</v>
      </c>
      <c r="H123" s="179">
        <v>1.3530765632618902E-3</v>
      </c>
      <c r="I123" s="34"/>
    </row>
    <row r="124" spans="1:10" s="28" customFormat="1" ht="10.5" customHeight="1" x14ac:dyDescent="0.2">
      <c r="A124" s="24"/>
      <c r="B124" s="16" t="s">
        <v>94</v>
      </c>
      <c r="C124" s="289">
        <v>267329.63999999902</v>
      </c>
      <c r="D124" s="289">
        <v>6016234.4799999986</v>
      </c>
      <c r="E124" s="289">
        <v>6283564.1199999982</v>
      </c>
      <c r="F124" s="290"/>
      <c r="G124" s="290">
        <v>22442.78</v>
      </c>
      <c r="H124" s="179">
        <v>-5.7744460659025276E-2</v>
      </c>
      <c r="I124" s="27"/>
      <c r="J124" s="5"/>
    </row>
    <row r="125" spans="1:10" ht="10.5" customHeight="1" x14ac:dyDescent="0.2">
      <c r="B125" s="16" t="s">
        <v>92</v>
      </c>
      <c r="C125" s="289">
        <v>1116635.8699999994</v>
      </c>
      <c r="D125" s="289">
        <v>162966.12999999998</v>
      </c>
      <c r="E125" s="289">
        <v>1279601.9999999993</v>
      </c>
      <c r="F125" s="290">
        <v>8966.7400000000016</v>
      </c>
      <c r="G125" s="290">
        <v>4099.4299999999994</v>
      </c>
      <c r="H125" s="179">
        <v>-0.32363223174290212</v>
      </c>
      <c r="I125" s="34"/>
    </row>
    <row r="126" spans="1:10" ht="10.5" customHeight="1" x14ac:dyDescent="0.2">
      <c r="B126" s="16" t="s">
        <v>93</v>
      </c>
      <c r="C126" s="289">
        <v>2103134.63</v>
      </c>
      <c r="D126" s="289">
        <v>349872.20999999996</v>
      </c>
      <c r="E126" s="289">
        <v>2453006.84</v>
      </c>
      <c r="F126" s="290">
        <v>59955.80999999999</v>
      </c>
      <c r="G126" s="290">
        <v>6792.0300000000007</v>
      </c>
      <c r="H126" s="179">
        <v>-0.21955833908274902</v>
      </c>
      <c r="I126" s="34"/>
    </row>
    <row r="127" spans="1:10" ht="10.5" customHeight="1" x14ac:dyDescent="0.2">
      <c r="B127" s="16" t="s">
        <v>252</v>
      </c>
      <c r="C127" s="289"/>
      <c r="D127" s="289"/>
      <c r="E127" s="289"/>
      <c r="F127" s="290"/>
      <c r="G127" s="290"/>
      <c r="H127" s="179"/>
      <c r="I127" s="34"/>
    </row>
    <row r="128" spans="1:10" ht="10.5" customHeight="1" x14ac:dyDescent="0.2">
      <c r="B128" s="16" t="s">
        <v>303</v>
      </c>
      <c r="C128" s="289"/>
      <c r="D128" s="289"/>
      <c r="E128" s="289"/>
      <c r="F128" s="290"/>
      <c r="G128" s="290"/>
      <c r="H128" s="179"/>
      <c r="I128" s="34"/>
    </row>
    <row r="129" spans="1:11" ht="10.5" customHeight="1" x14ac:dyDescent="0.2">
      <c r="B129" s="268" t="s">
        <v>255</v>
      </c>
      <c r="C129" s="289"/>
      <c r="D129" s="289">
        <v>62250</v>
      </c>
      <c r="E129" s="289">
        <v>62250</v>
      </c>
      <c r="F129" s="290">
        <v>62100</v>
      </c>
      <c r="G129" s="290">
        <v>150</v>
      </c>
      <c r="H129" s="179">
        <v>0.45019877624190019</v>
      </c>
      <c r="I129" s="34"/>
    </row>
    <row r="130" spans="1:11" ht="10.5" customHeight="1" x14ac:dyDescent="0.2">
      <c r="B130" s="16" t="s">
        <v>489</v>
      </c>
      <c r="C130" s="289"/>
      <c r="D130" s="289">
        <v>60147614.570250012</v>
      </c>
      <c r="E130" s="289">
        <v>60147614.570250012</v>
      </c>
      <c r="F130" s="290"/>
      <c r="G130" s="290"/>
      <c r="H130" s="179"/>
      <c r="I130" s="34"/>
    </row>
    <row r="131" spans="1:11" ht="10.5" customHeight="1" x14ac:dyDescent="0.2">
      <c r="B131" s="268" t="s">
        <v>487</v>
      </c>
      <c r="C131" s="289"/>
      <c r="D131" s="289">
        <v>25741162.626449961</v>
      </c>
      <c r="E131" s="289">
        <v>25741162.626449961</v>
      </c>
      <c r="F131" s="290"/>
      <c r="G131" s="290"/>
      <c r="H131" s="179">
        <v>0.26524556202407168</v>
      </c>
      <c r="I131" s="34"/>
    </row>
    <row r="132" spans="1:11" ht="10.5" customHeight="1" x14ac:dyDescent="0.2">
      <c r="B132" s="16" t="s">
        <v>420</v>
      </c>
      <c r="C132" s="289"/>
      <c r="D132" s="289">
        <v>46705087.397386</v>
      </c>
      <c r="E132" s="289">
        <v>46705087.397386</v>
      </c>
      <c r="F132" s="290"/>
      <c r="G132" s="290"/>
      <c r="H132" s="179">
        <v>0.11609678577718552</v>
      </c>
      <c r="I132" s="34"/>
    </row>
    <row r="133" spans="1:11" ht="10.5" customHeight="1" x14ac:dyDescent="0.2">
      <c r="B133" s="574" t="s">
        <v>449</v>
      </c>
      <c r="C133" s="289"/>
      <c r="D133" s="289">
        <v>96421.56</v>
      </c>
      <c r="E133" s="289">
        <v>96421.56</v>
      </c>
      <c r="F133" s="290"/>
      <c r="G133" s="290"/>
      <c r="H133" s="179">
        <v>-0.72518387400958995</v>
      </c>
      <c r="I133" s="34"/>
    </row>
    <row r="134" spans="1:11" ht="10.5" customHeight="1" x14ac:dyDescent="0.2">
      <c r="B134" s="16" t="s">
        <v>99</v>
      </c>
      <c r="C134" s="289">
        <v>4765144.9500001036</v>
      </c>
      <c r="D134" s="289">
        <v>5655727.1383280009</v>
      </c>
      <c r="E134" s="289">
        <v>10420872.088328104</v>
      </c>
      <c r="F134" s="290">
        <v>1988775.782749</v>
      </c>
      <c r="G134" s="290">
        <v>39344.015388</v>
      </c>
      <c r="H134" s="179">
        <v>1.5357985321281742E-2</v>
      </c>
      <c r="I134" s="34"/>
    </row>
    <row r="135" spans="1:11" ht="10.5" customHeight="1" x14ac:dyDescent="0.2">
      <c r="B135" s="16" t="s">
        <v>283</v>
      </c>
      <c r="C135" s="289"/>
      <c r="D135" s="289">
        <v>-27264727.07</v>
      </c>
      <c r="E135" s="289">
        <v>-27264727.07</v>
      </c>
      <c r="F135" s="290">
        <v>-206088</v>
      </c>
      <c r="G135" s="290">
        <v>-199920</v>
      </c>
      <c r="H135" s="179">
        <v>0.11970827900753345</v>
      </c>
      <c r="I135" s="34"/>
    </row>
    <row r="136" spans="1:11" ht="10.5" customHeight="1" x14ac:dyDescent="0.2">
      <c r="B136" s="16" t="s">
        <v>279</v>
      </c>
      <c r="C136" s="289">
        <v>468.65999999999997</v>
      </c>
      <c r="D136" s="289">
        <v>-393341383.80000001</v>
      </c>
      <c r="E136" s="289">
        <v>-393340915.13999999</v>
      </c>
      <c r="F136" s="290">
        <v>-800459</v>
      </c>
      <c r="G136" s="290">
        <v>-2619030</v>
      </c>
      <c r="H136" s="179">
        <v>0.47116094403028419</v>
      </c>
      <c r="I136" s="34"/>
    </row>
    <row r="137" spans="1:11" s="28" customFormat="1" ht="10.5" customHeight="1" x14ac:dyDescent="0.2">
      <c r="A137" s="24"/>
      <c r="B137" s="29" t="s">
        <v>113</v>
      </c>
      <c r="C137" s="291">
        <v>6535934887.3199224</v>
      </c>
      <c r="D137" s="291">
        <v>10537634176.458763</v>
      </c>
      <c r="E137" s="291">
        <v>17073569063.778685</v>
      </c>
      <c r="F137" s="292">
        <v>4477512162.4327583</v>
      </c>
      <c r="G137" s="292">
        <v>90855277.52213794</v>
      </c>
      <c r="H137" s="178">
        <v>5.7841755291195618E-2</v>
      </c>
      <c r="I137" s="36"/>
      <c r="J137" s="5"/>
      <c r="K137" s="209" t="b">
        <f>IF(ABS(E137-SUM(E92:E94,E103:E105,E110:E136))&lt;0.001,TRUE,FALSE)</f>
        <v>1</v>
      </c>
    </row>
    <row r="138" spans="1:11" s="28" customFormat="1" ht="10.5" customHeight="1" x14ac:dyDescent="0.2">
      <c r="A138" s="24"/>
      <c r="B138" s="273"/>
      <c r="C138" s="291"/>
      <c r="D138" s="291"/>
      <c r="E138" s="291"/>
      <c r="F138" s="292"/>
      <c r="G138" s="292"/>
      <c r="H138" s="178"/>
      <c r="I138" s="36"/>
      <c r="J138" s="5"/>
      <c r="K138" s="209"/>
    </row>
    <row r="139" spans="1:11" s="28" customFormat="1" ht="10.5" customHeight="1" x14ac:dyDescent="0.2">
      <c r="A139" s="24"/>
      <c r="B139" s="74" t="s">
        <v>122</v>
      </c>
      <c r="C139" s="291"/>
      <c r="D139" s="291"/>
      <c r="E139" s="291"/>
      <c r="F139" s="292"/>
      <c r="G139" s="292"/>
      <c r="H139" s="178"/>
      <c r="I139" s="36"/>
    </row>
    <row r="140" spans="1:11" ht="18" customHeight="1" x14ac:dyDescent="0.2">
      <c r="B140" s="16" t="s">
        <v>386</v>
      </c>
      <c r="C140" s="289">
        <v>28457944.709999949</v>
      </c>
      <c r="D140" s="289">
        <v>2705264.6899999976</v>
      </c>
      <c r="E140" s="289">
        <v>31163209.399999946</v>
      </c>
      <c r="F140" s="290">
        <v>2076.67</v>
      </c>
      <c r="G140" s="290">
        <v>204251.63000000009</v>
      </c>
      <c r="H140" s="179">
        <v>9.3141693759381194E-2</v>
      </c>
      <c r="I140" s="34"/>
    </row>
    <row r="141" spans="1:11" ht="10.5" customHeight="1" x14ac:dyDescent="0.2">
      <c r="B141" s="16" t="s">
        <v>100</v>
      </c>
      <c r="C141" s="289">
        <v>654606.96999999741</v>
      </c>
      <c r="D141" s="289">
        <v>317602.76000000018</v>
      </c>
      <c r="E141" s="289">
        <v>972209.72999999765</v>
      </c>
      <c r="F141" s="290"/>
      <c r="G141" s="290">
        <v>6207.4700000000012</v>
      </c>
      <c r="H141" s="179">
        <v>0.23264343647712127</v>
      </c>
      <c r="I141" s="34"/>
    </row>
    <row r="142" spans="1:11" ht="10.5" customHeight="1" x14ac:dyDescent="0.2">
      <c r="B142" s="16" t="s">
        <v>177</v>
      </c>
      <c r="C142" s="289">
        <v>2612651.630000018</v>
      </c>
      <c r="D142" s="289">
        <v>10841.629999999994</v>
      </c>
      <c r="E142" s="289">
        <v>2623493.2600000179</v>
      </c>
      <c r="F142" s="290">
        <v>1648.8</v>
      </c>
      <c r="G142" s="290">
        <v>17660.869999999995</v>
      </c>
      <c r="H142" s="179">
        <v>0.41370098497898633</v>
      </c>
      <c r="I142" s="34"/>
    </row>
    <row r="143" spans="1:11" ht="10.5" customHeight="1" x14ac:dyDescent="0.2">
      <c r="B143" s="16" t="s">
        <v>22</v>
      </c>
      <c r="C143" s="289">
        <v>58401806.520002969</v>
      </c>
      <c r="D143" s="289">
        <v>11287577.30365015</v>
      </c>
      <c r="E143" s="289">
        <v>69689383.823653132</v>
      </c>
      <c r="F143" s="290">
        <v>4915.8</v>
      </c>
      <c r="G143" s="290">
        <v>425064.4105000011</v>
      </c>
      <c r="H143" s="179">
        <v>0.19355239700816607</v>
      </c>
      <c r="I143" s="34"/>
    </row>
    <row r="144" spans="1:11" ht="10.5" customHeight="1" x14ac:dyDescent="0.2">
      <c r="B144" s="16" t="s">
        <v>381</v>
      </c>
      <c r="C144" s="289">
        <v>1620300.9399999972</v>
      </c>
      <c r="D144" s="289">
        <v>198098.26500000004</v>
      </c>
      <c r="E144" s="289">
        <v>1818399.2049999973</v>
      </c>
      <c r="F144" s="290"/>
      <c r="G144" s="290">
        <v>11709.4025</v>
      </c>
      <c r="H144" s="179">
        <v>0.46135674110039093</v>
      </c>
      <c r="I144" s="34"/>
    </row>
    <row r="145" spans="2:11" ht="10.5" customHeight="1" x14ac:dyDescent="0.2">
      <c r="B145" s="37" t="s">
        <v>312</v>
      </c>
      <c r="C145" s="289"/>
      <c r="D145" s="289">
        <v>3104777.1524800011</v>
      </c>
      <c r="E145" s="289">
        <v>3104777.1524800011</v>
      </c>
      <c r="F145" s="290"/>
      <c r="G145" s="290"/>
      <c r="H145" s="179">
        <v>-0.16391602435884189</v>
      </c>
      <c r="I145" s="34"/>
    </row>
    <row r="146" spans="2:11" ht="10.5" customHeight="1" x14ac:dyDescent="0.2">
      <c r="B146" s="16" t="s">
        <v>385</v>
      </c>
      <c r="C146" s="289">
        <v>34941939.030000083</v>
      </c>
      <c r="D146" s="289">
        <v>1212479.1000000029</v>
      </c>
      <c r="E146" s="289">
        <v>36154418.130000092</v>
      </c>
      <c r="F146" s="290">
        <v>14246.16</v>
      </c>
      <c r="G146" s="290">
        <v>234551.61000000004</v>
      </c>
      <c r="H146" s="179">
        <v>0.17129300660762614</v>
      </c>
      <c r="I146" s="34"/>
    </row>
    <row r="147" spans="2:11" ht="10.5" customHeight="1" x14ac:dyDescent="0.2">
      <c r="B147" s="16" t="s">
        <v>382</v>
      </c>
      <c r="C147" s="289"/>
      <c r="D147" s="289">
        <v>971</v>
      </c>
      <c r="E147" s="289">
        <v>971</v>
      </c>
      <c r="F147" s="290"/>
      <c r="G147" s="290">
        <v>25</v>
      </c>
      <c r="H147" s="179">
        <v>-0.37354838709677418</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416.5</v>
      </c>
      <c r="D150" s="289">
        <v>3820241.8973119794</v>
      </c>
      <c r="E150" s="289">
        <v>3820658.3973119794</v>
      </c>
      <c r="F150" s="290">
        <v>3925.1007</v>
      </c>
      <c r="G150" s="290">
        <v>8709.0398840000071</v>
      </c>
      <c r="H150" s="179">
        <v>-8.1316787090740084E-2</v>
      </c>
      <c r="I150" s="34"/>
    </row>
    <row r="151" spans="2:11" ht="10.5" customHeight="1" x14ac:dyDescent="0.2">
      <c r="B151" s="41" t="s">
        <v>120</v>
      </c>
      <c r="C151" s="293">
        <v>126689666.30000304</v>
      </c>
      <c r="D151" s="293">
        <v>22657853.798442129</v>
      </c>
      <c r="E151" s="293">
        <v>149347520.09844518</v>
      </c>
      <c r="F151" s="294">
        <v>26812.530700000003</v>
      </c>
      <c r="G151" s="294">
        <v>908179.43288400141</v>
      </c>
      <c r="H151" s="286">
        <v>0.15303200487373858</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282</v>
      </c>
      <c r="C156" s="208"/>
      <c r="D156" s="208"/>
      <c r="E156" s="208"/>
      <c r="F156" s="208"/>
      <c r="G156" s="208"/>
      <c r="H156" s="205"/>
      <c r="I156" s="34"/>
    </row>
    <row r="157" spans="2:11" ht="10.5" customHeight="1" x14ac:dyDescent="0.2">
      <c r="B157" s="265"/>
      <c r="C157" s="208"/>
      <c r="D157" s="208"/>
      <c r="E157" s="208"/>
      <c r="F157" s="208"/>
      <c r="G157" s="208"/>
      <c r="H157" s="205"/>
      <c r="I157" s="34"/>
    </row>
    <row r="158" spans="2:11" ht="14.25" customHeight="1" x14ac:dyDescent="0.25">
      <c r="B158" s="7" t="s">
        <v>288</v>
      </c>
      <c r="C158" s="8"/>
      <c r="D158" s="8"/>
      <c r="E158" s="8"/>
      <c r="F158" s="8"/>
      <c r="G158" s="8"/>
      <c r="H158" s="8"/>
      <c r="I158" s="8"/>
    </row>
    <row r="159" spans="2:11" ht="12" customHeight="1" x14ac:dyDescent="0.2">
      <c r="B159" s="9"/>
      <c r="C159" s="10" t="str">
        <f>C3</f>
        <v>PERIODE DU 1.1 AU 31.10.2024</v>
      </c>
      <c r="D159" s="11"/>
    </row>
    <row r="160" spans="2:11" ht="14.25" customHeight="1" x14ac:dyDescent="0.2">
      <c r="B160" s="12" t="str">
        <f>B4</f>
        <v xml:space="preserve">             I - ASSURANCE MALADIE : DÉPENSES en milliers d'euros</v>
      </c>
      <c r="C160" s="13"/>
      <c r="D160" s="13"/>
      <c r="E160" s="13"/>
      <c r="F160" s="13"/>
      <c r="G160" s="13"/>
      <c r="H160" s="14"/>
      <c r="I160" s="15"/>
    </row>
    <row r="161" spans="1:10" ht="12" customHeight="1" x14ac:dyDescent="0.2">
      <c r="B161" s="16" t="s">
        <v>4</v>
      </c>
      <c r="C161" s="386" t="s">
        <v>1</v>
      </c>
      <c r="D161" s="17" t="s">
        <v>2</v>
      </c>
      <c r="E161" s="386" t="s">
        <v>6</v>
      </c>
      <c r="F161" s="219" t="s">
        <v>3</v>
      </c>
      <c r="G161" s="219" t="s">
        <v>237</v>
      </c>
      <c r="H161" s="19" t="str">
        <f>$H$5</f>
        <v>PCAP</v>
      </c>
      <c r="I161" s="20"/>
    </row>
    <row r="162" spans="1:10" ht="9.75" customHeight="1" x14ac:dyDescent="0.2">
      <c r="B162" s="21"/>
      <c r="C162" s="45" t="s">
        <v>5</v>
      </c>
      <c r="D162" s="44" t="s">
        <v>5</v>
      </c>
      <c r="E162" s="45"/>
      <c r="F162" s="220" t="s">
        <v>241</v>
      </c>
      <c r="G162" s="220" t="s">
        <v>239</v>
      </c>
      <c r="H162" s="22" t="str">
        <f>$H$6</f>
        <v>en %</v>
      </c>
      <c r="I162" s="23"/>
    </row>
    <row r="163" spans="1:10" s="28" customFormat="1" ht="13.5" customHeight="1" x14ac:dyDescent="0.2">
      <c r="A163" s="24"/>
      <c r="B163" s="31" t="s">
        <v>121</v>
      </c>
      <c r="C163" s="30"/>
      <c r="D163" s="30"/>
      <c r="E163" s="30"/>
      <c r="F163" s="222"/>
      <c r="G163" s="222"/>
      <c r="H163" s="178"/>
      <c r="I163" s="36"/>
    </row>
    <row r="164" spans="1:10" s="28" customFormat="1" ht="10.5" customHeight="1" x14ac:dyDescent="0.2">
      <c r="A164" s="24"/>
      <c r="B164" s="16" t="s">
        <v>116</v>
      </c>
      <c r="C164" s="289">
        <v>1040537326.0599989</v>
      </c>
      <c r="D164" s="289">
        <v>107864512.93000019</v>
      </c>
      <c r="E164" s="289">
        <v>1148401838.9899991</v>
      </c>
      <c r="F164" s="290">
        <v>1782126.7399999991</v>
      </c>
      <c r="G164" s="290">
        <v>9468027.240000017</v>
      </c>
      <c r="H164" s="179">
        <v>-7.4099062748866018E-2</v>
      </c>
      <c r="I164" s="36"/>
      <c r="J164" s="5"/>
    </row>
    <row r="165" spans="1:10" s="28" customFormat="1" ht="10.5" customHeight="1" x14ac:dyDescent="0.2">
      <c r="A165" s="24"/>
      <c r="B165" s="16" t="s">
        <v>117</v>
      </c>
      <c r="C165" s="289">
        <v>611107641.89000118</v>
      </c>
      <c r="D165" s="289">
        <v>80070692.399999976</v>
      </c>
      <c r="E165" s="289">
        <v>691178334.29000115</v>
      </c>
      <c r="F165" s="290">
        <v>28628.020000000008</v>
      </c>
      <c r="G165" s="290">
        <v>4974479.32</v>
      </c>
      <c r="H165" s="179">
        <v>-0.12327294136780087</v>
      </c>
      <c r="I165" s="36"/>
      <c r="J165" s="5"/>
    </row>
    <row r="166" spans="1:10" s="28" customFormat="1" ht="10.5" customHeight="1" x14ac:dyDescent="0.2">
      <c r="A166" s="24"/>
      <c r="B166" s="16" t="s">
        <v>118</v>
      </c>
      <c r="C166" s="289">
        <v>17699862.669999979</v>
      </c>
      <c r="D166" s="289">
        <v>392339141.82999992</v>
      </c>
      <c r="E166" s="289">
        <v>410039004.49999994</v>
      </c>
      <c r="F166" s="290"/>
      <c r="G166" s="290">
        <v>2208022.8799999994</v>
      </c>
      <c r="H166" s="179">
        <v>3.5377077010920521E-2</v>
      </c>
      <c r="I166" s="36"/>
      <c r="J166" s="5"/>
    </row>
    <row r="167" spans="1:10" s="28" customFormat="1" ht="10.5" customHeight="1" x14ac:dyDescent="0.2">
      <c r="A167" s="24"/>
      <c r="B167" s="16" t="s">
        <v>166</v>
      </c>
      <c r="C167" s="289">
        <v>176585716.84000292</v>
      </c>
      <c r="D167" s="289">
        <v>14357145.930000346</v>
      </c>
      <c r="E167" s="289">
        <v>190942862.77000329</v>
      </c>
      <c r="F167" s="290">
        <v>24837.149999999994</v>
      </c>
      <c r="G167" s="290">
        <v>1468339.1999999988</v>
      </c>
      <c r="H167" s="179">
        <v>-6.7192431146893661E-2</v>
      </c>
      <c r="I167" s="36"/>
      <c r="J167" s="5"/>
    </row>
    <row r="168" spans="1:10" s="28" customFormat="1" ht="10.5" customHeight="1" x14ac:dyDescent="0.2">
      <c r="A168" s="24"/>
      <c r="B168" s="16" t="s">
        <v>22</v>
      </c>
      <c r="C168" s="289">
        <v>120589539.91999415</v>
      </c>
      <c r="D168" s="289">
        <v>13740111.990000006</v>
      </c>
      <c r="E168" s="289">
        <v>134329651.90999416</v>
      </c>
      <c r="F168" s="290">
        <v>5522.7999999999993</v>
      </c>
      <c r="G168" s="290">
        <v>933732.25999999698</v>
      </c>
      <c r="H168" s="179">
        <v>-0.10026537473286468</v>
      </c>
      <c r="I168" s="36"/>
      <c r="J168" s="5"/>
    </row>
    <row r="169" spans="1:10" s="28" customFormat="1" ht="10.5" customHeight="1" x14ac:dyDescent="0.2">
      <c r="A169" s="24"/>
      <c r="B169" s="16" t="s">
        <v>115</v>
      </c>
      <c r="C169" s="289">
        <v>100675874.3599999</v>
      </c>
      <c r="D169" s="289">
        <v>90941458.150001228</v>
      </c>
      <c r="E169" s="289">
        <v>191617332.51000112</v>
      </c>
      <c r="F169" s="290">
        <v>12543290.399999989</v>
      </c>
      <c r="G169" s="290">
        <v>1187290.77</v>
      </c>
      <c r="H169" s="179">
        <v>2.097533918409944E-3</v>
      </c>
      <c r="I169" s="36"/>
      <c r="J169" s="5"/>
    </row>
    <row r="170" spans="1:10" s="28" customFormat="1" ht="10.5" customHeight="1" x14ac:dyDescent="0.2">
      <c r="A170" s="24"/>
      <c r="B170" s="16" t="s">
        <v>114</v>
      </c>
      <c r="C170" s="289">
        <v>1231134.389999995</v>
      </c>
      <c r="D170" s="289">
        <v>65826663.469998546</v>
      </c>
      <c r="E170" s="289">
        <v>67057797.859998539</v>
      </c>
      <c r="F170" s="290">
        <v>11112.27</v>
      </c>
      <c r="G170" s="290">
        <v>428166.48999999778</v>
      </c>
      <c r="H170" s="179">
        <v>0.10072927151845312</v>
      </c>
      <c r="I170" s="36"/>
      <c r="J170" s="5"/>
    </row>
    <row r="171" spans="1:10" s="28" customFormat="1" ht="10.5" customHeight="1" x14ac:dyDescent="0.2">
      <c r="A171" s="24"/>
      <c r="B171" s="16" t="s">
        <v>100</v>
      </c>
      <c r="C171" s="289">
        <v>33602.009999999857</v>
      </c>
      <c r="D171" s="289">
        <v>35893.649999999994</v>
      </c>
      <c r="E171" s="289">
        <v>69495.659999999858</v>
      </c>
      <c r="F171" s="290"/>
      <c r="G171" s="290">
        <v>185</v>
      </c>
      <c r="H171" s="179">
        <v>0.37601571646682563</v>
      </c>
      <c r="I171" s="36"/>
      <c r="J171" s="5"/>
    </row>
    <row r="172" spans="1:10" s="28" customFormat="1" ht="10.5" customHeight="1" x14ac:dyDescent="0.2">
      <c r="A172" s="24"/>
      <c r="B172" s="16" t="s">
        <v>283</v>
      </c>
      <c r="C172" s="289"/>
      <c r="D172" s="289">
        <v>-111120</v>
      </c>
      <c r="E172" s="289">
        <v>-111120</v>
      </c>
      <c r="F172" s="290"/>
      <c r="G172" s="290">
        <v>-768</v>
      </c>
      <c r="H172" s="179">
        <v>0.19886069394096317</v>
      </c>
      <c r="I172" s="36"/>
      <c r="J172" s="5"/>
    </row>
    <row r="173" spans="1:10" s="28" customFormat="1" ht="12.75" customHeight="1" x14ac:dyDescent="0.2">
      <c r="A173" s="24"/>
      <c r="B173" s="16" t="s">
        <v>416</v>
      </c>
      <c r="C173" s="289"/>
      <c r="D173" s="289"/>
      <c r="E173" s="289"/>
      <c r="F173" s="290"/>
      <c r="G173" s="290"/>
      <c r="H173" s="179"/>
      <c r="I173" s="36"/>
      <c r="J173" s="5"/>
    </row>
    <row r="174" spans="1:10" s="28" customFormat="1" ht="12.75" customHeight="1" x14ac:dyDescent="0.2">
      <c r="A174" s="24"/>
      <c r="B174" s="16" t="s">
        <v>412</v>
      </c>
      <c r="C174" s="289"/>
      <c r="D174" s="289">
        <v>2276039.9809300005</v>
      </c>
      <c r="E174" s="289">
        <v>2276039.9809300005</v>
      </c>
      <c r="F174" s="290"/>
      <c r="G174" s="290"/>
      <c r="H174" s="179">
        <v>0.37406284644949084</v>
      </c>
      <c r="I174" s="36"/>
      <c r="J174" s="5"/>
    </row>
    <row r="175" spans="1:10" s="28" customFormat="1" ht="12.75" customHeight="1" x14ac:dyDescent="0.2">
      <c r="A175" s="24"/>
      <c r="B175" s="16" t="s">
        <v>374</v>
      </c>
      <c r="C175" s="289">
        <v>1503048.0099999981</v>
      </c>
      <c r="D175" s="289">
        <v>1035498.8225000035</v>
      </c>
      <c r="E175" s="289">
        <v>2538546.8325000014</v>
      </c>
      <c r="F175" s="290"/>
      <c r="G175" s="290">
        <v>8163</v>
      </c>
      <c r="H175" s="179">
        <v>-8.7103643533158581E-2</v>
      </c>
      <c r="I175" s="36"/>
      <c r="J175" s="5"/>
    </row>
    <row r="176" spans="1:10" s="28" customFormat="1" ht="12.75" customHeight="1" x14ac:dyDescent="0.2">
      <c r="A176" s="24"/>
      <c r="B176" s="574" t="s">
        <v>451</v>
      </c>
      <c r="C176" s="289"/>
      <c r="D176" s="289">
        <v>30241.78</v>
      </c>
      <c r="E176" s="289">
        <v>30241.78</v>
      </c>
      <c r="F176" s="290"/>
      <c r="G176" s="290"/>
      <c r="H176" s="179">
        <v>-0.51577133134710929</v>
      </c>
      <c r="I176" s="36"/>
      <c r="J176" s="5"/>
    </row>
    <row r="177" spans="1:11" s="28" customFormat="1" ht="12.75" hidden="1" customHeight="1" x14ac:dyDescent="0.2">
      <c r="A177" s="24"/>
      <c r="B177" s="574"/>
      <c r="C177" s="289"/>
      <c r="D177" s="289"/>
      <c r="E177" s="289"/>
      <c r="F177" s="290"/>
      <c r="G177" s="290"/>
      <c r="H177" s="179"/>
      <c r="I177" s="36"/>
      <c r="J177" s="5"/>
    </row>
    <row r="178" spans="1:11" s="28" customFormat="1" ht="12" customHeight="1" x14ac:dyDescent="0.2">
      <c r="A178" s="24"/>
      <c r="B178" s="269" t="s">
        <v>99</v>
      </c>
      <c r="C178" s="289"/>
      <c r="D178" s="289">
        <v>435461.56</v>
      </c>
      <c r="E178" s="289">
        <v>435461.56</v>
      </c>
      <c r="F178" s="290"/>
      <c r="G178" s="290">
        <v>198</v>
      </c>
      <c r="H178" s="179">
        <v>0.28583970042575846</v>
      </c>
      <c r="I178" s="36"/>
    </row>
    <row r="179" spans="1:11" s="28" customFormat="1" ht="14.25" customHeight="1" x14ac:dyDescent="0.2">
      <c r="A179" s="24"/>
      <c r="B179" s="35" t="s">
        <v>119</v>
      </c>
      <c r="C179" s="291">
        <v>2069963746.149997</v>
      </c>
      <c r="D179" s="291">
        <v>768841742.49343014</v>
      </c>
      <c r="E179" s="291">
        <v>2838805488.6434274</v>
      </c>
      <c r="F179" s="292">
        <v>14395517.379999986</v>
      </c>
      <c r="G179" s="292">
        <v>20675836.160000008</v>
      </c>
      <c r="H179" s="178">
        <v>-6.4837470843560174E-2</v>
      </c>
      <c r="I179" s="36"/>
      <c r="K179" s="209" t="b">
        <f>IF(ABS(E179-SUM(E164:E178))&lt;0.001,TRUE,FALSE)</f>
        <v>1</v>
      </c>
    </row>
    <row r="180" spans="1:11" s="28" customFormat="1" ht="14.25" customHeight="1" x14ac:dyDescent="0.2">
      <c r="A180" s="24"/>
      <c r="B180" s="35"/>
      <c r="C180" s="291"/>
      <c r="D180" s="291"/>
      <c r="E180" s="291"/>
      <c r="F180" s="292"/>
      <c r="G180" s="292"/>
      <c r="H180" s="178"/>
      <c r="I180" s="36"/>
      <c r="K180" s="209"/>
    </row>
    <row r="181" spans="1:11" s="28" customFormat="1" ht="14.25" customHeight="1" x14ac:dyDescent="0.2">
      <c r="A181" s="24"/>
      <c r="B181" s="31" t="s">
        <v>243</v>
      </c>
      <c r="C181" s="291"/>
      <c r="D181" s="291"/>
      <c r="E181" s="291"/>
      <c r="F181" s="292"/>
      <c r="G181" s="292"/>
      <c r="H181" s="178"/>
      <c r="I181" s="36"/>
    </row>
    <row r="182" spans="1:11" s="28" customFormat="1" ht="10.5" customHeight="1" x14ac:dyDescent="0.2">
      <c r="A182" s="24"/>
      <c r="B182" s="16" t="s">
        <v>22</v>
      </c>
      <c r="C182" s="289">
        <v>194652863.31000137</v>
      </c>
      <c r="D182" s="289">
        <v>133416464.19487502</v>
      </c>
      <c r="E182" s="289">
        <v>328069327.50487638</v>
      </c>
      <c r="F182" s="290"/>
      <c r="G182" s="290">
        <v>1172798.6885000002</v>
      </c>
      <c r="H182" s="179">
        <v>0.16795062443400677</v>
      </c>
      <c r="I182" s="36"/>
      <c r="J182" s="5"/>
    </row>
    <row r="183" spans="1:11" s="28" customFormat="1" ht="10.5" customHeight="1" x14ac:dyDescent="0.2">
      <c r="A183" s="24"/>
      <c r="B183" s="16" t="s">
        <v>387</v>
      </c>
      <c r="C183" s="289">
        <v>87862.901629999949</v>
      </c>
      <c r="D183" s="289">
        <v>580125.22497999901</v>
      </c>
      <c r="E183" s="289">
        <v>667988.12660999887</v>
      </c>
      <c r="F183" s="290"/>
      <c r="G183" s="290">
        <v>2158.7788500000001</v>
      </c>
      <c r="H183" s="179">
        <v>-2.5487239422437025E-2</v>
      </c>
      <c r="I183" s="36"/>
      <c r="J183" s="5"/>
    </row>
    <row r="184" spans="1:11" s="28" customFormat="1" ht="10.5" customHeight="1" x14ac:dyDescent="0.2">
      <c r="A184" s="24"/>
      <c r="B184" s="16" t="s">
        <v>104</v>
      </c>
      <c r="C184" s="289">
        <v>174975818.4399994</v>
      </c>
      <c r="D184" s="289">
        <v>112804101.0999999</v>
      </c>
      <c r="E184" s="289">
        <v>287779919.53999931</v>
      </c>
      <c r="F184" s="290"/>
      <c r="G184" s="290">
        <v>1310339.8000000003</v>
      </c>
      <c r="H184" s="179">
        <v>6.3584799305396844E-2</v>
      </c>
      <c r="I184" s="36"/>
      <c r="J184" s="5"/>
    </row>
    <row r="185" spans="1:11" s="28" customFormat="1" ht="10.5" customHeight="1" x14ac:dyDescent="0.2">
      <c r="A185" s="24"/>
      <c r="B185" s="33" t="s">
        <v>106</v>
      </c>
      <c r="C185" s="289">
        <v>141792699.09999987</v>
      </c>
      <c r="D185" s="289">
        <v>104366519.69999994</v>
      </c>
      <c r="E185" s="289">
        <v>246159218.79999983</v>
      </c>
      <c r="F185" s="290"/>
      <c r="G185" s="290">
        <v>1212872.6499999999</v>
      </c>
      <c r="H185" s="179">
        <v>8.3555610341631059E-2</v>
      </c>
      <c r="I185" s="36"/>
      <c r="J185" s="5"/>
    </row>
    <row r="186" spans="1:11" s="28" customFormat="1" ht="10.5" customHeight="1" x14ac:dyDescent="0.2">
      <c r="A186" s="24"/>
      <c r="B186" s="33" t="s">
        <v>304</v>
      </c>
      <c r="C186" s="289">
        <v>3326641.989999996</v>
      </c>
      <c r="D186" s="289">
        <v>9055636.3600000031</v>
      </c>
      <c r="E186" s="289">
        <v>12382278.35</v>
      </c>
      <c r="F186" s="290"/>
      <c r="G186" s="290">
        <v>150074.60000000003</v>
      </c>
      <c r="H186" s="179">
        <v>0.23778976263615648</v>
      </c>
      <c r="I186" s="36"/>
      <c r="J186" s="5"/>
    </row>
    <row r="187" spans="1:11" s="28" customFormat="1" ht="10.5" customHeight="1" x14ac:dyDescent="0.2">
      <c r="A187" s="24"/>
      <c r="B187" s="33" t="s">
        <v>305</v>
      </c>
      <c r="C187" s="289">
        <v>5778.989999999998</v>
      </c>
      <c r="D187" s="289">
        <v>11858.289999999999</v>
      </c>
      <c r="E187" s="289">
        <v>17637.28</v>
      </c>
      <c r="F187" s="290"/>
      <c r="G187" s="290">
        <v>40.32</v>
      </c>
      <c r="H187" s="179">
        <v>0.15315833658063327</v>
      </c>
      <c r="I187" s="36"/>
      <c r="J187" s="5"/>
    </row>
    <row r="188" spans="1:11" s="28" customFormat="1" ht="10.5" customHeight="1" x14ac:dyDescent="0.2">
      <c r="A188" s="24"/>
      <c r="B188" s="33" t="s">
        <v>306</v>
      </c>
      <c r="C188" s="289">
        <v>40942.330000000009</v>
      </c>
      <c r="D188" s="289">
        <v>2655662.1199999996</v>
      </c>
      <c r="E188" s="289">
        <v>2696604.4499999997</v>
      </c>
      <c r="F188" s="290"/>
      <c r="G188" s="290">
        <v>29983.9</v>
      </c>
      <c r="H188" s="179">
        <v>-0.31055829069954355</v>
      </c>
      <c r="I188" s="36"/>
      <c r="J188" s="5"/>
    </row>
    <row r="189" spans="1:11" s="28" customFormat="1" ht="10.5" customHeight="1" x14ac:dyDescent="0.2">
      <c r="A189" s="24"/>
      <c r="B189" s="33" t="s">
        <v>307</v>
      </c>
      <c r="C189" s="289">
        <v>17744991.729999993</v>
      </c>
      <c r="D189" s="289">
        <v>9443256.1900000032</v>
      </c>
      <c r="E189" s="289">
        <v>27188247.919999994</v>
      </c>
      <c r="F189" s="290"/>
      <c r="G189" s="290">
        <v>117254.79</v>
      </c>
      <c r="H189" s="179">
        <v>6.2925671768436553E-2</v>
      </c>
      <c r="I189" s="36"/>
      <c r="J189" s="5"/>
    </row>
    <row r="190" spans="1:11" s="28" customFormat="1" ht="10.5" customHeight="1" x14ac:dyDescent="0.2">
      <c r="A190" s="24"/>
      <c r="B190" s="33" t="s">
        <v>308</v>
      </c>
      <c r="C190" s="289">
        <v>24054930.480000228</v>
      </c>
      <c r="D190" s="289">
        <v>10024000.570000006</v>
      </c>
      <c r="E190" s="289">
        <v>34078931.050000235</v>
      </c>
      <c r="F190" s="290"/>
      <c r="G190" s="290">
        <v>163666.69999999998</v>
      </c>
      <c r="H190" s="179">
        <v>5.0782905673823375E-2</v>
      </c>
      <c r="I190" s="36"/>
      <c r="J190" s="5"/>
    </row>
    <row r="191" spans="1:11" s="28" customFormat="1" ht="10.5" customHeight="1" x14ac:dyDescent="0.2">
      <c r="A191" s="24"/>
      <c r="B191" s="33" t="s">
        <v>309</v>
      </c>
      <c r="C191" s="289">
        <v>96619413.57999967</v>
      </c>
      <c r="D191" s="289">
        <v>73176106.169999927</v>
      </c>
      <c r="E191" s="289">
        <v>169795519.74999961</v>
      </c>
      <c r="F191" s="290"/>
      <c r="G191" s="290">
        <v>751852.34</v>
      </c>
      <c r="H191" s="179">
        <v>9.3785870061372956E-2</v>
      </c>
      <c r="I191" s="36"/>
      <c r="J191" s="5"/>
    </row>
    <row r="192" spans="1:11" ht="10.5" customHeight="1" x14ac:dyDescent="0.2">
      <c r="B192" s="33" t="s">
        <v>105</v>
      </c>
      <c r="C192" s="289">
        <v>33183119.339999516</v>
      </c>
      <c r="D192" s="289">
        <v>8437581.3999999724</v>
      </c>
      <c r="E192" s="289">
        <v>41620700.739999488</v>
      </c>
      <c r="F192" s="290"/>
      <c r="G192" s="290">
        <v>97467.15000000014</v>
      </c>
      <c r="H192" s="179">
        <v>-4.0956853174807129E-2</v>
      </c>
      <c r="I192" s="34"/>
    </row>
    <row r="193" spans="1:10" ht="10.5" customHeight="1" x14ac:dyDescent="0.2">
      <c r="B193" s="16" t="s">
        <v>116</v>
      </c>
      <c r="C193" s="289">
        <v>199390123.49000087</v>
      </c>
      <c r="D193" s="289">
        <v>24299475.879999865</v>
      </c>
      <c r="E193" s="289">
        <v>223689599.37000075</v>
      </c>
      <c r="F193" s="290"/>
      <c r="G193" s="290">
        <v>647614.96000000008</v>
      </c>
      <c r="H193" s="179">
        <v>-5.2207760247655166E-2</v>
      </c>
      <c r="I193" s="34"/>
    </row>
    <row r="194" spans="1:10" ht="10.5" customHeight="1" x14ac:dyDescent="0.2">
      <c r="B194" s="16" t="s">
        <v>117</v>
      </c>
      <c r="C194" s="289">
        <v>133134076.89999995</v>
      </c>
      <c r="D194" s="289">
        <v>24492759.41</v>
      </c>
      <c r="E194" s="289">
        <v>157626836.30999997</v>
      </c>
      <c r="F194" s="290"/>
      <c r="G194" s="290">
        <v>428957.73999999993</v>
      </c>
      <c r="H194" s="179">
        <v>-9.7726139679933599E-2</v>
      </c>
      <c r="I194" s="34"/>
    </row>
    <row r="195" spans="1:10" ht="10.5" customHeight="1" x14ac:dyDescent="0.2">
      <c r="B195" s="16" t="s">
        <v>118</v>
      </c>
      <c r="C195" s="289">
        <v>2053802.600000008</v>
      </c>
      <c r="D195" s="289">
        <v>44161673.729999997</v>
      </c>
      <c r="E195" s="289">
        <v>46215476.330000006</v>
      </c>
      <c r="F195" s="290"/>
      <c r="G195" s="290">
        <v>44168.639999999999</v>
      </c>
      <c r="H195" s="179">
        <v>0.10008744287510862</v>
      </c>
      <c r="I195" s="34"/>
    </row>
    <row r="196" spans="1:10" s="28" customFormat="1" ht="10.5" customHeight="1" x14ac:dyDescent="0.2">
      <c r="A196" s="24"/>
      <c r="B196" s="16" t="s">
        <v>115</v>
      </c>
      <c r="C196" s="289">
        <v>18714572.510000076</v>
      </c>
      <c r="D196" s="289">
        <v>24944700.940000016</v>
      </c>
      <c r="E196" s="289">
        <v>43659273.450000092</v>
      </c>
      <c r="F196" s="290"/>
      <c r="G196" s="290">
        <v>96974.06</v>
      </c>
      <c r="H196" s="179">
        <v>-3.1571404079089871E-2</v>
      </c>
      <c r="I196" s="36"/>
      <c r="J196" s="5"/>
    </row>
    <row r="197" spans="1:10" s="28" customFormat="1" ht="10.5" customHeight="1" x14ac:dyDescent="0.2">
      <c r="A197" s="24"/>
      <c r="B197" s="16" t="s">
        <v>114</v>
      </c>
      <c r="C197" s="289">
        <v>140402.10999999987</v>
      </c>
      <c r="D197" s="289">
        <v>19006008.610000189</v>
      </c>
      <c r="E197" s="289">
        <v>19146410.720000189</v>
      </c>
      <c r="F197" s="290"/>
      <c r="G197" s="290">
        <v>46880.119999999974</v>
      </c>
      <c r="H197" s="179">
        <v>-3.9657296242253448E-2</v>
      </c>
      <c r="I197" s="36"/>
      <c r="J197" s="5"/>
    </row>
    <row r="198" spans="1:10" s="28" customFormat="1" ht="10.5" customHeight="1" x14ac:dyDescent="0.2">
      <c r="A198" s="24"/>
      <c r="B198" s="16" t="s">
        <v>95</v>
      </c>
      <c r="C198" s="289">
        <v>1344950.249999997</v>
      </c>
      <c r="D198" s="289">
        <v>7639230.1499999976</v>
      </c>
      <c r="E198" s="289">
        <v>8984180.3999999948</v>
      </c>
      <c r="F198" s="290"/>
      <c r="G198" s="290">
        <v>30339.320000000003</v>
      </c>
      <c r="H198" s="179">
        <v>4.5174623034060835E-2</v>
      </c>
      <c r="I198" s="36"/>
      <c r="J198" s="5"/>
    </row>
    <row r="199" spans="1:10" ht="10.5" customHeight="1" x14ac:dyDescent="0.2">
      <c r="B199" s="16" t="s">
        <v>381</v>
      </c>
      <c r="C199" s="289">
        <v>93420761.179999903</v>
      </c>
      <c r="D199" s="289">
        <v>14847694.643570991</v>
      </c>
      <c r="E199" s="289">
        <v>108268455.82357089</v>
      </c>
      <c r="F199" s="290"/>
      <c r="G199" s="290">
        <v>725674.3600000001</v>
      </c>
      <c r="H199" s="179">
        <v>0.47218864338913313</v>
      </c>
      <c r="I199" s="20"/>
    </row>
    <row r="200" spans="1:10" ht="10.5" customHeight="1" x14ac:dyDescent="0.2">
      <c r="B200" s="16" t="s">
        <v>418</v>
      </c>
      <c r="C200" s="289"/>
      <c r="D200" s="289">
        <v>178625.16659399995</v>
      </c>
      <c r="E200" s="289">
        <v>178625.16659399995</v>
      </c>
      <c r="F200" s="290"/>
      <c r="G200" s="290"/>
      <c r="H200" s="179">
        <v>0.21871679277907097</v>
      </c>
      <c r="I200" s="34"/>
    </row>
    <row r="201" spans="1:10" ht="10.5" customHeight="1" x14ac:dyDescent="0.2">
      <c r="B201" s="16" t="s">
        <v>441</v>
      </c>
      <c r="C201" s="289"/>
      <c r="D201" s="289">
        <v>10915531.348201998</v>
      </c>
      <c r="E201" s="289">
        <v>10915531.348201998</v>
      </c>
      <c r="F201" s="290"/>
      <c r="G201" s="290"/>
      <c r="H201" s="179">
        <v>0.31519098254656353</v>
      </c>
      <c r="I201" s="34"/>
    </row>
    <row r="202" spans="1:10" ht="10.5" customHeight="1" x14ac:dyDescent="0.2">
      <c r="B202" s="16" t="s">
        <v>346</v>
      </c>
      <c r="C202" s="289"/>
      <c r="D202" s="289"/>
      <c r="E202" s="289"/>
      <c r="F202" s="290"/>
      <c r="G202" s="290"/>
      <c r="H202" s="179"/>
      <c r="I202" s="20"/>
    </row>
    <row r="203" spans="1:10" ht="10.5" customHeight="1" x14ac:dyDescent="0.2">
      <c r="B203" s="16" t="s">
        <v>350</v>
      </c>
      <c r="C203" s="289"/>
      <c r="D203" s="289">
        <v>109291698.52953792</v>
      </c>
      <c r="E203" s="289">
        <v>109291698.52953792</v>
      </c>
      <c r="F203" s="290"/>
      <c r="G203" s="290"/>
      <c r="H203" s="179">
        <v>6.8011607623733372E-2</v>
      </c>
      <c r="I203" s="20"/>
    </row>
    <row r="204" spans="1:10" ht="10.5" customHeight="1" x14ac:dyDescent="0.2">
      <c r="B204" s="16" t="s">
        <v>313</v>
      </c>
      <c r="C204" s="289"/>
      <c r="D204" s="289"/>
      <c r="E204" s="289"/>
      <c r="F204" s="290"/>
      <c r="G204" s="290"/>
      <c r="H204" s="179"/>
      <c r="I204" s="20"/>
    </row>
    <row r="205" spans="1:10" ht="10.5" customHeight="1" x14ac:dyDescent="0.2">
      <c r="B205" s="16" t="s">
        <v>351</v>
      </c>
      <c r="C205" s="289"/>
      <c r="D205" s="289"/>
      <c r="E205" s="289"/>
      <c r="F205" s="290"/>
      <c r="G205" s="290"/>
      <c r="H205" s="179"/>
      <c r="I205" s="20"/>
    </row>
    <row r="206" spans="1:10" ht="10.5" customHeight="1" x14ac:dyDescent="0.2">
      <c r="B206" s="269" t="s">
        <v>412</v>
      </c>
      <c r="C206" s="289"/>
      <c r="D206" s="289">
        <v>5662.6157149999999</v>
      </c>
      <c r="E206" s="289">
        <v>5662.6157149999999</v>
      </c>
      <c r="F206" s="290"/>
      <c r="G206" s="290"/>
      <c r="H206" s="179"/>
      <c r="I206" s="34"/>
    </row>
    <row r="207" spans="1:10" ht="10.5" customHeight="1" x14ac:dyDescent="0.2">
      <c r="B207" s="16" t="s">
        <v>100</v>
      </c>
      <c r="C207" s="289">
        <v>630071.78000000131</v>
      </c>
      <c r="D207" s="289">
        <v>4138162.5630000001</v>
      </c>
      <c r="E207" s="289">
        <v>4768234.3430000013</v>
      </c>
      <c r="F207" s="290"/>
      <c r="G207" s="290">
        <v>18845.09</v>
      </c>
      <c r="H207" s="179">
        <v>0.15125966437765404</v>
      </c>
      <c r="I207" s="34"/>
    </row>
    <row r="208" spans="1:10" ht="10.5" customHeight="1" x14ac:dyDescent="0.2">
      <c r="B208" s="16" t="s">
        <v>388</v>
      </c>
      <c r="C208" s="289">
        <v>42331.498370000052</v>
      </c>
      <c r="D208" s="289">
        <v>375888.97502000036</v>
      </c>
      <c r="E208" s="289">
        <v>418220.47339000041</v>
      </c>
      <c r="F208" s="290"/>
      <c r="G208" s="290">
        <v>1106.7211500000003</v>
      </c>
      <c r="H208" s="179">
        <v>-0.22339631527572834</v>
      </c>
      <c r="I208" s="34"/>
    </row>
    <row r="209" spans="1:10" ht="10.5" customHeight="1" x14ac:dyDescent="0.2">
      <c r="B209" s="16" t="s">
        <v>94</v>
      </c>
      <c r="C209" s="289">
        <v>6639.2000000000007</v>
      </c>
      <c r="D209" s="289">
        <v>229996.25</v>
      </c>
      <c r="E209" s="289">
        <v>236635.45</v>
      </c>
      <c r="F209" s="290"/>
      <c r="G209" s="290"/>
      <c r="H209" s="179">
        <v>-0.22119851901126375</v>
      </c>
      <c r="I209" s="34"/>
    </row>
    <row r="210" spans="1:10" ht="10.5" customHeight="1" x14ac:dyDescent="0.2">
      <c r="B210" s="16" t="s">
        <v>92</v>
      </c>
      <c r="C210" s="289">
        <v>199093.5999999998</v>
      </c>
      <c r="D210" s="289">
        <v>30151.96000000001</v>
      </c>
      <c r="E210" s="289">
        <v>229245.55999999979</v>
      </c>
      <c r="F210" s="290"/>
      <c r="G210" s="290">
        <v>247.05</v>
      </c>
      <c r="H210" s="179">
        <v>-0.23142042324963141</v>
      </c>
      <c r="I210" s="34"/>
    </row>
    <row r="211" spans="1:10" s="28" customFormat="1" ht="10.5" customHeight="1" x14ac:dyDescent="0.2">
      <c r="A211" s="24"/>
      <c r="B211" s="16" t="s">
        <v>93</v>
      </c>
      <c r="C211" s="289">
        <v>221254.36999999994</v>
      </c>
      <c r="D211" s="289">
        <v>41340.85</v>
      </c>
      <c r="E211" s="289">
        <v>262595.21999999991</v>
      </c>
      <c r="F211" s="290"/>
      <c r="G211" s="290"/>
      <c r="H211" s="179">
        <v>-0.15886797199536618</v>
      </c>
      <c r="I211" s="27"/>
      <c r="J211" s="5"/>
    </row>
    <row r="212" spans="1:10" ht="10.5" customHeight="1" x14ac:dyDescent="0.2">
      <c r="B212" s="16" t="s">
        <v>303</v>
      </c>
      <c r="C212" s="289"/>
      <c r="D212" s="289"/>
      <c r="E212" s="289"/>
      <c r="F212" s="290"/>
      <c r="G212" s="290"/>
      <c r="H212" s="179"/>
      <c r="I212" s="34"/>
    </row>
    <row r="213" spans="1:10" ht="10.5" customHeight="1" x14ac:dyDescent="0.2">
      <c r="B213" s="16" t="s">
        <v>123</v>
      </c>
      <c r="C213" s="289">
        <v>1115802.0600000005</v>
      </c>
      <c r="D213" s="289">
        <v>113410.4599999999</v>
      </c>
      <c r="E213" s="289">
        <v>1229212.5200000003</v>
      </c>
      <c r="F213" s="290"/>
      <c r="G213" s="290">
        <v>2608.9300000000003</v>
      </c>
      <c r="H213" s="179">
        <v>0.16197124277135977</v>
      </c>
      <c r="I213" s="34"/>
    </row>
    <row r="214" spans="1:10" ht="10.5" customHeight="1" x14ac:dyDescent="0.2">
      <c r="B214" s="16" t="s">
        <v>107</v>
      </c>
      <c r="C214" s="289"/>
      <c r="D214" s="289">
        <v>2500</v>
      </c>
      <c r="E214" s="289">
        <v>2500</v>
      </c>
      <c r="F214" s="290"/>
      <c r="G214" s="290"/>
      <c r="H214" s="179"/>
      <c r="I214" s="20"/>
    </row>
    <row r="215" spans="1:10" ht="10.5" customHeight="1" x14ac:dyDescent="0.2">
      <c r="B215" s="33" t="s">
        <v>110</v>
      </c>
      <c r="C215" s="289"/>
      <c r="D215" s="289"/>
      <c r="E215" s="289"/>
      <c r="F215" s="290"/>
      <c r="G215" s="290"/>
      <c r="H215" s="179"/>
      <c r="I215" s="34"/>
    </row>
    <row r="216" spans="1:10" ht="10.5" customHeight="1" x14ac:dyDescent="0.2">
      <c r="B216" s="33" t="s">
        <v>109</v>
      </c>
      <c r="C216" s="289"/>
      <c r="D216" s="289"/>
      <c r="E216" s="289"/>
      <c r="F216" s="290"/>
      <c r="G216" s="290"/>
      <c r="H216" s="179"/>
      <c r="I216" s="34"/>
    </row>
    <row r="217" spans="1:10" ht="10.5" customHeight="1" x14ac:dyDescent="0.2">
      <c r="B217" s="33" t="s">
        <v>111</v>
      </c>
      <c r="C217" s="289"/>
      <c r="D217" s="289">
        <v>2500</v>
      </c>
      <c r="E217" s="289">
        <v>2500</v>
      </c>
      <c r="F217" s="290"/>
      <c r="G217" s="290"/>
      <c r="H217" s="179"/>
      <c r="I217" s="34"/>
    </row>
    <row r="218" spans="1:10" ht="10.5" customHeight="1" x14ac:dyDescent="0.2">
      <c r="B218" s="33" t="s">
        <v>112</v>
      </c>
      <c r="C218" s="289"/>
      <c r="D218" s="289"/>
      <c r="E218" s="289"/>
      <c r="F218" s="290"/>
      <c r="G218" s="290"/>
      <c r="H218" s="179"/>
      <c r="I218" s="34"/>
    </row>
    <row r="219" spans="1:10" s="28" customFormat="1" ht="10.5" customHeight="1" x14ac:dyDescent="0.2">
      <c r="A219" s="24"/>
      <c r="B219" s="16" t="s">
        <v>256</v>
      </c>
      <c r="C219" s="289">
        <v>73591.690000000061</v>
      </c>
      <c r="D219" s="289">
        <v>1266.83</v>
      </c>
      <c r="E219" s="289">
        <v>74858.520000000062</v>
      </c>
      <c r="F219" s="290"/>
      <c r="G219" s="290">
        <v>202.16</v>
      </c>
      <c r="H219" s="179">
        <v>0.94854348310465508</v>
      </c>
      <c r="I219" s="47"/>
      <c r="J219" s="5"/>
    </row>
    <row r="220" spans="1:10" s="28" customFormat="1" ht="10.5" customHeight="1" x14ac:dyDescent="0.2">
      <c r="A220" s="24"/>
      <c r="B220" s="16" t="s">
        <v>96</v>
      </c>
      <c r="C220" s="289"/>
      <c r="D220" s="289"/>
      <c r="E220" s="289"/>
      <c r="F220" s="290"/>
      <c r="G220" s="290"/>
      <c r="H220" s="179"/>
      <c r="I220" s="47"/>
      <c r="J220" s="5"/>
    </row>
    <row r="221" spans="1:10" s="28" customFormat="1" ht="10.5" customHeight="1" x14ac:dyDescent="0.2">
      <c r="A221" s="24"/>
      <c r="B221" s="16" t="s">
        <v>103</v>
      </c>
      <c r="C221" s="295"/>
      <c r="D221" s="295"/>
      <c r="E221" s="295"/>
      <c r="F221" s="296"/>
      <c r="G221" s="296"/>
      <c r="H221" s="190"/>
      <c r="I221" s="47"/>
      <c r="J221" s="5"/>
    </row>
    <row r="222" spans="1:10" s="28" customFormat="1" ht="10.5" customHeight="1" x14ac:dyDescent="0.2">
      <c r="A222" s="24"/>
      <c r="B222" s="16" t="s">
        <v>91</v>
      </c>
      <c r="C222" s="295">
        <v>1611434.1599999997</v>
      </c>
      <c r="D222" s="295">
        <v>855299.16999999981</v>
      </c>
      <c r="E222" s="295">
        <v>2466733.3299999996</v>
      </c>
      <c r="F222" s="296"/>
      <c r="G222" s="296">
        <v>6328.42</v>
      </c>
      <c r="H222" s="190">
        <v>0.36240949415424706</v>
      </c>
      <c r="I222" s="47"/>
      <c r="J222" s="5"/>
    </row>
    <row r="223" spans="1:10" s="28" customFormat="1" ht="10.5" customHeight="1" x14ac:dyDescent="0.2">
      <c r="A223" s="24"/>
      <c r="B223" s="269" t="s">
        <v>382</v>
      </c>
      <c r="C223" s="295"/>
      <c r="D223" s="295">
        <v>50</v>
      </c>
      <c r="E223" s="295">
        <v>50</v>
      </c>
      <c r="F223" s="296"/>
      <c r="G223" s="296"/>
      <c r="H223" s="190">
        <v>0</v>
      </c>
      <c r="I223" s="47"/>
      <c r="J223" s="5"/>
    </row>
    <row r="224" spans="1:10" s="28" customFormat="1" ht="10.5" customHeight="1" x14ac:dyDescent="0.2">
      <c r="A224" s="24"/>
      <c r="B224" s="268" t="s">
        <v>255</v>
      </c>
      <c r="C224" s="295"/>
      <c r="D224" s="295">
        <v>4500</v>
      </c>
      <c r="E224" s="295">
        <v>4500</v>
      </c>
      <c r="F224" s="296"/>
      <c r="G224" s="296"/>
      <c r="H224" s="190"/>
      <c r="I224" s="47"/>
      <c r="J224" s="5"/>
    </row>
    <row r="225" spans="1:11" s="28" customFormat="1" ht="10.5" customHeight="1" x14ac:dyDescent="0.2">
      <c r="A225" s="24"/>
      <c r="B225" s="16" t="s">
        <v>411</v>
      </c>
      <c r="C225" s="295"/>
      <c r="D225" s="295"/>
      <c r="E225" s="295"/>
      <c r="F225" s="296"/>
      <c r="G225" s="296"/>
      <c r="H225" s="190"/>
      <c r="I225" s="47"/>
      <c r="J225" s="5"/>
    </row>
    <row r="226" spans="1:11" s="28" customFormat="1" ht="10.5" customHeight="1" x14ac:dyDescent="0.2">
      <c r="A226" s="24"/>
      <c r="B226" s="16" t="s">
        <v>97</v>
      </c>
      <c r="C226" s="295"/>
      <c r="D226" s="295"/>
      <c r="E226" s="295"/>
      <c r="F226" s="296"/>
      <c r="G226" s="296"/>
      <c r="H226" s="190"/>
      <c r="I226" s="47"/>
      <c r="J226" s="5"/>
    </row>
    <row r="227" spans="1:11" s="28" customFormat="1" ht="10.5" customHeight="1" x14ac:dyDescent="0.2">
      <c r="A227" s="24"/>
      <c r="B227" s="16" t="s">
        <v>380</v>
      </c>
      <c r="C227" s="295"/>
      <c r="D227" s="295"/>
      <c r="E227" s="295"/>
      <c r="F227" s="296"/>
      <c r="G227" s="296"/>
      <c r="H227" s="190"/>
      <c r="I227" s="47"/>
      <c r="J227" s="5"/>
    </row>
    <row r="228" spans="1:11" s="28" customFormat="1" ht="10.5" customHeight="1" x14ac:dyDescent="0.2">
      <c r="A228" s="24"/>
      <c r="B228" s="16" t="s">
        <v>419</v>
      </c>
      <c r="C228" s="295"/>
      <c r="D228" s="295">
        <v>20535485.639296003</v>
      </c>
      <c r="E228" s="295">
        <v>20535485.639296003</v>
      </c>
      <c r="F228" s="296"/>
      <c r="G228" s="296"/>
      <c r="H228" s="190">
        <v>0.30136125350433218</v>
      </c>
      <c r="I228" s="47"/>
      <c r="J228" s="5"/>
    </row>
    <row r="229" spans="1:11" s="28" customFormat="1" ht="10.5" customHeight="1" x14ac:dyDescent="0.2">
      <c r="A229" s="24"/>
      <c r="B229" s="16" t="s">
        <v>489</v>
      </c>
      <c r="C229" s="295"/>
      <c r="D229" s="295">
        <v>188233.86510000008</v>
      </c>
      <c r="E229" s="295">
        <v>188233.86510000008</v>
      </c>
      <c r="F229" s="296"/>
      <c r="G229" s="296"/>
      <c r="H229" s="190"/>
      <c r="I229" s="47"/>
      <c r="J229" s="5"/>
    </row>
    <row r="230" spans="1:11" s="28" customFormat="1" ht="10.5" customHeight="1" x14ac:dyDescent="0.2">
      <c r="A230" s="24"/>
      <c r="B230" s="16" t="s">
        <v>487</v>
      </c>
      <c r="C230" s="295"/>
      <c r="D230" s="295">
        <v>62091.763900000005</v>
      </c>
      <c r="E230" s="295">
        <v>62091.763900000005</v>
      </c>
      <c r="F230" s="296"/>
      <c r="G230" s="296"/>
      <c r="H230" s="190">
        <v>0.28591934315029999</v>
      </c>
      <c r="I230" s="47"/>
      <c r="J230" s="5"/>
    </row>
    <row r="231" spans="1:11" s="28" customFormat="1" ht="10.5" customHeight="1" x14ac:dyDescent="0.2">
      <c r="A231" s="24"/>
      <c r="B231" s="16" t="s">
        <v>374</v>
      </c>
      <c r="C231" s="295">
        <v>166184.22</v>
      </c>
      <c r="D231" s="295">
        <v>101197.89500000019</v>
      </c>
      <c r="E231" s="295">
        <v>267382.11500000022</v>
      </c>
      <c r="F231" s="296"/>
      <c r="G231" s="296">
        <v>684</v>
      </c>
      <c r="H231" s="190">
        <v>-3.1635077901241093E-2</v>
      </c>
      <c r="I231" s="47"/>
      <c r="J231" s="5"/>
    </row>
    <row r="232" spans="1:11" s="28" customFormat="1" ht="10.5" customHeight="1" x14ac:dyDescent="0.2">
      <c r="A232" s="24"/>
      <c r="B232" s="16" t="s">
        <v>420</v>
      </c>
      <c r="C232" s="295"/>
      <c r="D232" s="295">
        <v>2275541.4660359998</v>
      </c>
      <c r="E232" s="295">
        <v>2275541.4660359998</v>
      </c>
      <c r="F232" s="296"/>
      <c r="G232" s="296"/>
      <c r="H232" s="190">
        <v>0.30484896364177949</v>
      </c>
      <c r="I232" s="47"/>
      <c r="J232" s="5"/>
    </row>
    <row r="233" spans="1:11" s="28" customFormat="1" ht="10.5" customHeight="1" x14ac:dyDescent="0.2">
      <c r="A233" s="24"/>
      <c r="B233" s="574" t="s">
        <v>460</v>
      </c>
      <c r="C233" s="295"/>
      <c r="D233" s="295">
        <v>-1163.4000000000001</v>
      </c>
      <c r="E233" s="295">
        <v>-1163.4000000000001</v>
      </c>
      <c r="F233" s="296"/>
      <c r="G233" s="296"/>
      <c r="H233" s="190"/>
      <c r="I233" s="47"/>
      <c r="J233" s="5"/>
    </row>
    <row r="234" spans="1:11" s="28" customFormat="1" ht="10.5" hidden="1" customHeight="1" x14ac:dyDescent="0.2">
      <c r="A234" s="24"/>
      <c r="B234" s="574"/>
      <c r="C234" s="295"/>
      <c r="D234" s="295"/>
      <c r="E234" s="295"/>
      <c r="F234" s="296"/>
      <c r="G234" s="296"/>
      <c r="H234" s="190"/>
      <c r="I234" s="47"/>
      <c r="J234" s="5"/>
    </row>
    <row r="235" spans="1:11" s="28" customFormat="1" ht="10.5" customHeight="1" x14ac:dyDescent="0.2">
      <c r="A235" s="24"/>
      <c r="B235" s="16" t="s">
        <v>99</v>
      </c>
      <c r="C235" s="295">
        <v>257855.94000000009</v>
      </c>
      <c r="D235" s="295">
        <v>1646300.0488620016</v>
      </c>
      <c r="E235" s="295">
        <v>1904155.9888620018</v>
      </c>
      <c r="F235" s="296">
        <v>6.8</v>
      </c>
      <c r="G235" s="296">
        <v>8708.4161829999994</v>
      </c>
      <c r="H235" s="190">
        <v>0.19437569373596753</v>
      </c>
      <c r="I235" s="47"/>
      <c r="J235" s="5"/>
    </row>
    <row r="236" spans="1:11" s="28" customFormat="1" ht="10.5" customHeight="1" x14ac:dyDescent="0.2">
      <c r="A236" s="24"/>
      <c r="B236" s="16" t="s">
        <v>283</v>
      </c>
      <c r="C236" s="295"/>
      <c r="D236" s="295">
        <v>-1042752</v>
      </c>
      <c r="E236" s="295">
        <v>-1042752</v>
      </c>
      <c r="F236" s="296"/>
      <c r="G236" s="296">
        <v>-1944</v>
      </c>
      <c r="H236" s="190">
        <v>0.23002010021798824</v>
      </c>
      <c r="I236" s="47"/>
      <c r="J236" s="5"/>
    </row>
    <row r="237" spans="1:11" s="28" customFormat="1" ht="12.75" customHeight="1" x14ac:dyDescent="0.2">
      <c r="A237" s="24"/>
      <c r="B237" s="16" t="s">
        <v>279</v>
      </c>
      <c r="C237" s="295">
        <v>135</v>
      </c>
      <c r="D237" s="295">
        <v>-22561117</v>
      </c>
      <c r="E237" s="295">
        <v>-22560982</v>
      </c>
      <c r="F237" s="296"/>
      <c r="G237" s="296">
        <v>-103259</v>
      </c>
      <c r="H237" s="190">
        <v>0.70641635677132086</v>
      </c>
      <c r="I237" s="47"/>
    </row>
    <row r="238" spans="1:11" ht="10.5" customHeight="1" x14ac:dyDescent="0.2">
      <c r="B238" s="35" t="s">
        <v>245</v>
      </c>
      <c r="C238" s="297">
        <v>822239627.21000183</v>
      </c>
      <c r="D238" s="297">
        <v>533580136.87968892</v>
      </c>
      <c r="E238" s="297">
        <v>1355819764.0896907</v>
      </c>
      <c r="F238" s="298">
        <v>6.8</v>
      </c>
      <c r="G238" s="298">
        <v>4439434.254683</v>
      </c>
      <c r="H238" s="180">
        <v>6.1753613662353546E-2</v>
      </c>
      <c r="I238" s="47"/>
      <c r="K238" s="209" t="b">
        <f>IF(ABS(E238-SUM(E182:E184,E193:E214,E219:E237))&lt;0.001,TRUE,FALSE)</f>
        <v>1</v>
      </c>
    </row>
    <row r="239" spans="1:11" ht="10.5" customHeight="1" x14ac:dyDescent="0.2">
      <c r="B239" s="35"/>
      <c r="C239" s="297"/>
      <c r="D239" s="297"/>
      <c r="E239" s="297"/>
      <c r="F239" s="298"/>
      <c r="G239" s="298"/>
      <c r="H239" s="180"/>
      <c r="I239" s="47"/>
      <c r="K239" s="209"/>
    </row>
    <row r="240" spans="1:11" ht="10.5" customHeight="1" x14ac:dyDescent="0.2">
      <c r="B240" s="31" t="s">
        <v>278</v>
      </c>
      <c r="C240" s="297"/>
      <c r="D240" s="297"/>
      <c r="E240" s="297"/>
      <c r="F240" s="298"/>
      <c r="G240" s="298"/>
      <c r="H240" s="180"/>
      <c r="I240" s="47"/>
    </row>
    <row r="241" spans="2:9" ht="10.5" customHeight="1" x14ac:dyDescent="0.2">
      <c r="B241" s="16" t="s">
        <v>22</v>
      </c>
      <c r="C241" s="295">
        <v>4048502369.509932</v>
      </c>
      <c r="D241" s="295">
        <v>2325105946.4177666</v>
      </c>
      <c r="E241" s="295">
        <v>6373608315.9276981</v>
      </c>
      <c r="F241" s="296">
        <v>275914275.54999983</v>
      </c>
      <c r="G241" s="296">
        <v>36784592.963249952</v>
      </c>
      <c r="H241" s="190">
        <v>6.9056089261652742E-2</v>
      </c>
      <c r="I241" s="47"/>
    </row>
    <row r="242" spans="2:9" ht="10.5" customHeight="1" x14ac:dyDescent="0.2">
      <c r="B242" s="16" t="s">
        <v>387</v>
      </c>
      <c r="C242" s="295">
        <v>1277215.2130570228</v>
      </c>
      <c r="D242" s="295">
        <v>11039597.005655998</v>
      </c>
      <c r="E242" s="295">
        <v>12316812.218713021</v>
      </c>
      <c r="F242" s="296">
        <v>789461.97079999954</v>
      </c>
      <c r="G242" s="296">
        <v>20312.550365999996</v>
      </c>
      <c r="H242" s="190">
        <v>-0.40570389229776893</v>
      </c>
      <c r="I242" s="47"/>
    </row>
    <row r="243" spans="2:9" ht="10.5" customHeight="1" x14ac:dyDescent="0.2">
      <c r="B243" s="16" t="s">
        <v>104</v>
      </c>
      <c r="C243" s="295">
        <v>3059572080.899991</v>
      </c>
      <c r="D243" s="295">
        <v>5604039312.7800064</v>
      </c>
      <c r="E243" s="295">
        <v>8663611393.6799984</v>
      </c>
      <c r="F243" s="296">
        <v>2767806061.780004</v>
      </c>
      <c r="G243" s="296">
        <v>52097868.779999986</v>
      </c>
      <c r="H243" s="190">
        <v>4.7765728129173457E-2</v>
      </c>
      <c r="I243" s="47"/>
    </row>
    <row r="244" spans="2:9" ht="10.5" customHeight="1" x14ac:dyDescent="0.2">
      <c r="B244" s="33" t="s">
        <v>106</v>
      </c>
      <c r="C244" s="295">
        <v>2810833155.6099892</v>
      </c>
      <c r="D244" s="295">
        <v>5540605218.9700069</v>
      </c>
      <c r="E244" s="295">
        <v>8351438374.5799942</v>
      </c>
      <c r="F244" s="296">
        <v>2729824273.2500038</v>
      </c>
      <c r="G244" s="296">
        <v>50061073.339999989</v>
      </c>
      <c r="H244" s="190">
        <v>5.1005458754058264E-2</v>
      </c>
      <c r="I244" s="47"/>
    </row>
    <row r="245" spans="2:9" ht="10.5" customHeight="1" x14ac:dyDescent="0.2">
      <c r="B245" s="33" t="s">
        <v>304</v>
      </c>
      <c r="C245" s="295">
        <v>77488781.049999416</v>
      </c>
      <c r="D245" s="295">
        <v>1348781768.3900011</v>
      </c>
      <c r="E245" s="295">
        <v>1426270549.4400005</v>
      </c>
      <c r="F245" s="296">
        <v>1131501181.7500014</v>
      </c>
      <c r="G245" s="296">
        <v>9140938.8399999943</v>
      </c>
      <c r="H245" s="190">
        <v>4.3073414961584122E-2</v>
      </c>
      <c r="I245" s="47"/>
    </row>
    <row r="246" spans="2:9" ht="10.5" customHeight="1" x14ac:dyDescent="0.2">
      <c r="B246" s="33" t="s">
        <v>305</v>
      </c>
      <c r="C246" s="295">
        <v>276105.26000000018</v>
      </c>
      <c r="D246" s="295">
        <v>411499.55000000034</v>
      </c>
      <c r="E246" s="295">
        <v>687604.81000000052</v>
      </c>
      <c r="F246" s="296">
        <v>604671.98000000056</v>
      </c>
      <c r="G246" s="296">
        <v>2074.25</v>
      </c>
      <c r="H246" s="190">
        <v>-0.11672033876183852</v>
      </c>
      <c r="I246" s="47"/>
    </row>
    <row r="247" spans="2:9" ht="10.5" customHeight="1" x14ac:dyDescent="0.2">
      <c r="B247" s="33" t="s">
        <v>306</v>
      </c>
      <c r="C247" s="295">
        <v>3823543.4299999811</v>
      </c>
      <c r="D247" s="295">
        <v>595216751.05000472</v>
      </c>
      <c r="E247" s="295">
        <v>599040294.48000479</v>
      </c>
      <c r="F247" s="296">
        <v>583532921.31000483</v>
      </c>
      <c r="G247" s="296">
        <v>3708777.2800000007</v>
      </c>
      <c r="H247" s="190">
        <v>2.9595427368466432E-2</v>
      </c>
      <c r="I247" s="47"/>
    </row>
    <row r="248" spans="2:9" ht="10.5" customHeight="1" x14ac:dyDescent="0.2">
      <c r="B248" s="33" t="s">
        <v>307</v>
      </c>
      <c r="C248" s="295">
        <v>687032935.85001338</v>
      </c>
      <c r="D248" s="295">
        <v>545772700.57000113</v>
      </c>
      <c r="E248" s="295">
        <v>1232805636.4200149</v>
      </c>
      <c r="F248" s="296">
        <v>57693510.730000019</v>
      </c>
      <c r="G248" s="296">
        <v>7905872.7299999772</v>
      </c>
      <c r="H248" s="190">
        <v>3.3601654515882151E-2</v>
      </c>
      <c r="I248" s="47"/>
    </row>
    <row r="249" spans="2:9" ht="10.5" customHeight="1" x14ac:dyDescent="0.2">
      <c r="B249" s="33" t="s">
        <v>308</v>
      </c>
      <c r="C249" s="295">
        <v>895007564.49996912</v>
      </c>
      <c r="D249" s="295">
        <v>781470246.58999467</v>
      </c>
      <c r="E249" s="295">
        <v>1676477811.0899637</v>
      </c>
      <c r="F249" s="296">
        <v>234792147.30999881</v>
      </c>
      <c r="G249" s="296">
        <v>9578673.0100000147</v>
      </c>
      <c r="H249" s="190">
        <v>4.3403661701778784E-2</v>
      </c>
      <c r="I249" s="47"/>
    </row>
    <row r="250" spans="2:9" ht="10.5" customHeight="1" x14ac:dyDescent="0.2">
      <c r="B250" s="33" t="s">
        <v>309</v>
      </c>
      <c r="C250" s="295">
        <v>1147204225.5200074</v>
      </c>
      <c r="D250" s="295">
        <v>2268952252.8200049</v>
      </c>
      <c r="E250" s="295">
        <v>3416156478.3400121</v>
      </c>
      <c r="F250" s="296">
        <v>721699840.16999936</v>
      </c>
      <c r="G250" s="296">
        <v>19724737.230000004</v>
      </c>
      <c r="H250" s="190">
        <v>6.8650380554750479E-2</v>
      </c>
      <c r="I250" s="47"/>
    </row>
    <row r="251" spans="2:9" ht="10.5" customHeight="1" x14ac:dyDescent="0.2">
      <c r="B251" s="33" t="s">
        <v>105</v>
      </c>
      <c r="C251" s="295">
        <v>248738925.29000255</v>
      </c>
      <c r="D251" s="295">
        <v>63434093.810000449</v>
      </c>
      <c r="E251" s="295">
        <v>312173019.100003</v>
      </c>
      <c r="F251" s="296">
        <v>37981788.53000015</v>
      </c>
      <c r="G251" s="296">
        <v>2036795.439999999</v>
      </c>
      <c r="H251" s="190">
        <v>-3.2055822044444238E-2</v>
      </c>
      <c r="I251" s="47"/>
    </row>
    <row r="252" spans="2:9" ht="10.5" customHeight="1" x14ac:dyDescent="0.2">
      <c r="B252" s="16" t="s">
        <v>116</v>
      </c>
      <c r="C252" s="295">
        <v>1239927449.5499995</v>
      </c>
      <c r="D252" s="295">
        <v>132163988.81000006</v>
      </c>
      <c r="E252" s="295">
        <v>1372091438.3599999</v>
      </c>
      <c r="F252" s="296">
        <v>1782126.7399999991</v>
      </c>
      <c r="G252" s="296">
        <v>10115642.200000018</v>
      </c>
      <c r="H252" s="190">
        <v>-7.0599416624630984E-2</v>
      </c>
      <c r="I252" s="47"/>
    </row>
    <row r="253" spans="2:9" ht="10.5" customHeight="1" x14ac:dyDescent="0.2">
      <c r="B253" s="16" t="s">
        <v>117</v>
      </c>
      <c r="C253" s="295">
        <v>744241718.79000115</v>
      </c>
      <c r="D253" s="295">
        <v>104563451.80999997</v>
      </c>
      <c r="E253" s="295">
        <v>848805170.60000098</v>
      </c>
      <c r="F253" s="296">
        <v>28628.020000000008</v>
      </c>
      <c r="G253" s="296">
        <v>5403437.0600000005</v>
      </c>
      <c r="H253" s="190">
        <v>-0.11863874686680953</v>
      </c>
      <c r="I253" s="47"/>
    </row>
    <row r="254" spans="2:9" ht="10.5" customHeight="1" x14ac:dyDescent="0.2">
      <c r="B254" s="16" t="s">
        <v>118</v>
      </c>
      <c r="C254" s="295">
        <v>19753665.269999988</v>
      </c>
      <c r="D254" s="295">
        <v>436500815.55999994</v>
      </c>
      <c r="E254" s="295">
        <v>456254480.82999992</v>
      </c>
      <c r="F254" s="296"/>
      <c r="G254" s="296">
        <v>2252191.5199999996</v>
      </c>
      <c r="H254" s="190">
        <v>4.1583207580305759E-2</v>
      </c>
      <c r="I254" s="47"/>
    </row>
    <row r="255" spans="2:9" ht="10.5" customHeight="1" x14ac:dyDescent="0.2">
      <c r="B255" s="16" t="s">
        <v>100</v>
      </c>
      <c r="C255" s="295">
        <v>74477352.350001216</v>
      </c>
      <c r="D255" s="295">
        <v>361385659.54181463</v>
      </c>
      <c r="E255" s="295">
        <v>435863011.89181578</v>
      </c>
      <c r="F255" s="296">
        <v>228924.96999999991</v>
      </c>
      <c r="G255" s="296">
        <v>1448484.2700000005</v>
      </c>
      <c r="H255" s="190">
        <v>-3.6166755615245183E-2</v>
      </c>
      <c r="I255" s="47"/>
    </row>
    <row r="256" spans="2:9" ht="10.5" customHeight="1" x14ac:dyDescent="0.2">
      <c r="B256" s="16" t="s">
        <v>388</v>
      </c>
      <c r="C256" s="295">
        <v>220838.77694299884</v>
      </c>
      <c r="D256" s="295">
        <v>2970745.4943440044</v>
      </c>
      <c r="E256" s="295">
        <v>3191584.2712870031</v>
      </c>
      <c r="F256" s="296">
        <v>100080.02920000002</v>
      </c>
      <c r="G256" s="296">
        <v>4289.7296340000003</v>
      </c>
      <c r="H256" s="190">
        <v>-0.48491204053070192</v>
      </c>
      <c r="I256" s="20"/>
    </row>
    <row r="257" spans="2:9" ht="10.5" customHeight="1" x14ac:dyDescent="0.2">
      <c r="B257" s="16" t="s">
        <v>107</v>
      </c>
      <c r="C257" s="295"/>
      <c r="D257" s="295">
        <v>1407652792.1300049</v>
      </c>
      <c r="E257" s="295">
        <v>1407652792.1300049</v>
      </c>
      <c r="F257" s="296">
        <v>1396945034.290005</v>
      </c>
      <c r="G257" s="296">
        <v>7607865.9799999949</v>
      </c>
      <c r="H257" s="190">
        <v>0.1320961387822901</v>
      </c>
      <c r="I257" s="47"/>
    </row>
    <row r="258" spans="2:9" ht="10.5" customHeight="1" x14ac:dyDescent="0.2">
      <c r="B258" s="33" t="s">
        <v>110</v>
      </c>
      <c r="C258" s="289"/>
      <c r="D258" s="289">
        <v>434492780.97999579</v>
      </c>
      <c r="E258" s="289">
        <v>434492780.97999579</v>
      </c>
      <c r="F258" s="290">
        <v>434492780.97999579</v>
      </c>
      <c r="G258" s="290">
        <v>2358549.6599999918</v>
      </c>
      <c r="H258" s="179">
        <v>0.13685349263575874</v>
      </c>
      <c r="I258" s="47"/>
    </row>
    <row r="259" spans="2:9" ht="10.5" customHeight="1" x14ac:dyDescent="0.2">
      <c r="B259" s="33" t="s">
        <v>109</v>
      </c>
      <c r="C259" s="295"/>
      <c r="D259" s="295">
        <v>735189769.47000897</v>
      </c>
      <c r="E259" s="295">
        <v>735189769.47000897</v>
      </c>
      <c r="F259" s="296">
        <v>735189596.1700089</v>
      </c>
      <c r="G259" s="296">
        <v>3961216.3200000031</v>
      </c>
      <c r="H259" s="190">
        <v>0.13192185127191625</v>
      </c>
      <c r="I259" s="47"/>
    </row>
    <row r="260" spans="2:9" ht="10.5" customHeight="1" x14ac:dyDescent="0.2">
      <c r="B260" s="33" t="s">
        <v>112</v>
      </c>
      <c r="C260" s="295"/>
      <c r="D260" s="295">
        <v>234524657.13999999</v>
      </c>
      <c r="E260" s="295">
        <v>234524657.13999999</v>
      </c>
      <c r="F260" s="296">
        <v>227262157.13999999</v>
      </c>
      <c r="G260" s="296">
        <v>1272100</v>
      </c>
      <c r="H260" s="190">
        <v>0.1238167873463738</v>
      </c>
      <c r="I260" s="47"/>
    </row>
    <row r="261" spans="2:9" ht="10.5" customHeight="1" x14ac:dyDescent="0.2">
      <c r="B261" s="33" t="s">
        <v>111</v>
      </c>
      <c r="C261" s="295"/>
      <c r="D261" s="295">
        <v>3445584.5400000005</v>
      </c>
      <c r="E261" s="295">
        <v>3445584.5400000005</v>
      </c>
      <c r="F261" s="296">
        <v>500</v>
      </c>
      <c r="G261" s="296">
        <v>16000</v>
      </c>
      <c r="H261" s="190">
        <v>0.13962944426469615</v>
      </c>
      <c r="I261" s="47"/>
    </row>
    <row r="262" spans="2:9" ht="10.5" customHeight="1" x14ac:dyDescent="0.2">
      <c r="B262" s="269" t="s">
        <v>411</v>
      </c>
      <c r="C262" s="295"/>
      <c r="D262" s="295"/>
      <c r="E262" s="295"/>
      <c r="F262" s="296"/>
      <c r="G262" s="296"/>
      <c r="H262" s="190"/>
      <c r="I262" s="47"/>
    </row>
    <row r="263" spans="2:9" ht="10.5" customHeight="1" x14ac:dyDescent="0.2">
      <c r="B263" s="16" t="s">
        <v>97</v>
      </c>
      <c r="C263" s="295"/>
      <c r="D263" s="295">
        <v>97.5</v>
      </c>
      <c r="E263" s="295">
        <v>97.5</v>
      </c>
      <c r="F263" s="296"/>
      <c r="G263" s="296"/>
      <c r="H263" s="190"/>
      <c r="I263" s="47"/>
    </row>
    <row r="264" spans="2:9" ht="10.5" customHeight="1" x14ac:dyDescent="0.2">
      <c r="B264" s="16" t="s">
        <v>380</v>
      </c>
      <c r="C264" s="295"/>
      <c r="D264" s="295"/>
      <c r="E264" s="295"/>
      <c r="F264" s="296"/>
      <c r="G264" s="296"/>
      <c r="H264" s="190"/>
      <c r="I264" s="47"/>
    </row>
    <row r="265" spans="2:9" ht="10.5" customHeight="1" x14ac:dyDescent="0.2">
      <c r="B265" s="16" t="s">
        <v>419</v>
      </c>
      <c r="C265" s="295"/>
      <c r="D265" s="295">
        <v>650822899.93247449</v>
      </c>
      <c r="E265" s="295">
        <v>650822899.93247449</v>
      </c>
      <c r="F265" s="296"/>
      <c r="G265" s="296"/>
      <c r="H265" s="190">
        <v>7.5209419627053631E-2</v>
      </c>
      <c r="I265" s="47"/>
    </row>
    <row r="266" spans="2:9" ht="10.5" customHeight="1" x14ac:dyDescent="0.2">
      <c r="B266" s="16" t="s">
        <v>103</v>
      </c>
      <c r="C266" s="295"/>
      <c r="D266" s="295"/>
      <c r="E266" s="295"/>
      <c r="F266" s="296"/>
      <c r="G266" s="296"/>
      <c r="H266" s="190"/>
      <c r="I266" s="47"/>
    </row>
    <row r="267" spans="2:9" ht="10.5" customHeight="1" x14ac:dyDescent="0.2">
      <c r="B267" s="16" t="s">
        <v>96</v>
      </c>
      <c r="C267" s="295"/>
      <c r="D267" s="295">
        <v>138.52500000000001</v>
      </c>
      <c r="E267" s="295">
        <v>138.52500000000001</v>
      </c>
      <c r="F267" s="296"/>
      <c r="G267" s="296"/>
      <c r="H267" s="190"/>
      <c r="I267" s="47"/>
    </row>
    <row r="268" spans="2:9" ht="10.5" customHeight="1" x14ac:dyDescent="0.2">
      <c r="B268" s="16" t="s">
        <v>115</v>
      </c>
      <c r="C268" s="295">
        <v>119390446.86999997</v>
      </c>
      <c r="D268" s="295">
        <v>115886159.09000124</v>
      </c>
      <c r="E268" s="295">
        <v>235276605.96000123</v>
      </c>
      <c r="F268" s="296">
        <v>12543290.399999989</v>
      </c>
      <c r="G268" s="296">
        <v>1284264.83</v>
      </c>
      <c r="H268" s="190">
        <v>-4.3260399072377886E-3</v>
      </c>
      <c r="I268" s="47"/>
    </row>
    <row r="269" spans="2:9" ht="10.5" customHeight="1" x14ac:dyDescent="0.2">
      <c r="B269" s="16" t="s">
        <v>114</v>
      </c>
      <c r="C269" s="295">
        <v>1371536.4999999949</v>
      </c>
      <c r="D269" s="295">
        <v>84832672.079998732</v>
      </c>
      <c r="E269" s="295">
        <v>86204208.579998717</v>
      </c>
      <c r="F269" s="296">
        <v>11112.27</v>
      </c>
      <c r="G269" s="296">
        <v>475046.60999999777</v>
      </c>
      <c r="H269" s="190">
        <v>6.6114453843704624E-2</v>
      </c>
      <c r="I269" s="47"/>
    </row>
    <row r="270" spans="2:9" ht="10.5" customHeight="1" x14ac:dyDescent="0.2">
      <c r="B270" s="16" t="s">
        <v>123</v>
      </c>
      <c r="C270" s="295">
        <v>29573746.769999951</v>
      </c>
      <c r="D270" s="295">
        <v>2818675.149999998</v>
      </c>
      <c r="E270" s="295">
        <v>32392421.919999946</v>
      </c>
      <c r="F270" s="296">
        <v>2076.67</v>
      </c>
      <c r="G270" s="296">
        <v>206860.56000000008</v>
      </c>
      <c r="H270" s="190">
        <v>9.5604424184334791E-2</v>
      </c>
      <c r="I270" s="47"/>
    </row>
    <row r="271" spans="2:9" ht="10.5" customHeight="1" x14ac:dyDescent="0.2">
      <c r="B271" s="16" t="s">
        <v>95</v>
      </c>
      <c r="C271" s="295">
        <v>4946206.8300000066</v>
      </c>
      <c r="D271" s="295">
        <v>38686115.51000002</v>
      </c>
      <c r="E271" s="295">
        <v>43632322.340000026</v>
      </c>
      <c r="F271" s="296">
        <v>33582164.410000034</v>
      </c>
      <c r="G271" s="296">
        <v>119270.79999999999</v>
      </c>
      <c r="H271" s="190">
        <v>-3.2309453387202702E-2</v>
      </c>
      <c r="I271" s="47"/>
    </row>
    <row r="272" spans="2:9" ht="10.5" customHeight="1" x14ac:dyDescent="0.2">
      <c r="B272" s="16" t="s">
        <v>422</v>
      </c>
      <c r="C272" s="295">
        <v>180602326.54999885</v>
      </c>
      <c r="D272" s="295">
        <v>79270216.73990202</v>
      </c>
      <c r="E272" s="295">
        <v>259872543.2899009</v>
      </c>
      <c r="F272" s="296">
        <v>246447.33</v>
      </c>
      <c r="G272" s="296">
        <v>1637593.7950000002</v>
      </c>
      <c r="H272" s="190">
        <v>0.25034807738901743</v>
      </c>
      <c r="I272" s="47"/>
    </row>
    <row r="273" spans="2:10" ht="10.5" customHeight="1" x14ac:dyDescent="0.2">
      <c r="B273" s="16" t="s">
        <v>418</v>
      </c>
      <c r="C273" s="295"/>
      <c r="D273" s="295">
        <v>1021592.862658</v>
      </c>
      <c r="E273" s="295">
        <v>1021592.862658</v>
      </c>
      <c r="F273" s="296"/>
      <c r="G273" s="296">
        <v>36120</v>
      </c>
      <c r="H273" s="190">
        <v>-0.14418331189844857</v>
      </c>
      <c r="I273" s="34"/>
    </row>
    <row r="274" spans="2:10" ht="10.5" customHeight="1" x14ac:dyDescent="0.2">
      <c r="B274" s="16" t="s">
        <v>441</v>
      </c>
      <c r="C274" s="295"/>
      <c r="D274" s="295">
        <v>668904871.29091036</v>
      </c>
      <c r="E274" s="295">
        <v>668904871.29091036</v>
      </c>
      <c r="F274" s="296"/>
      <c r="G274" s="296"/>
      <c r="H274" s="190">
        <v>8.7726897176520158E-2</v>
      </c>
      <c r="I274" s="34"/>
    </row>
    <row r="275" spans="2:10" ht="10.5" customHeight="1" x14ac:dyDescent="0.2">
      <c r="B275" s="16" t="s">
        <v>346</v>
      </c>
      <c r="C275" s="295"/>
      <c r="D275" s="295">
        <v>82984</v>
      </c>
      <c r="E275" s="295">
        <v>82984</v>
      </c>
      <c r="F275" s="296"/>
      <c r="G275" s="296"/>
      <c r="H275" s="190">
        <v>0.27266313932980601</v>
      </c>
      <c r="I275" s="47"/>
    </row>
    <row r="276" spans="2:10" ht="10.5" customHeight="1" x14ac:dyDescent="0.2">
      <c r="B276" s="16" t="s">
        <v>350</v>
      </c>
      <c r="C276" s="295"/>
      <c r="D276" s="295">
        <v>109291698.52953792</v>
      </c>
      <c r="E276" s="295">
        <v>109291698.52953792</v>
      </c>
      <c r="F276" s="296"/>
      <c r="G276" s="296"/>
      <c r="H276" s="190">
        <v>6.8011607623733372E-2</v>
      </c>
      <c r="I276" s="47"/>
    </row>
    <row r="277" spans="2:10" ht="10.5" customHeight="1" x14ac:dyDescent="0.2">
      <c r="B277" s="16" t="s">
        <v>313</v>
      </c>
      <c r="C277" s="295"/>
      <c r="D277" s="295"/>
      <c r="E277" s="295"/>
      <c r="F277" s="296"/>
      <c r="G277" s="296"/>
      <c r="H277" s="190"/>
      <c r="I277" s="47"/>
      <c r="J277" s="73"/>
    </row>
    <row r="278" spans="2:10" ht="10.5" hidden="1" customHeight="1" x14ac:dyDescent="0.2">
      <c r="B278" s="16"/>
      <c r="C278" s="295"/>
      <c r="D278" s="295"/>
      <c r="E278" s="295"/>
      <c r="F278" s="296"/>
      <c r="G278" s="296"/>
      <c r="H278" s="190"/>
      <c r="I278" s="47"/>
    </row>
    <row r="279" spans="2:10" ht="10.5" customHeight="1" x14ac:dyDescent="0.2">
      <c r="B279" s="16" t="s">
        <v>351</v>
      </c>
      <c r="C279" s="295"/>
      <c r="D279" s="295">
        <v>3104777.1524800011</v>
      </c>
      <c r="E279" s="295">
        <v>3104777.1524800011</v>
      </c>
      <c r="F279" s="296"/>
      <c r="G279" s="296"/>
      <c r="H279" s="190">
        <v>-0.16391602435884189</v>
      </c>
      <c r="I279" s="47"/>
    </row>
    <row r="280" spans="2:10" ht="10.5" customHeight="1" x14ac:dyDescent="0.2">
      <c r="B280" s="269" t="s">
        <v>412</v>
      </c>
      <c r="C280" s="295"/>
      <c r="D280" s="295">
        <v>2281702.5966450004</v>
      </c>
      <c r="E280" s="295">
        <v>2281702.5966450004</v>
      </c>
      <c r="F280" s="296"/>
      <c r="G280" s="296"/>
      <c r="H280" s="190">
        <v>0.35640159770211</v>
      </c>
      <c r="I280" s="47"/>
    </row>
    <row r="281" spans="2:10" ht="10.5" customHeight="1" x14ac:dyDescent="0.2">
      <c r="B281" s="16" t="s">
        <v>94</v>
      </c>
      <c r="C281" s="295">
        <v>273968.83999999904</v>
      </c>
      <c r="D281" s="295">
        <v>6246230.7299999986</v>
      </c>
      <c r="E281" s="295">
        <v>6520199.5699999984</v>
      </c>
      <c r="F281" s="296"/>
      <c r="G281" s="296">
        <v>22442.78</v>
      </c>
      <c r="H281" s="190">
        <v>-6.4867429431243906E-2</v>
      </c>
      <c r="I281" s="47"/>
    </row>
    <row r="282" spans="2:10" ht="10.5" customHeight="1" x14ac:dyDescent="0.2">
      <c r="B282" s="16" t="s">
        <v>92</v>
      </c>
      <c r="C282" s="295">
        <v>1315729.469999999</v>
      </c>
      <c r="D282" s="295">
        <v>193118.08999999997</v>
      </c>
      <c r="E282" s="295">
        <v>1508847.5599999991</v>
      </c>
      <c r="F282" s="296">
        <v>8966.7400000000016</v>
      </c>
      <c r="G282" s="296">
        <v>4346.4799999999996</v>
      </c>
      <c r="H282" s="190">
        <v>-0.31107407804557174</v>
      </c>
      <c r="I282" s="47"/>
    </row>
    <row r="283" spans="2:10" ht="10.5" customHeight="1" x14ac:dyDescent="0.2">
      <c r="B283" s="16" t="s">
        <v>93</v>
      </c>
      <c r="C283" s="295">
        <v>2324388.9999999995</v>
      </c>
      <c r="D283" s="295">
        <v>391213.05999999994</v>
      </c>
      <c r="E283" s="295">
        <v>2715602.0599999996</v>
      </c>
      <c r="F283" s="296">
        <v>59955.80999999999</v>
      </c>
      <c r="G283" s="296">
        <v>6792.0300000000007</v>
      </c>
      <c r="H283" s="190">
        <v>-0.21407484383663444</v>
      </c>
      <c r="I283" s="47"/>
    </row>
    <row r="284" spans="2:10" ht="10.5" customHeight="1" x14ac:dyDescent="0.2">
      <c r="B284" s="16" t="s">
        <v>91</v>
      </c>
      <c r="C284" s="295">
        <v>17677389.190000001</v>
      </c>
      <c r="D284" s="295">
        <v>9757998.6600000001</v>
      </c>
      <c r="E284" s="295">
        <v>27435387.849999998</v>
      </c>
      <c r="F284" s="296">
        <v>835982.68000000017</v>
      </c>
      <c r="G284" s="296">
        <v>192380.93000000002</v>
      </c>
      <c r="H284" s="190">
        <v>2.5795213530494632E-2</v>
      </c>
      <c r="I284" s="47"/>
    </row>
    <row r="285" spans="2:10" ht="10.5" customHeight="1" x14ac:dyDescent="0.2">
      <c r="B285" s="16" t="s">
        <v>252</v>
      </c>
      <c r="C285" s="295"/>
      <c r="D285" s="295"/>
      <c r="E285" s="295"/>
      <c r="F285" s="296"/>
      <c r="G285" s="296"/>
      <c r="H285" s="190"/>
      <c r="I285" s="47"/>
    </row>
    <row r="286" spans="2:10" ht="10.5" customHeight="1" x14ac:dyDescent="0.2">
      <c r="B286" s="16" t="s">
        <v>177</v>
      </c>
      <c r="C286" s="295">
        <v>2686243.3200000185</v>
      </c>
      <c r="D286" s="295">
        <v>12108.459999999994</v>
      </c>
      <c r="E286" s="295">
        <v>2698351.7800000175</v>
      </c>
      <c r="F286" s="296">
        <v>1648.8</v>
      </c>
      <c r="G286" s="296">
        <v>17863.029999999995</v>
      </c>
      <c r="H286" s="190">
        <v>0.42454863731365933</v>
      </c>
      <c r="I286" s="47"/>
    </row>
    <row r="287" spans="2:10" ht="10.5" customHeight="1" x14ac:dyDescent="0.2">
      <c r="B287" s="16" t="s">
        <v>303</v>
      </c>
      <c r="C287" s="295"/>
      <c r="D287" s="295"/>
      <c r="E287" s="295"/>
      <c r="F287" s="296"/>
      <c r="G287" s="296"/>
      <c r="H287" s="190"/>
      <c r="I287" s="47"/>
    </row>
    <row r="288" spans="2:10" ht="10.5" customHeight="1" x14ac:dyDescent="0.2">
      <c r="B288" s="16" t="s">
        <v>382</v>
      </c>
      <c r="C288" s="295"/>
      <c r="D288" s="295">
        <v>1021</v>
      </c>
      <c r="E288" s="295">
        <v>1021</v>
      </c>
      <c r="F288" s="296"/>
      <c r="G288" s="296">
        <v>25</v>
      </c>
      <c r="H288" s="190">
        <v>-0.36187499999999995</v>
      </c>
      <c r="I288" s="47"/>
    </row>
    <row r="289" spans="1:11" ht="10.5" customHeight="1" x14ac:dyDescent="0.2">
      <c r="B289" s="268" t="s">
        <v>255</v>
      </c>
      <c r="C289" s="295"/>
      <c r="D289" s="295">
        <v>66750</v>
      </c>
      <c r="E289" s="295">
        <v>66750</v>
      </c>
      <c r="F289" s="296">
        <v>62100</v>
      </c>
      <c r="G289" s="296">
        <v>150</v>
      </c>
      <c r="H289" s="190">
        <v>0.48746020904665488</v>
      </c>
      <c r="I289" s="47"/>
    </row>
    <row r="290" spans="1:11" ht="10.5" customHeight="1" x14ac:dyDescent="0.2">
      <c r="B290" s="16" t="s">
        <v>486</v>
      </c>
      <c r="C290" s="295"/>
      <c r="D290" s="295">
        <v>60335848.435350016</v>
      </c>
      <c r="E290" s="295">
        <v>60335848.435350016</v>
      </c>
      <c r="F290" s="296"/>
      <c r="G290" s="296"/>
      <c r="H290" s="190"/>
      <c r="I290" s="47"/>
    </row>
    <row r="291" spans="1:11" ht="10.5" customHeight="1" x14ac:dyDescent="0.2">
      <c r="B291" s="268" t="s">
        <v>487</v>
      </c>
      <c r="C291" s="295"/>
      <c r="D291" s="295">
        <v>25803254.390349962</v>
      </c>
      <c r="E291" s="295">
        <v>25803254.390349962</v>
      </c>
      <c r="F291" s="296"/>
      <c r="G291" s="296"/>
      <c r="H291" s="190">
        <v>0.2652945125455608</v>
      </c>
      <c r="I291" s="47"/>
    </row>
    <row r="292" spans="1:11" ht="10.5" customHeight="1" x14ac:dyDescent="0.2">
      <c r="B292" s="16" t="s">
        <v>374</v>
      </c>
      <c r="C292" s="295">
        <v>1669232.2299999981</v>
      </c>
      <c r="D292" s="295">
        <v>1136696.7175000038</v>
      </c>
      <c r="E292" s="295">
        <v>2805928.9475000016</v>
      </c>
      <c r="F292" s="296"/>
      <c r="G292" s="296">
        <v>8847</v>
      </c>
      <c r="H292" s="190">
        <v>-8.2093362561824867E-2</v>
      </c>
      <c r="I292" s="47"/>
    </row>
    <row r="293" spans="1:11" ht="10.5" customHeight="1" x14ac:dyDescent="0.2">
      <c r="B293" s="16" t="s">
        <v>420</v>
      </c>
      <c r="C293" s="295"/>
      <c r="D293" s="295">
        <v>48980628.863421999</v>
      </c>
      <c r="E293" s="295">
        <v>48980628.863421999</v>
      </c>
      <c r="F293" s="296"/>
      <c r="G293" s="296"/>
      <c r="H293" s="190">
        <v>0.12364809829948098</v>
      </c>
      <c r="I293" s="47"/>
    </row>
    <row r="294" spans="1:11" ht="10.5" customHeight="1" x14ac:dyDescent="0.2">
      <c r="B294" s="574" t="s">
        <v>460</v>
      </c>
      <c r="C294" s="295"/>
      <c r="D294" s="295">
        <v>125499.94</v>
      </c>
      <c r="E294" s="295">
        <v>125499.94</v>
      </c>
      <c r="F294" s="296"/>
      <c r="G294" s="296"/>
      <c r="H294" s="190">
        <v>-0.81000430313965688</v>
      </c>
      <c r="I294" s="47"/>
    </row>
    <row r="295" spans="1:11" ht="13.5" customHeight="1" x14ac:dyDescent="0.2">
      <c r="B295" s="16" t="s">
        <v>99</v>
      </c>
      <c r="C295" s="295">
        <v>5023417.390000104</v>
      </c>
      <c r="D295" s="295">
        <v>11557730.64450198</v>
      </c>
      <c r="E295" s="295">
        <v>16581148.034502085</v>
      </c>
      <c r="F295" s="296">
        <v>1992707.6834490001</v>
      </c>
      <c r="G295" s="296">
        <v>56959.471455000014</v>
      </c>
      <c r="H295" s="190">
        <v>1.3826247288150517E-2</v>
      </c>
      <c r="I295" s="117"/>
    </row>
    <row r="296" spans="1:11" s="28" customFormat="1" ht="14.25" customHeight="1" x14ac:dyDescent="0.2">
      <c r="A296" s="24"/>
      <c r="B296" s="16" t="s">
        <v>283</v>
      </c>
      <c r="C296" s="295"/>
      <c r="D296" s="295">
        <v>-28418599.07</v>
      </c>
      <c r="E296" s="295">
        <v>-28418599.07</v>
      </c>
      <c r="F296" s="296">
        <v>-206088</v>
      </c>
      <c r="G296" s="296">
        <v>-202632</v>
      </c>
      <c r="H296" s="190">
        <v>0.12369611590751073</v>
      </c>
      <c r="I296" s="47"/>
      <c r="J296" s="5"/>
    </row>
    <row r="297" spans="1:11" s="28" customFormat="1" ht="14.25" customHeight="1" x14ac:dyDescent="0.2">
      <c r="A297" s="24"/>
      <c r="B297" s="16" t="s">
        <v>279</v>
      </c>
      <c r="C297" s="295">
        <v>603.66</v>
      </c>
      <c r="D297" s="295">
        <v>-415902500.80000001</v>
      </c>
      <c r="E297" s="295">
        <v>-415901897.13999999</v>
      </c>
      <c r="F297" s="296">
        <v>-800459</v>
      </c>
      <c r="G297" s="296">
        <v>-2722289</v>
      </c>
      <c r="H297" s="190">
        <v>0.48224610578463278</v>
      </c>
      <c r="I297" s="47"/>
    </row>
    <row r="298" spans="1:11" s="28" customFormat="1" ht="11.25" customHeight="1" x14ac:dyDescent="0.2">
      <c r="A298" s="24"/>
      <c r="B298" s="263" t="s">
        <v>286</v>
      </c>
      <c r="C298" s="299">
        <v>9554827926.9799271</v>
      </c>
      <c r="D298" s="299">
        <v>11862713909.630323</v>
      </c>
      <c r="E298" s="299">
        <v>21417541836.610245</v>
      </c>
      <c r="F298" s="300">
        <v>4491934499.1434593</v>
      </c>
      <c r="G298" s="300">
        <v>116878727.36970496</v>
      </c>
      <c r="H298" s="234">
        <v>4.0589713596470123E-2</v>
      </c>
      <c r="I298" s="47"/>
      <c r="K298" s="209" t="b">
        <f>IF(ABS(E298-SUM(E241:E243,E252:E257,E262:E297))&lt;0.001,TRUE,FALSE)</f>
        <v>1</v>
      </c>
    </row>
    <row r="299" spans="1:11" s="28" customFormat="1" ht="11.25" customHeight="1" x14ac:dyDescent="0.2">
      <c r="A299" s="24"/>
      <c r="B299" s="265" t="s">
        <v>238</v>
      </c>
      <c r="C299" s="266"/>
      <c r="D299" s="266"/>
      <c r="E299" s="266"/>
      <c r="F299" s="266"/>
      <c r="G299" s="266"/>
      <c r="H299" s="267"/>
      <c r="I299" s="47"/>
    </row>
    <row r="300" spans="1:11" s="28" customFormat="1" ht="11.25" customHeight="1" x14ac:dyDescent="0.2">
      <c r="A300" s="24"/>
      <c r="B300" s="265" t="s">
        <v>249</v>
      </c>
      <c r="C300" s="266"/>
      <c r="D300" s="266"/>
      <c r="E300" s="266"/>
      <c r="F300" s="266"/>
      <c r="G300" s="266"/>
      <c r="H300" s="267"/>
      <c r="I300" s="47"/>
    </row>
    <row r="301" spans="1:11" s="28" customFormat="1" ht="11.25" customHeight="1" x14ac:dyDescent="0.2">
      <c r="A301" s="24"/>
      <c r="B301" s="265" t="s">
        <v>251</v>
      </c>
      <c r="C301" s="266"/>
      <c r="D301" s="266"/>
      <c r="E301" s="266"/>
      <c r="F301" s="266"/>
      <c r="G301" s="266"/>
      <c r="H301" s="267"/>
      <c r="I301" s="47"/>
    </row>
    <row r="302" spans="1:11" s="28" customFormat="1" ht="11.25" customHeight="1" x14ac:dyDescent="0.2">
      <c r="A302" s="24"/>
      <c r="B302" s="265" t="s">
        <v>376</v>
      </c>
      <c r="C302" s="266"/>
      <c r="D302" s="266"/>
      <c r="E302" s="266"/>
      <c r="F302" s="266"/>
      <c r="G302" s="266"/>
      <c r="H302" s="267"/>
      <c r="I302" s="47"/>
    </row>
    <row r="303" spans="1:11" ht="15" customHeight="1" x14ac:dyDescent="0.2">
      <c r="B303" s="265" t="s">
        <v>431</v>
      </c>
      <c r="C303" s="266"/>
      <c r="D303" s="266"/>
      <c r="E303" s="266"/>
      <c r="F303" s="266"/>
      <c r="G303" s="266"/>
      <c r="H303" s="267"/>
      <c r="I303" s="8"/>
    </row>
    <row r="304" spans="1:11" ht="15.75" x14ac:dyDescent="0.25">
      <c r="B304" s="7" t="s">
        <v>288</v>
      </c>
      <c r="C304" s="8"/>
      <c r="D304" s="8"/>
      <c r="E304" s="8"/>
      <c r="F304" s="8"/>
      <c r="G304" s="8"/>
      <c r="H304" s="8"/>
    </row>
    <row r="305" spans="1:9" ht="14.25" customHeight="1" x14ac:dyDescent="0.2">
      <c r="B305" s="9"/>
      <c r="C305" s="10" t="str">
        <f>$C$3</f>
        <v>PERIODE DU 1.1 AU 31.10.2024</v>
      </c>
      <c r="D305" s="11"/>
      <c r="I305" s="15"/>
    </row>
    <row r="306" spans="1:9" ht="12" customHeight="1" x14ac:dyDescent="0.2">
      <c r="B306" s="12" t="str">
        <f>B4</f>
        <v xml:space="preserve">             I - ASSURANCE MALADIE : DÉPENSES en milliers d'euros</v>
      </c>
      <c r="C306" s="13"/>
      <c r="D306" s="13"/>
      <c r="E306" s="13"/>
      <c r="F306" s="13"/>
      <c r="G306" s="13"/>
      <c r="H306" s="14"/>
      <c r="I306" s="20"/>
    </row>
    <row r="307" spans="1:9" ht="9.75" customHeight="1" x14ac:dyDescent="0.2">
      <c r="B307" s="16" t="s">
        <v>4</v>
      </c>
      <c r="C307" s="17" t="s">
        <v>1</v>
      </c>
      <c r="D307" s="17" t="s">
        <v>2</v>
      </c>
      <c r="E307" s="386" t="s">
        <v>6</v>
      </c>
      <c r="F307" s="219" t="s">
        <v>3</v>
      </c>
      <c r="G307" s="219" t="s">
        <v>237</v>
      </c>
      <c r="H307" s="19" t="str">
        <f>$H$5</f>
        <v>PCAP</v>
      </c>
      <c r="I307" s="23"/>
    </row>
    <row r="308" spans="1:9" s="28" customFormat="1" ht="18" customHeight="1" x14ac:dyDescent="0.2">
      <c r="A308" s="24"/>
      <c r="B308" s="21"/>
      <c r="C308" s="45" t="s">
        <v>5</v>
      </c>
      <c r="D308" s="44" t="s">
        <v>5</v>
      </c>
      <c r="E308" s="45"/>
      <c r="F308" s="220" t="s">
        <v>241</v>
      </c>
      <c r="G308" s="220" t="s">
        <v>239</v>
      </c>
      <c r="H308" s="22" t="str">
        <f>$H$6</f>
        <v>en %</v>
      </c>
      <c r="I308" s="27"/>
    </row>
    <row r="309" spans="1:9" s="28" customFormat="1" ht="15" customHeight="1" x14ac:dyDescent="0.2">
      <c r="A309" s="54"/>
      <c r="B309" s="52" t="s">
        <v>163</v>
      </c>
      <c r="C309" s="235"/>
      <c r="D309" s="235"/>
      <c r="E309" s="235"/>
      <c r="F309" s="236"/>
      <c r="G309" s="236"/>
      <c r="H309" s="237"/>
      <c r="I309" s="27"/>
    </row>
    <row r="310" spans="1:9" ht="10.5" customHeight="1" x14ac:dyDescent="0.2">
      <c r="A310" s="2"/>
      <c r="B310" s="31" t="s">
        <v>124</v>
      </c>
      <c r="C310" s="235"/>
      <c r="D310" s="235"/>
      <c r="E310" s="235"/>
      <c r="F310" s="236"/>
      <c r="G310" s="236"/>
      <c r="H310" s="237"/>
      <c r="I310" s="20"/>
    </row>
    <row r="311" spans="1:9" ht="10.5" customHeight="1" x14ac:dyDescent="0.2">
      <c r="A311" s="2"/>
      <c r="B311" s="37" t="s">
        <v>125</v>
      </c>
      <c r="C311" s="301">
        <v>457500961.22033483</v>
      </c>
      <c r="D311" s="301">
        <v>2661036926.6568761</v>
      </c>
      <c r="E311" s="301">
        <v>3118537887.8772111</v>
      </c>
      <c r="F311" s="302">
        <v>8380866.3299998213</v>
      </c>
      <c r="G311" s="302">
        <v>11951145.159000278</v>
      </c>
      <c r="H311" s="239">
        <v>1.0677909357226234E-4</v>
      </c>
      <c r="I311" s="20"/>
    </row>
    <row r="312" spans="1:9" ht="10.5" customHeight="1" x14ac:dyDescent="0.2">
      <c r="A312" s="2"/>
      <c r="B312" s="37" t="s">
        <v>126</v>
      </c>
      <c r="C312" s="301">
        <v>4002568.3400000362</v>
      </c>
      <c r="D312" s="301">
        <v>69995247.650000647</v>
      </c>
      <c r="E312" s="301">
        <v>73997815.99000068</v>
      </c>
      <c r="F312" s="302"/>
      <c r="G312" s="302">
        <v>239549.40000000017</v>
      </c>
      <c r="H312" s="239"/>
      <c r="I312" s="20"/>
    </row>
    <row r="313" spans="1:9" ht="10.5" customHeight="1" x14ac:dyDescent="0.2">
      <c r="A313" s="2"/>
      <c r="B313" s="37" t="s">
        <v>127</v>
      </c>
      <c r="C313" s="301">
        <v>155952798.88000217</v>
      </c>
      <c r="D313" s="301">
        <v>2031962580.6100128</v>
      </c>
      <c r="E313" s="301">
        <v>2187915379.4900155</v>
      </c>
      <c r="F313" s="302">
        <v>251.28</v>
      </c>
      <c r="G313" s="302">
        <v>7693809.0899999961</v>
      </c>
      <c r="H313" s="239"/>
      <c r="I313" s="20"/>
    </row>
    <row r="314" spans="1:9" ht="10.5" customHeight="1" x14ac:dyDescent="0.2">
      <c r="A314" s="2"/>
      <c r="B314" s="37" t="s">
        <v>219</v>
      </c>
      <c r="C314" s="301">
        <v>130067153.34001327</v>
      </c>
      <c r="D314" s="301">
        <v>1256889790.0300348</v>
      </c>
      <c r="E314" s="301">
        <v>1386956943.370048</v>
      </c>
      <c r="F314" s="302">
        <v>2.5</v>
      </c>
      <c r="G314" s="302">
        <v>5303539.6300000027</v>
      </c>
      <c r="H314" s="239">
        <v>0.13935177660843312</v>
      </c>
      <c r="I314" s="20"/>
    </row>
    <row r="315" spans="1:9" ht="10.5" customHeight="1" x14ac:dyDescent="0.2">
      <c r="A315" s="2"/>
      <c r="B315" s="37" t="s">
        <v>312</v>
      </c>
      <c r="C315" s="301"/>
      <c r="D315" s="301">
        <v>5120040.5332500003</v>
      </c>
      <c r="E315" s="301">
        <v>5120040.5332500003</v>
      </c>
      <c r="F315" s="302"/>
      <c r="G315" s="302"/>
      <c r="H315" s="239">
        <v>-0.35459233637976784</v>
      </c>
      <c r="I315" s="20"/>
    </row>
    <row r="316" spans="1:9" ht="10.5" customHeight="1" x14ac:dyDescent="0.2">
      <c r="A316" s="2"/>
      <c r="B316" s="16" t="s">
        <v>128</v>
      </c>
      <c r="C316" s="301"/>
      <c r="D316" s="301"/>
      <c r="E316" s="301"/>
      <c r="F316" s="302"/>
      <c r="G316" s="302"/>
      <c r="H316" s="239"/>
      <c r="I316" s="20"/>
    </row>
    <row r="317" spans="1:9" ht="10.5" customHeight="1" x14ac:dyDescent="0.2">
      <c r="A317" s="2"/>
      <c r="B317" s="16" t="s">
        <v>192</v>
      </c>
      <c r="C317" s="301"/>
      <c r="D317" s="301"/>
      <c r="E317" s="301"/>
      <c r="F317" s="302"/>
      <c r="G317" s="302"/>
      <c r="H317" s="239"/>
      <c r="I317" s="20"/>
    </row>
    <row r="318" spans="1:9" ht="10.5" hidden="1" customHeight="1" x14ac:dyDescent="0.2">
      <c r="A318" s="2"/>
      <c r="B318" s="16"/>
      <c r="C318" s="301"/>
      <c r="D318" s="301"/>
      <c r="E318" s="301"/>
      <c r="F318" s="302"/>
      <c r="G318" s="302"/>
      <c r="H318" s="239"/>
      <c r="I318" s="20"/>
    </row>
    <row r="319" spans="1:9" ht="10.5" customHeight="1" x14ac:dyDescent="0.2">
      <c r="A319" s="2"/>
      <c r="B319" s="16" t="s">
        <v>416</v>
      </c>
      <c r="C319" s="301">
        <v>125315.46999999776</v>
      </c>
      <c r="D319" s="301">
        <v>268472.45</v>
      </c>
      <c r="E319" s="301">
        <v>393787.91999999777</v>
      </c>
      <c r="F319" s="302"/>
      <c r="G319" s="302">
        <v>3279.2900000000018</v>
      </c>
      <c r="H319" s="239">
        <v>0.39686038725435546</v>
      </c>
      <c r="I319" s="20"/>
    </row>
    <row r="320" spans="1:9" ht="10.5" customHeight="1" x14ac:dyDescent="0.2">
      <c r="A320" s="2"/>
      <c r="B320" s="574" t="s">
        <v>452</v>
      </c>
      <c r="C320" s="301"/>
      <c r="D320" s="301"/>
      <c r="E320" s="301"/>
      <c r="F320" s="302"/>
      <c r="G320" s="302"/>
      <c r="H320" s="239"/>
      <c r="I320" s="20"/>
    </row>
    <row r="321" spans="1:11" ht="10.5" customHeight="1" x14ac:dyDescent="0.2">
      <c r="A321" s="2"/>
      <c r="B321" s="574" t="s">
        <v>488</v>
      </c>
      <c r="C321" s="301"/>
      <c r="D321" s="301">
        <v>447683.38220000005</v>
      </c>
      <c r="E321" s="301">
        <v>447683.38220000005</v>
      </c>
      <c r="F321" s="302"/>
      <c r="G321" s="302"/>
      <c r="H321" s="239">
        <v>-0.64594523371005541</v>
      </c>
      <c r="I321" s="20"/>
    </row>
    <row r="322" spans="1:11" ht="10.5" customHeight="1" x14ac:dyDescent="0.2">
      <c r="A322" s="2"/>
      <c r="B322" s="16" t="s">
        <v>423</v>
      </c>
      <c r="C322" s="301"/>
      <c r="D322" s="301">
        <v>50940</v>
      </c>
      <c r="E322" s="301">
        <v>50940</v>
      </c>
      <c r="F322" s="302"/>
      <c r="G322" s="302">
        <v>210</v>
      </c>
      <c r="H322" s="239"/>
      <c r="I322" s="20"/>
    </row>
    <row r="323" spans="1:11" s="60" customFormat="1" ht="10.5" customHeight="1" x14ac:dyDescent="0.2">
      <c r="A323" s="24"/>
      <c r="B323" s="16" t="s">
        <v>280</v>
      </c>
      <c r="C323" s="301"/>
      <c r="D323" s="301">
        <v>-80697008.410009384</v>
      </c>
      <c r="E323" s="301">
        <v>-80697008.410009384</v>
      </c>
      <c r="F323" s="302">
        <v>-3907.0200000000004</v>
      </c>
      <c r="G323" s="302">
        <v>-481669.47000000207</v>
      </c>
      <c r="H323" s="239">
        <v>0.14731138808362121</v>
      </c>
      <c r="I323" s="59"/>
      <c r="J323" s="5"/>
    </row>
    <row r="324" spans="1:11" s="28" customFormat="1" ht="15.75" customHeight="1" x14ac:dyDescent="0.2">
      <c r="A324" s="54"/>
      <c r="B324" s="35" t="s">
        <v>131</v>
      </c>
      <c r="C324" s="303">
        <v>747648797.25035024</v>
      </c>
      <c r="D324" s="303">
        <v>5945074672.9023638</v>
      </c>
      <c r="E324" s="303">
        <v>6692723470.1527138</v>
      </c>
      <c r="F324" s="304">
        <v>8377213.089999821</v>
      </c>
      <c r="G324" s="304">
        <v>24709863.099000275</v>
      </c>
      <c r="H324" s="237">
        <v>5.9555565830752943E-2</v>
      </c>
      <c r="I324" s="27"/>
      <c r="J324" s="5"/>
      <c r="K324" s="209" t="b">
        <f>IF(ABS(E324-SUM(E311:E323))&lt;0.001,TRUE,FALSE)</f>
        <v>1</v>
      </c>
    </row>
    <row r="325" spans="1:11" s="28" customFormat="1" ht="12.75" customHeight="1" x14ac:dyDescent="0.2">
      <c r="A325" s="54"/>
      <c r="B325" s="31" t="s">
        <v>132</v>
      </c>
      <c r="C325" s="303"/>
      <c r="D325" s="303"/>
      <c r="E325" s="303"/>
      <c r="F325" s="304"/>
      <c r="G325" s="304"/>
      <c r="H325" s="237"/>
      <c r="I325" s="27"/>
      <c r="J325" s="5"/>
    </row>
    <row r="326" spans="1:11" ht="10.5" customHeight="1" x14ac:dyDescent="0.2">
      <c r="A326" s="2"/>
      <c r="B326" s="31"/>
      <c r="C326" s="303"/>
      <c r="D326" s="303"/>
      <c r="E326" s="303"/>
      <c r="F326" s="304"/>
      <c r="G326" s="304"/>
      <c r="H326" s="237"/>
      <c r="I326" s="20"/>
    </row>
    <row r="327" spans="1:11" ht="10.5" customHeight="1" x14ac:dyDescent="0.2">
      <c r="A327" s="2"/>
      <c r="B327" s="37" t="s">
        <v>24</v>
      </c>
      <c r="C327" s="301">
        <v>1367772914.4904368</v>
      </c>
      <c r="D327" s="301">
        <v>812221539.50988722</v>
      </c>
      <c r="E327" s="301">
        <v>2179994454.0003238</v>
      </c>
      <c r="F327" s="302">
        <v>39858144.880000256</v>
      </c>
      <c r="G327" s="302">
        <v>11924598.809999978</v>
      </c>
      <c r="H327" s="239">
        <v>3.2578242783576794E-2</v>
      </c>
      <c r="I327" s="20"/>
    </row>
    <row r="328" spans="1:11" ht="10.5" customHeight="1" x14ac:dyDescent="0.2">
      <c r="A328" s="2"/>
      <c r="B328" s="37" t="s">
        <v>133</v>
      </c>
      <c r="C328" s="301">
        <v>256865865.26982567</v>
      </c>
      <c r="D328" s="301">
        <v>961402086.58973455</v>
      </c>
      <c r="E328" s="301">
        <v>1218267951.8595605</v>
      </c>
      <c r="F328" s="302">
        <v>30595912.34000032</v>
      </c>
      <c r="G328" s="302">
        <v>5106102.6899999743</v>
      </c>
      <c r="H328" s="239">
        <v>0.2000582789592964</v>
      </c>
      <c r="I328" s="20"/>
    </row>
    <row r="329" spans="1:11" ht="10.5" customHeight="1" x14ac:dyDescent="0.2">
      <c r="A329" s="2"/>
      <c r="B329" s="37" t="s">
        <v>134</v>
      </c>
      <c r="C329" s="305">
        <v>6886574.1199998232</v>
      </c>
      <c r="D329" s="301">
        <v>62368454.099993199</v>
      </c>
      <c r="E329" s="301">
        <v>69255028.219993025</v>
      </c>
      <c r="F329" s="302">
        <v>39821267.029995896</v>
      </c>
      <c r="G329" s="302">
        <v>250961.24999999936</v>
      </c>
      <c r="H329" s="239">
        <v>-0.47749122007671474</v>
      </c>
      <c r="I329" s="20"/>
    </row>
    <row r="330" spans="1:11" ht="10.5" customHeight="1" x14ac:dyDescent="0.2">
      <c r="A330" s="2"/>
      <c r="B330" s="37" t="s">
        <v>220</v>
      </c>
      <c r="C330" s="301">
        <v>19529107.080000013</v>
      </c>
      <c r="D330" s="301">
        <v>129924034.79999979</v>
      </c>
      <c r="E330" s="301">
        <v>149453141.87999982</v>
      </c>
      <c r="F330" s="302">
        <v>9920.4000000000015</v>
      </c>
      <c r="G330" s="302">
        <v>702853.93999999971</v>
      </c>
      <c r="H330" s="239">
        <v>-2.202914227641839E-2</v>
      </c>
      <c r="I330" s="20"/>
    </row>
    <row r="331" spans="1:11" ht="10.5" customHeight="1" x14ac:dyDescent="0.2">
      <c r="A331" s="2"/>
      <c r="B331" s="37" t="s">
        <v>352</v>
      </c>
      <c r="C331" s="301"/>
      <c r="D331" s="301">
        <v>18584584.869389992</v>
      </c>
      <c r="E331" s="301">
        <v>18584584.869389992</v>
      </c>
      <c r="F331" s="302"/>
      <c r="G331" s="302"/>
      <c r="H331" s="239">
        <v>0.10645601878208732</v>
      </c>
      <c r="I331" s="20"/>
    </row>
    <row r="332" spans="1:11" ht="10.5" hidden="1" customHeight="1" x14ac:dyDescent="0.2">
      <c r="A332" s="2"/>
      <c r="B332" s="16"/>
      <c r="C332" s="301"/>
      <c r="D332" s="301"/>
      <c r="E332" s="301"/>
      <c r="F332" s="302"/>
      <c r="G332" s="302"/>
      <c r="H332" s="239"/>
      <c r="I332" s="20"/>
    </row>
    <row r="333" spans="1:11" ht="10.5" customHeight="1" x14ac:dyDescent="0.2">
      <c r="A333" s="2"/>
      <c r="B333" s="16" t="s">
        <v>416</v>
      </c>
      <c r="C333" s="301">
        <v>1471.2000000000021</v>
      </c>
      <c r="D333" s="301">
        <v>30471</v>
      </c>
      <c r="E333" s="301">
        <v>31942.2</v>
      </c>
      <c r="F333" s="302"/>
      <c r="G333" s="302">
        <v>50</v>
      </c>
      <c r="H333" s="239"/>
      <c r="I333" s="20"/>
    </row>
    <row r="334" spans="1:11" ht="10.5" customHeight="1" x14ac:dyDescent="0.2">
      <c r="A334" s="2"/>
      <c r="B334" s="574" t="s">
        <v>453</v>
      </c>
      <c r="C334" s="301"/>
      <c r="D334" s="301">
        <v>12470.880000000001</v>
      </c>
      <c r="E334" s="301">
        <v>12470.880000000001</v>
      </c>
      <c r="F334" s="302"/>
      <c r="G334" s="302"/>
      <c r="H334" s="239">
        <v>-0.5723897815570016</v>
      </c>
      <c r="I334" s="20"/>
    </row>
    <row r="335" spans="1:11" ht="10.5" hidden="1" customHeight="1" x14ac:dyDescent="0.2">
      <c r="A335" s="2"/>
      <c r="B335" s="16"/>
      <c r="C335" s="301"/>
      <c r="D335" s="301"/>
      <c r="E335" s="301"/>
      <c r="F335" s="302"/>
      <c r="G335" s="302"/>
      <c r="H335" s="239"/>
      <c r="I335" s="20"/>
    </row>
    <row r="336" spans="1:11" ht="10.5" customHeight="1" x14ac:dyDescent="0.2">
      <c r="A336" s="2"/>
      <c r="B336" s="16" t="s">
        <v>424</v>
      </c>
      <c r="C336" s="301">
        <v>201085.81</v>
      </c>
      <c r="D336" s="301">
        <v>277310</v>
      </c>
      <c r="E336" s="301">
        <v>478395.81</v>
      </c>
      <c r="F336" s="302">
        <v>12</v>
      </c>
      <c r="G336" s="302">
        <v>2548</v>
      </c>
      <c r="H336" s="239">
        <v>-2.5274599256058794E-3</v>
      </c>
      <c r="I336" s="20"/>
    </row>
    <row r="337" spans="1:11" ht="10.5" customHeight="1" x14ac:dyDescent="0.2">
      <c r="A337" s="2"/>
      <c r="B337" s="16" t="s">
        <v>280</v>
      </c>
      <c r="C337" s="301"/>
      <c r="D337" s="301">
        <v>-90677305.939998925</v>
      </c>
      <c r="E337" s="301">
        <v>-90677305.939998925</v>
      </c>
      <c r="F337" s="302">
        <v>-10068.999999999998</v>
      </c>
      <c r="G337" s="302">
        <v>-534464.43999999971</v>
      </c>
      <c r="H337" s="239">
        <v>0.30808693425987332</v>
      </c>
      <c r="I337" s="20"/>
    </row>
    <row r="338" spans="1:11" s="28" customFormat="1" ht="16.5" customHeight="1" x14ac:dyDescent="0.2">
      <c r="A338" s="54"/>
      <c r="B338" s="35" t="s">
        <v>135</v>
      </c>
      <c r="C338" s="303">
        <v>1651257017.9702625</v>
      </c>
      <c r="D338" s="303">
        <v>1894143645.8090057</v>
      </c>
      <c r="E338" s="303">
        <v>3545400663.7792683</v>
      </c>
      <c r="F338" s="304">
        <v>110275187.64999647</v>
      </c>
      <c r="G338" s="304">
        <v>17452650.249999952</v>
      </c>
      <c r="H338" s="237">
        <v>5.5261522398763807E-2</v>
      </c>
      <c r="I338" s="27"/>
      <c r="J338" s="5"/>
      <c r="K338" s="209" t="b">
        <f>IF(ABS(E338-SUM(E327:E337))&lt;0.001,TRUE,FALSE)</f>
        <v>1</v>
      </c>
    </row>
    <row r="339" spans="1:11" s="28" customFormat="1" ht="16.5" customHeight="1" x14ac:dyDescent="0.2">
      <c r="A339" s="54"/>
      <c r="B339" s="31" t="s">
        <v>136</v>
      </c>
      <c r="C339" s="303"/>
      <c r="D339" s="303"/>
      <c r="E339" s="303"/>
      <c r="F339" s="304"/>
      <c r="G339" s="304"/>
      <c r="H339" s="237"/>
      <c r="I339" s="27"/>
      <c r="J339" s="5"/>
    </row>
    <row r="340" spans="1:11" ht="10.5" customHeight="1" x14ac:dyDescent="0.2">
      <c r="A340" s="2"/>
      <c r="B340" s="31"/>
      <c r="C340" s="303"/>
      <c r="D340" s="303"/>
      <c r="E340" s="303"/>
      <c r="F340" s="304"/>
      <c r="G340" s="304"/>
      <c r="H340" s="237"/>
      <c r="I340" s="20"/>
    </row>
    <row r="341" spans="1:11" ht="10.5" customHeight="1" x14ac:dyDescent="0.2">
      <c r="A341" s="2"/>
      <c r="B341" s="37" t="s">
        <v>138</v>
      </c>
      <c r="C341" s="301">
        <v>373715047.76003927</v>
      </c>
      <c r="D341" s="301">
        <v>297347457.57999897</v>
      </c>
      <c r="E341" s="301">
        <v>671062505.34003818</v>
      </c>
      <c r="F341" s="302">
        <v>2209184.9299999978</v>
      </c>
      <c r="G341" s="302">
        <v>2861057.7500000056</v>
      </c>
      <c r="H341" s="239">
        <v>7.1564577337865476E-2</v>
      </c>
      <c r="I341" s="20"/>
    </row>
    <row r="342" spans="1:11" ht="10.5" customHeight="1" x14ac:dyDescent="0.2">
      <c r="A342" s="2"/>
      <c r="B342" s="37" t="s">
        <v>221</v>
      </c>
      <c r="C342" s="301">
        <v>205242.6699999999</v>
      </c>
      <c r="D342" s="301">
        <v>6319822.9600000102</v>
      </c>
      <c r="E342" s="301">
        <v>6525065.6300000111</v>
      </c>
      <c r="F342" s="302">
        <v>157.74</v>
      </c>
      <c r="G342" s="302">
        <v>14793.12</v>
      </c>
      <c r="H342" s="239">
        <v>3.0242644696478749E-2</v>
      </c>
      <c r="I342" s="20"/>
    </row>
    <row r="343" spans="1:11" ht="10.5" customHeight="1" x14ac:dyDescent="0.2">
      <c r="A343" s="2"/>
      <c r="B343" s="16" t="s">
        <v>128</v>
      </c>
      <c r="C343" s="301"/>
      <c r="D343" s="301"/>
      <c r="E343" s="301"/>
      <c r="F343" s="302"/>
      <c r="G343" s="302"/>
      <c r="H343" s="239"/>
      <c r="I343" s="20"/>
    </row>
    <row r="344" spans="1:11" s="28" customFormat="1" ht="10.5" customHeight="1" x14ac:dyDescent="0.2">
      <c r="A344" s="54"/>
      <c r="B344" s="16" t="s">
        <v>416</v>
      </c>
      <c r="C344" s="301"/>
      <c r="D344" s="301">
        <v>4650</v>
      </c>
      <c r="E344" s="301">
        <v>4650</v>
      </c>
      <c r="F344" s="302"/>
      <c r="G344" s="302"/>
      <c r="H344" s="239">
        <v>0.16834170854271346</v>
      </c>
      <c r="I344" s="27"/>
      <c r="J344" s="5"/>
    </row>
    <row r="345" spans="1:11" s="28" customFormat="1" ht="10.5" customHeight="1" x14ac:dyDescent="0.2">
      <c r="A345" s="54"/>
      <c r="B345" s="16" t="s">
        <v>436</v>
      </c>
      <c r="C345" s="301">
        <v>2034867.3800000001</v>
      </c>
      <c r="D345" s="301">
        <v>1778980.36</v>
      </c>
      <c r="E345" s="301">
        <v>3813847.74</v>
      </c>
      <c r="F345" s="302"/>
      <c r="G345" s="302">
        <v>14670</v>
      </c>
      <c r="H345" s="239">
        <v>0.19393265781929547</v>
      </c>
      <c r="I345" s="27"/>
      <c r="J345" s="5"/>
    </row>
    <row r="346" spans="1:11" s="28" customFormat="1" ht="10.5" customHeight="1" x14ac:dyDescent="0.2">
      <c r="A346" s="54"/>
      <c r="B346" s="574" t="s">
        <v>454</v>
      </c>
      <c r="C346" s="301"/>
      <c r="D346" s="301">
        <v>2162</v>
      </c>
      <c r="E346" s="301">
        <v>2162</v>
      </c>
      <c r="F346" s="302"/>
      <c r="G346" s="302"/>
      <c r="H346" s="239"/>
      <c r="I346" s="27"/>
      <c r="J346" s="5"/>
    </row>
    <row r="347" spans="1:11" s="28" customFormat="1" ht="10.5" hidden="1" customHeight="1" x14ac:dyDescent="0.2">
      <c r="A347" s="54"/>
      <c r="B347" s="574"/>
      <c r="C347" s="301"/>
      <c r="D347" s="301"/>
      <c r="E347" s="301"/>
      <c r="F347" s="302"/>
      <c r="G347" s="302"/>
      <c r="H347" s="239"/>
      <c r="I347" s="27"/>
      <c r="J347" s="5"/>
    </row>
    <row r="348" spans="1:11" ht="10.5" customHeight="1" x14ac:dyDescent="0.2">
      <c r="A348" s="2"/>
      <c r="B348" s="16" t="s">
        <v>280</v>
      </c>
      <c r="C348" s="301"/>
      <c r="D348" s="301">
        <v>-2156918.5300000142</v>
      </c>
      <c r="E348" s="301">
        <v>-2156918.5300000142</v>
      </c>
      <c r="F348" s="302">
        <v>-246.5</v>
      </c>
      <c r="G348" s="302">
        <v>-7285.1000000000013</v>
      </c>
      <c r="H348" s="239">
        <v>0.24044157086160833</v>
      </c>
      <c r="I348" s="20"/>
    </row>
    <row r="349" spans="1:11" s="28" customFormat="1" ht="16.5" customHeight="1" x14ac:dyDescent="0.2">
      <c r="A349" s="54"/>
      <c r="B349" s="16" t="s">
        <v>356</v>
      </c>
      <c r="C349" s="301"/>
      <c r="D349" s="301">
        <v>4004236.7390049989</v>
      </c>
      <c r="E349" s="301">
        <v>4004236.7390049989</v>
      </c>
      <c r="F349" s="302"/>
      <c r="G349" s="302"/>
      <c r="H349" s="239">
        <v>0.15850767691790213</v>
      </c>
      <c r="I349" s="27"/>
      <c r="J349" s="5"/>
    </row>
    <row r="350" spans="1:11" s="28" customFormat="1" ht="16.5" customHeight="1" x14ac:dyDescent="0.2">
      <c r="A350" s="54"/>
      <c r="B350" s="35" t="s">
        <v>137</v>
      </c>
      <c r="C350" s="303">
        <v>375955157.81003928</v>
      </c>
      <c r="D350" s="303">
        <v>307300391.10900384</v>
      </c>
      <c r="E350" s="303">
        <v>683255548.91904318</v>
      </c>
      <c r="F350" s="304">
        <v>2209096.1699999981</v>
      </c>
      <c r="G350" s="304">
        <v>2883235.7700000061</v>
      </c>
      <c r="H350" s="237">
        <v>7.1781960251208421E-2</v>
      </c>
      <c r="I350" s="27"/>
      <c r="J350" s="5"/>
      <c r="K350" s="209" t="b">
        <f>IF(ABS(E350-SUM(E341:E349))&lt;0.001,TRUE,FALSE)</f>
        <v>1</v>
      </c>
    </row>
    <row r="351" spans="1:11" ht="10.5" customHeight="1" x14ac:dyDescent="0.2">
      <c r="A351" s="2"/>
      <c r="B351" s="31" t="s">
        <v>141</v>
      </c>
      <c r="C351" s="303"/>
      <c r="D351" s="303"/>
      <c r="E351" s="303"/>
      <c r="F351" s="304"/>
      <c r="G351" s="304"/>
      <c r="H351" s="237"/>
      <c r="I351" s="20"/>
    </row>
    <row r="352" spans="1:11" ht="10.5" customHeight="1" x14ac:dyDescent="0.2">
      <c r="A352" s="2"/>
      <c r="B352" s="31"/>
      <c r="C352" s="303"/>
      <c r="D352" s="303"/>
      <c r="E352" s="303"/>
      <c r="F352" s="304"/>
      <c r="G352" s="304"/>
      <c r="H352" s="237"/>
      <c r="I352" s="20"/>
    </row>
    <row r="353" spans="1:11" s="57" customFormat="1" ht="10.5" customHeight="1" x14ac:dyDescent="0.2">
      <c r="A353" s="6"/>
      <c r="B353" s="37" t="s">
        <v>151</v>
      </c>
      <c r="C353" s="301">
        <v>120484924.46000278</v>
      </c>
      <c r="D353" s="301">
        <v>40736134.650001079</v>
      </c>
      <c r="E353" s="301">
        <v>161221059.11000383</v>
      </c>
      <c r="F353" s="302">
        <v>47670.84</v>
      </c>
      <c r="G353" s="302">
        <v>600711.22999999917</v>
      </c>
      <c r="H353" s="239">
        <v>0.15553977551004272</v>
      </c>
      <c r="I353" s="56"/>
      <c r="J353" s="5"/>
    </row>
    <row r="354" spans="1:11" s="57" customFormat="1" ht="10.5" customHeight="1" x14ac:dyDescent="0.2">
      <c r="A354" s="6"/>
      <c r="B354" s="37" t="s">
        <v>222</v>
      </c>
      <c r="C354" s="301">
        <v>6296.5</v>
      </c>
      <c r="D354" s="301">
        <v>57725.62000000001</v>
      </c>
      <c r="E354" s="301">
        <v>64022.12000000001</v>
      </c>
      <c r="F354" s="302">
        <v>60</v>
      </c>
      <c r="G354" s="302">
        <v>301.5</v>
      </c>
      <c r="H354" s="239">
        <v>7.0515221479958257E-2</v>
      </c>
      <c r="I354" s="56"/>
      <c r="J354" s="5"/>
    </row>
    <row r="355" spans="1:11" s="57" customFormat="1" ht="10.5" customHeight="1" x14ac:dyDescent="0.2">
      <c r="A355" s="6"/>
      <c r="B355" s="16" t="s">
        <v>128</v>
      </c>
      <c r="C355" s="306"/>
      <c r="D355" s="306"/>
      <c r="E355" s="306"/>
      <c r="F355" s="307"/>
      <c r="G355" s="307"/>
      <c r="H355" s="182"/>
      <c r="I355" s="56"/>
      <c r="J355" s="5"/>
    </row>
    <row r="356" spans="1:11" s="57" customFormat="1" ht="10.5" customHeight="1" x14ac:dyDescent="0.2">
      <c r="A356" s="6"/>
      <c r="B356" s="16" t="s">
        <v>427</v>
      </c>
      <c r="C356" s="306">
        <v>5219.2</v>
      </c>
      <c r="D356" s="306">
        <v>12449</v>
      </c>
      <c r="E356" s="306">
        <v>17668.2</v>
      </c>
      <c r="F356" s="307"/>
      <c r="G356" s="307"/>
      <c r="H356" s="182">
        <v>0.24934238438693268</v>
      </c>
      <c r="I356" s="56"/>
      <c r="J356" s="5"/>
    </row>
    <row r="357" spans="1:11" s="57" customFormat="1" ht="13.5" hidden="1" customHeight="1" x14ac:dyDescent="0.2">
      <c r="A357" s="6"/>
      <c r="B357" s="16"/>
      <c r="C357" s="306"/>
      <c r="D357" s="306"/>
      <c r="E357" s="306"/>
      <c r="F357" s="307"/>
      <c r="G357" s="307"/>
      <c r="H357" s="182"/>
      <c r="I357" s="56"/>
      <c r="J357" s="5"/>
    </row>
    <row r="358" spans="1:11" s="57" customFormat="1" ht="10.5" customHeight="1" x14ac:dyDescent="0.2">
      <c r="A358" s="6"/>
      <c r="B358" s="574" t="s">
        <v>455</v>
      </c>
      <c r="C358" s="306"/>
      <c r="D358" s="306"/>
      <c r="E358" s="306"/>
      <c r="F358" s="307"/>
      <c r="G358" s="307"/>
      <c r="H358" s="182"/>
      <c r="I358" s="56"/>
      <c r="J358" s="5"/>
    </row>
    <row r="359" spans="1:11" s="57" customFormat="1" ht="10.5" hidden="1" customHeight="1" x14ac:dyDescent="0.2">
      <c r="A359" s="6"/>
      <c r="B359" s="574"/>
      <c r="C359" s="306"/>
      <c r="D359" s="306"/>
      <c r="E359" s="306"/>
      <c r="F359" s="307"/>
      <c r="G359" s="307"/>
      <c r="H359" s="182"/>
      <c r="I359" s="56"/>
      <c r="J359" s="5"/>
    </row>
    <row r="360" spans="1:11" s="60" customFormat="1" ht="14.25" customHeight="1" x14ac:dyDescent="0.2">
      <c r="A360" s="24"/>
      <c r="B360" s="16" t="s">
        <v>424</v>
      </c>
      <c r="C360" s="306"/>
      <c r="D360" s="306"/>
      <c r="E360" s="306"/>
      <c r="F360" s="307"/>
      <c r="G360" s="307"/>
      <c r="H360" s="182"/>
      <c r="I360" s="59"/>
    </row>
    <row r="361" spans="1:11" s="60" customFormat="1" ht="14.25" customHeight="1" x14ac:dyDescent="0.2">
      <c r="A361" s="24"/>
      <c r="B361" s="16" t="s">
        <v>280</v>
      </c>
      <c r="C361" s="306"/>
      <c r="D361" s="306">
        <v>-3904136.010000003</v>
      </c>
      <c r="E361" s="306">
        <v>-3904136.010000003</v>
      </c>
      <c r="F361" s="307">
        <v>-11</v>
      </c>
      <c r="G361" s="307">
        <v>-15104.470000000001</v>
      </c>
      <c r="H361" s="182">
        <v>0.6446627361411057</v>
      </c>
      <c r="I361" s="59"/>
    </row>
    <row r="362" spans="1:11" s="57" customFormat="1" ht="10.5" customHeight="1" x14ac:dyDescent="0.2">
      <c r="A362" s="6"/>
      <c r="B362" s="35" t="s">
        <v>142</v>
      </c>
      <c r="C362" s="308">
        <v>120496440.16000278</v>
      </c>
      <c r="D362" s="308">
        <v>36902173.260001071</v>
      </c>
      <c r="E362" s="308">
        <v>157398613.42000383</v>
      </c>
      <c r="F362" s="309">
        <v>47719.839999999997</v>
      </c>
      <c r="G362" s="309">
        <v>585908.25999999919</v>
      </c>
      <c r="H362" s="183">
        <v>0.14705087561174435</v>
      </c>
      <c r="I362" s="56"/>
      <c r="J362" s="5"/>
      <c r="K362" s="209" t="b">
        <f>IF(ABS(E362-SUM(E353:E361))&lt;0.001,TRUE,FALSE)</f>
        <v>1</v>
      </c>
    </row>
    <row r="363" spans="1:11" s="57" customFormat="1" ht="10.5" customHeight="1" x14ac:dyDescent="0.2">
      <c r="A363" s="6"/>
      <c r="B363" s="31" t="s">
        <v>139</v>
      </c>
      <c r="C363" s="308"/>
      <c r="D363" s="308"/>
      <c r="E363" s="308"/>
      <c r="F363" s="309"/>
      <c r="G363" s="309"/>
      <c r="H363" s="183"/>
      <c r="I363" s="56"/>
      <c r="J363" s="5"/>
    </row>
    <row r="364" spans="1:11" s="57" customFormat="1" ht="10.5" customHeight="1" x14ac:dyDescent="0.2">
      <c r="A364" s="6"/>
      <c r="B364" s="37" t="s">
        <v>140</v>
      </c>
      <c r="C364" s="308">
        <v>2762686.9899998452</v>
      </c>
      <c r="D364" s="308">
        <v>376048.63999999926</v>
      </c>
      <c r="E364" s="308">
        <v>3138735.6299998444</v>
      </c>
      <c r="F364" s="309">
        <v>117</v>
      </c>
      <c r="G364" s="309">
        <v>9786.6299999999974</v>
      </c>
      <c r="H364" s="183"/>
      <c r="I364" s="56"/>
      <c r="J364" s="5"/>
    </row>
    <row r="365" spans="1:11" s="57" customFormat="1" ht="10.5" customHeight="1" x14ac:dyDescent="0.2">
      <c r="A365" s="6"/>
      <c r="B365" s="37" t="s">
        <v>179</v>
      </c>
      <c r="C365" s="306">
        <v>532549.41000000434</v>
      </c>
      <c r="D365" s="306">
        <v>56102753.970007069</v>
      </c>
      <c r="E365" s="306">
        <v>56635303.380007066</v>
      </c>
      <c r="F365" s="307">
        <v>24714.66</v>
      </c>
      <c r="G365" s="307">
        <v>201339.64000000156</v>
      </c>
      <c r="H365" s="182">
        <v>0.20666423414607471</v>
      </c>
      <c r="I365" s="56"/>
      <c r="J365" s="5"/>
    </row>
    <row r="366" spans="1:11" s="57" customFormat="1" ht="10.5" customHeight="1" x14ac:dyDescent="0.2">
      <c r="A366" s="6"/>
      <c r="B366" s="37" t="s">
        <v>223</v>
      </c>
      <c r="C366" s="364">
        <v>7541.9299999999994</v>
      </c>
      <c r="D366" s="306">
        <v>1396550.15</v>
      </c>
      <c r="E366" s="306">
        <v>1404092.0799999998</v>
      </c>
      <c r="F366" s="307"/>
      <c r="G366" s="307">
        <v>4452.8799999999992</v>
      </c>
      <c r="H366" s="182">
        <v>7.4215669524928973E-2</v>
      </c>
      <c r="I366" s="56"/>
      <c r="J366" s="5"/>
    </row>
    <row r="367" spans="1:11" s="60" customFormat="1" ht="11.25" customHeight="1" x14ac:dyDescent="0.2">
      <c r="A367" s="24"/>
      <c r="B367" s="37" t="s">
        <v>498</v>
      </c>
      <c r="C367" s="306"/>
      <c r="D367" s="306">
        <v>4370</v>
      </c>
      <c r="E367" s="306">
        <v>4370</v>
      </c>
      <c r="F367" s="307"/>
      <c r="G367" s="307">
        <v>20</v>
      </c>
      <c r="H367" s="182"/>
      <c r="I367" s="59"/>
      <c r="J367" s="5"/>
    </row>
    <row r="368" spans="1:11" s="57" customFormat="1" x14ac:dyDescent="0.2">
      <c r="A368" s="6"/>
      <c r="B368" s="574" t="s">
        <v>456</v>
      </c>
      <c r="C368" s="306"/>
      <c r="D368" s="306"/>
      <c r="E368" s="306"/>
      <c r="F368" s="307"/>
      <c r="G368" s="307"/>
      <c r="H368" s="182"/>
      <c r="I368" s="56"/>
    </row>
    <row r="369" spans="1:11" s="57" customFormat="1" hidden="1" x14ac:dyDescent="0.2">
      <c r="A369" s="6"/>
      <c r="B369" s="574"/>
      <c r="C369" s="306"/>
      <c r="D369" s="306"/>
      <c r="E369" s="306"/>
      <c r="F369" s="307"/>
      <c r="G369" s="307"/>
      <c r="H369" s="182"/>
      <c r="I369" s="56"/>
    </row>
    <row r="370" spans="1:11" s="57" customFormat="1" x14ac:dyDescent="0.2">
      <c r="A370" s="6"/>
      <c r="B370" s="37" t="s">
        <v>424</v>
      </c>
      <c r="C370" s="306"/>
      <c r="D370" s="306"/>
      <c r="E370" s="306"/>
      <c r="F370" s="307"/>
      <c r="G370" s="307"/>
      <c r="H370" s="182"/>
      <c r="I370" s="56"/>
    </row>
    <row r="371" spans="1:11" s="60" customFormat="1" ht="14.25" customHeight="1" x14ac:dyDescent="0.2">
      <c r="A371" s="24"/>
      <c r="B371" s="37" t="s">
        <v>280</v>
      </c>
      <c r="C371" s="306"/>
      <c r="D371" s="306">
        <v>-794356.67000000563</v>
      </c>
      <c r="E371" s="306">
        <v>-794356.67000000563</v>
      </c>
      <c r="F371" s="307">
        <v>-8</v>
      </c>
      <c r="G371" s="307">
        <v>-3346.2900000000004</v>
      </c>
      <c r="H371" s="182">
        <v>0.58770635312258346</v>
      </c>
      <c r="I371" s="59"/>
    </row>
    <row r="372" spans="1:11" s="60" customFormat="1" ht="10.5" customHeight="1" x14ac:dyDescent="0.2">
      <c r="A372" s="24"/>
      <c r="B372" s="35" t="s">
        <v>143</v>
      </c>
      <c r="C372" s="308">
        <v>3302778.3299998501</v>
      </c>
      <c r="D372" s="308">
        <v>57085366.090007067</v>
      </c>
      <c r="E372" s="308">
        <v>60388144.420006908</v>
      </c>
      <c r="F372" s="309">
        <v>24823.66</v>
      </c>
      <c r="G372" s="309">
        <v>212252.86000000156</v>
      </c>
      <c r="H372" s="183">
        <v>0.26229173695705454</v>
      </c>
      <c r="I372" s="59"/>
      <c r="K372" s="209" t="b">
        <f>IF(ABS(E372-SUM(E364:E371))&lt;0.001,TRUE,FALSE)</f>
        <v>1</v>
      </c>
    </row>
    <row r="373" spans="1:11" s="57" customFormat="1" ht="16.5" customHeight="1" x14ac:dyDescent="0.2">
      <c r="A373" s="6"/>
      <c r="B373" s="31" t="s">
        <v>466</v>
      </c>
      <c r="C373" s="308"/>
      <c r="D373" s="308"/>
      <c r="E373" s="308"/>
      <c r="F373" s="309"/>
      <c r="G373" s="309"/>
      <c r="H373" s="183"/>
      <c r="I373" s="56"/>
      <c r="J373" s="5"/>
    </row>
    <row r="374" spans="1:11" s="57" customFormat="1" ht="10.5" customHeight="1" x14ac:dyDescent="0.2">
      <c r="A374" s="6"/>
      <c r="B374" s="37" t="s">
        <v>468</v>
      </c>
      <c r="C374" s="306">
        <v>22500695.979999997</v>
      </c>
      <c r="D374" s="306">
        <v>2995133.6</v>
      </c>
      <c r="E374" s="306">
        <v>25495829.579999998</v>
      </c>
      <c r="F374" s="307"/>
      <c r="G374" s="307">
        <v>81966</v>
      </c>
      <c r="H374" s="182">
        <v>0.73640835510283464</v>
      </c>
      <c r="I374" s="56"/>
      <c r="J374" s="5"/>
    </row>
    <row r="375" spans="1:11" s="57" customFormat="1" ht="10.5" customHeight="1" x14ac:dyDescent="0.2">
      <c r="A375" s="6"/>
      <c r="B375" s="35" t="s">
        <v>467</v>
      </c>
      <c r="C375" s="308">
        <v>22500695.979999997</v>
      </c>
      <c r="D375" s="308">
        <v>2995133.6</v>
      </c>
      <c r="E375" s="308">
        <v>25495829.579999998</v>
      </c>
      <c r="F375" s="309"/>
      <c r="G375" s="309">
        <v>81966</v>
      </c>
      <c r="H375" s="183">
        <v>0.73640835510283464</v>
      </c>
      <c r="I375" s="56"/>
      <c r="J375" s="5"/>
    </row>
    <row r="376" spans="1:11" s="57" customFormat="1" ht="14.25" customHeight="1" x14ac:dyDescent="0.2">
      <c r="A376" s="6"/>
      <c r="B376" s="31" t="s">
        <v>122</v>
      </c>
      <c r="C376" s="308"/>
      <c r="D376" s="308"/>
      <c r="E376" s="308"/>
      <c r="F376" s="309"/>
      <c r="G376" s="309"/>
      <c r="H376" s="183"/>
      <c r="I376" s="56"/>
      <c r="J376" s="5"/>
    </row>
    <row r="377" spans="1:11" s="60" customFormat="1" ht="22.5" customHeight="1" x14ac:dyDescent="0.2">
      <c r="A377" s="24"/>
      <c r="B377" s="37" t="s">
        <v>144</v>
      </c>
      <c r="C377" s="306">
        <v>17882.530000000108</v>
      </c>
      <c r="D377" s="306">
        <v>194301.17999999979</v>
      </c>
      <c r="E377" s="306">
        <v>212183.7099999999</v>
      </c>
      <c r="F377" s="307"/>
      <c r="G377" s="307">
        <v>1.53</v>
      </c>
      <c r="H377" s="182">
        <v>-8.8871127716322662E-2</v>
      </c>
      <c r="I377" s="59"/>
      <c r="J377" s="5"/>
    </row>
    <row r="378" spans="1:11" s="63" customFormat="1" ht="14.25" customHeight="1" x14ac:dyDescent="0.2">
      <c r="A378" s="61"/>
      <c r="B378" s="37" t="s">
        <v>224</v>
      </c>
      <c r="C378" s="306">
        <v>2097.0099999999979</v>
      </c>
      <c r="D378" s="306">
        <v>90896.469999999972</v>
      </c>
      <c r="E378" s="306">
        <v>92993.479999999967</v>
      </c>
      <c r="F378" s="307"/>
      <c r="G378" s="307"/>
      <c r="H378" s="182">
        <v>-0.17483345995647448</v>
      </c>
      <c r="I378" s="62"/>
    </row>
    <row r="379" spans="1:11" s="63" customFormat="1" ht="14.25" hidden="1" customHeight="1" x14ac:dyDescent="0.2">
      <c r="A379" s="61"/>
      <c r="B379" s="37"/>
      <c r="C379" s="306"/>
      <c r="D379" s="306"/>
      <c r="E379" s="306"/>
      <c r="F379" s="307"/>
      <c r="G379" s="307"/>
      <c r="H379" s="182"/>
      <c r="I379" s="62"/>
    </row>
    <row r="380" spans="1:11" s="63" customFormat="1" ht="14.25" hidden="1" customHeight="1" x14ac:dyDescent="0.2">
      <c r="A380" s="61"/>
      <c r="B380" s="37"/>
      <c r="C380" s="306"/>
      <c r="D380" s="306"/>
      <c r="E380" s="306"/>
      <c r="F380" s="307"/>
      <c r="G380" s="307"/>
      <c r="H380" s="182"/>
      <c r="I380" s="62"/>
    </row>
    <row r="381" spans="1:11" s="60" customFormat="1" ht="11.25" customHeight="1" x14ac:dyDescent="0.2">
      <c r="A381" s="24"/>
      <c r="B381" s="37" t="s">
        <v>424</v>
      </c>
      <c r="C381" s="306"/>
      <c r="D381" s="306"/>
      <c r="E381" s="306"/>
      <c r="F381" s="307"/>
      <c r="G381" s="307"/>
      <c r="H381" s="182"/>
      <c r="I381" s="59"/>
      <c r="J381" s="5"/>
    </row>
    <row r="382" spans="1:11" s="60" customFormat="1" ht="11.25" customHeight="1" x14ac:dyDescent="0.2">
      <c r="A382" s="24"/>
      <c r="B382" s="35" t="s">
        <v>120</v>
      </c>
      <c r="C382" s="308">
        <v>19979.540000000106</v>
      </c>
      <c r="D382" s="308">
        <v>285197.64999999979</v>
      </c>
      <c r="E382" s="308">
        <v>305177.18999999994</v>
      </c>
      <c r="F382" s="309"/>
      <c r="G382" s="309">
        <v>1.53</v>
      </c>
      <c r="H382" s="183">
        <v>-0.1169044585884037</v>
      </c>
      <c r="I382" s="59"/>
      <c r="J382" s="5"/>
      <c r="K382" s="209" t="b">
        <f>IF(ABS(E382-SUM(E377:E381))&lt;0.001,TRUE,FALSE)</f>
        <v>1</v>
      </c>
    </row>
    <row r="383" spans="1:11" s="57" customFormat="1" ht="18.75" customHeight="1" x14ac:dyDescent="0.2">
      <c r="A383" s="6"/>
      <c r="B383" s="31" t="s">
        <v>244</v>
      </c>
      <c r="C383" s="308"/>
      <c r="D383" s="308"/>
      <c r="E383" s="308"/>
      <c r="F383" s="309"/>
      <c r="G383" s="309"/>
      <c r="H383" s="183"/>
      <c r="I383" s="56"/>
      <c r="J383" s="5"/>
    </row>
    <row r="384" spans="1:11" s="57" customFormat="1" ht="10.5" customHeight="1" x14ac:dyDescent="0.2">
      <c r="A384" s="6"/>
      <c r="B384" s="31"/>
      <c r="C384" s="308"/>
      <c r="D384" s="308"/>
      <c r="E384" s="308"/>
      <c r="F384" s="309"/>
      <c r="G384" s="309"/>
      <c r="H384" s="183"/>
      <c r="I384" s="56"/>
      <c r="J384" s="5"/>
    </row>
    <row r="385" spans="1:11" s="57" customFormat="1" ht="10.5" customHeight="1" x14ac:dyDescent="0.2">
      <c r="A385" s="6"/>
      <c r="B385" s="37" t="s">
        <v>144</v>
      </c>
      <c r="C385" s="306">
        <v>145.19999999999999</v>
      </c>
      <c r="D385" s="306">
        <v>-3.27</v>
      </c>
      <c r="E385" s="306">
        <v>141.92999999999998</v>
      </c>
      <c r="F385" s="307"/>
      <c r="G385" s="307"/>
      <c r="H385" s="182">
        <v>-0.10881577294989331</v>
      </c>
      <c r="I385" s="56"/>
      <c r="J385" s="5"/>
    </row>
    <row r="386" spans="1:11" s="57" customFormat="1" ht="10.5" customHeight="1" x14ac:dyDescent="0.2">
      <c r="A386" s="6"/>
      <c r="B386" s="37" t="s">
        <v>125</v>
      </c>
      <c r="C386" s="306">
        <v>8742971.8299996369</v>
      </c>
      <c r="D386" s="306">
        <v>43778603.372003146</v>
      </c>
      <c r="E386" s="306">
        <v>52521575.202002786</v>
      </c>
      <c r="F386" s="307"/>
      <c r="G386" s="307">
        <v>169080.24000000014</v>
      </c>
      <c r="H386" s="182">
        <v>-3.6988501111860472E-2</v>
      </c>
      <c r="I386" s="56"/>
      <c r="J386" s="5"/>
    </row>
    <row r="387" spans="1:11" s="57" customFormat="1" ht="10.5" customHeight="1" x14ac:dyDescent="0.2">
      <c r="A387" s="6"/>
      <c r="B387" s="37" t="s">
        <v>126</v>
      </c>
      <c r="C387" s="306">
        <v>34370.580000000075</v>
      </c>
      <c r="D387" s="306">
        <v>427367.97000000119</v>
      </c>
      <c r="E387" s="306">
        <v>461738.55000000127</v>
      </c>
      <c r="F387" s="307"/>
      <c r="G387" s="307">
        <v>2458.0100000000002</v>
      </c>
      <c r="H387" s="182"/>
      <c r="I387" s="56"/>
      <c r="J387" s="5"/>
    </row>
    <row r="388" spans="1:11" s="57" customFormat="1" ht="10.5" customHeight="1" x14ac:dyDescent="0.2">
      <c r="A388" s="6"/>
      <c r="B388" s="37" t="s">
        <v>127</v>
      </c>
      <c r="C388" s="306">
        <v>2817722.8099999954</v>
      </c>
      <c r="D388" s="306">
        <v>30304895.320000011</v>
      </c>
      <c r="E388" s="306">
        <v>33122618.130000006</v>
      </c>
      <c r="F388" s="307"/>
      <c r="G388" s="307">
        <v>98298.86</v>
      </c>
      <c r="H388" s="182"/>
      <c r="I388" s="56"/>
      <c r="J388" s="5"/>
    </row>
    <row r="389" spans="1:11" s="57" customFormat="1" ht="10.5" customHeight="1" x14ac:dyDescent="0.2">
      <c r="A389" s="6"/>
      <c r="B389" s="37" t="s">
        <v>133</v>
      </c>
      <c r="C389" s="306">
        <v>579827.01000000269</v>
      </c>
      <c r="D389" s="306">
        <v>1725550.0700000017</v>
      </c>
      <c r="E389" s="306">
        <v>2305377.0800000047</v>
      </c>
      <c r="F389" s="307"/>
      <c r="G389" s="307">
        <v>14436.79</v>
      </c>
      <c r="H389" s="182">
        <v>0.32336632379347785</v>
      </c>
      <c r="I389" s="56"/>
      <c r="J389" s="5"/>
    </row>
    <row r="390" spans="1:11" s="57" customFormat="1" ht="10.5" customHeight="1" x14ac:dyDescent="0.2">
      <c r="A390" s="6"/>
      <c r="B390" s="37" t="s">
        <v>134</v>
      </c>
      <c r="C390" s="306">
        <v>64463.129999999968</v>
      </c>
      <c r="D390" s="306">
        <v>540843.7099999995</v>
      </c>
      <c r="E390" s="306">
        <v>605306.8399999995</v>
      </c>
      <c r="F390" s="307"/>
      <c r="G390" s="307">
        <v>1829.77</v>
      </c>
      <c r="H390" s="182">
        <v>-0.29725763609242251</v>
      </c>
      <c r="I390" s="56"/>
      <c r="J390" s="5"/>
      <c r="K390" s="5"/>
    </row>
    <row r="391" spans="1:11" s="57" customFormat="1" ht="10.5" customHeight="1" x14ac:dyDescent="0.2">
      <c r="A391" s="6"/>
      <c r="B391" s="37" t="s">
        <v>24</v>
      </c>
      <c r="C391" s="306">
        <v>2787213.2599999979</v>
      </c>
      <c r="D391" s="306">
        <v>2367929.8200000008</v>
      </c>
      <c r="E391" s="306">
        <v>5155143.0799999982</v>
      </c>
      <c r="F391" s="307"/>
      <c r="G391" s="307">
        <v>13716.269999999999</v>
      </c>
      <c r="H391" s="182">
        <v>0.20716477533159328</v>
      </c>
      <c r="I391" s="56"/>
    </row>
    <row r="392" spans="1:11" s="57" customFormat="1" ht="10.5" customHeight="1" x14ac:dyDescent="0.2">
      <c r="A392" s="6"/>
      <c r="B392" s="37" t="s">
        <v>138</v>
      </c>
      <c r="C392" s="306">
        <v>650804.83999999927</v>
      </c>
      <c r="D392" s="306">
        <v>442832.75999999978</v>
      </c>
      <c r="E392" s="306">
        <v>1093637.5999999992</v>
      </c>
      <c r="F392" s="307"/>
      <c r="G392" s="307">
        <v>4042.96</v>
      </c>
      <c r="H392" s="182">
        <v>6.367687517884324E-2</v>
      </c>
      <c r="I392" s="56"/>
    </row>
    <row r="393" spans="1:11" s="57" customFormat="1" ht="10.5" customHeight="1" x14ac:dyDescent="0.2">
      <c r="A393" s="6"/>
      <c r="B393" s="37" t="s">
        <v>34</v>
      </c>
      <c r="C393" s="306">
        <v>34896237.990002736</v>
      </c>
      <c r="D393" s="306">
        <v>7372097.3199998606</v>
      </c>
      <c r="E393" s="306">
        <v>42268335.310002595</v>
      </c>
      <c r="F393" s="307"/>
      <c r="G393" s="307">
        <v>77930.469999999841</v>
      </c>
      <c r="H393" s="182">
        <v>-5.1302792728519342E-2</v>
      </c>
      <c r="I393" s="56"/>
      <c r="J393" s="5"/>
    </row>
    <row r="394" spans="1:11" s="57" customFormat="1" ht="10.5" customHeight="1" x14ac:dyDescent="0.2">
      <c r="A394" s="6"/>
      <c r="B394" s="37" t="s">
        <v>140</v>
      </c>
      <c r="C394" s="306">
        <v>9008.0200000000023</v>
      </c>
      <c r="D394" s="306">
        <v>1421.88</v>
      </c>
      <c r="E394" s="306">
        <v>10429.900000000001</v>
      </c>
      <c r="F394" s="307"/>
      <c r="G394" s="307"/>
      <c r="H394" s="182"/>
      <c r="I394" s="56"/>
      <c r="J394" s="5"/>
    </row>
    <row r="395" spans="1:11" s="57" customFormat="1" ht="10.5" customHeight="1" x14ac:dyDescent="0.2">
      <c r="A395" s="6"/>
      <c r="B395" s="37" t="s">
        <v>129</v>
      </c>
      <c r="C395" s="306">
        <v>2687315.4000000278</v>
      </c>
      <c r="D395" s="306">
        <v>24110313.770000011</v>
      </c>
      <c r="E395" s="306">
        <v>26797629.170000035</v>
      </c>
      <c r="F395" s="307"/>
      <c r="G395" s="307">
        <v>110120.54000000001</v>
      </c>
      <c r="H395" s="182">
        <v>0.12697170308455474</v>
      </c>
      <c r="I395" s="56"/>
      <c r="J395" s="5"/>
    </row>
    <row r="396" spans="1:11" s="57" customFormat="1" ht="11.25" customHeight="1" x14ac:dyDescent="0.2">
      <c r="A396" s="6"/>
      <c r="B396" s="37" t="s">
        <v>381</v>
      </c>
      <c r="C396" s="306">
        <v>24519.060000000045</v>
      </c>
      <c r="D396" s="306">
        <v>22665</v>
      </c>
      <c r="E396" s="306">
        <v>47184.060000000041</v>
      </c>
      <c r="F396" s="307"/>
      <c r="G396" s="307">
        <v>30</v>
      </c>
      <c r="H396" s="182"/>
      <c r="I396" s="56"/>
      <c r="J396" s="5"/>
    </row>
    <row r="397" spans="1:11" s="57" customFormat="1" ht="11.25" customHeight="1" x14ac:dyDescent="0.2">
      <c r="A397" s="6"/>
      <c r="B397" s="16" t="s">
        <v>427</v>
      </c>
      <c r="C397" s="306">
        <v>1230</v>
      </c>
      <c r="D397" s="306">
        <v>1100</v>
      </c>
      <c r="E397" s="306">
        <v>2330</v>
      </c>
      <c r="F397" s="307"/>
      <c r="G397" s="307"/>
      <c r="H397" s="182">
        <v>0.10952380952380958</v>
      </c>
      <c r="I397" s="56"/>
      <c r="J397" s="5"/>
    </row>
    <row r="398" spans="1:11" s="57" customFormat="1" ht="11.25" customHeight="1" x14ac:dyDescent="0.2">
      <c r="A398" s="6"/>
      <c r="B398" s="37" t="s">
        <v>353</v>
      </c>
      <c r="C398" s="306"/>
      <c r="D398" s="306"/>
      <c r="E398" s="306"/>
      <c r="F398" s="307"/>
      <c r="G398" s="307"/>
      <c r="H398" s="182"/>
      <c r="I398" s="56"/>
      <c r="J398" s="5"/>
    </row>
    <row r="399" spans="1:11" s="57" customFormat="1" ht="10.5" customHeight="1" x14ac:dyDescent="0.2">
      <c r="A399" s="6"/>
      <c r="B399" s="37" t="s">
        <v>415</v>
      </c>
      <c r="C399" s="306"/>
      <c r="D399" s="306">
        <v>84004.355211999995</v>
      </c>
      <c r="E399" s="306">
        <v>84004.355211999995</v>
      </c>
      <c r="F399" s="307"/>
      <c r="G399" s="307"/>
      <c r="H399" s="182">
        <v>-0.11477252465008914</v>
      </c>
      <c r="I399" s="56"/>
      <c r="J399" s="5"/>
    </row>
    <row r="400" spans="1:11" s="60" customFormat="1" ht="10.5" customHeight="1" x14ac:dyDescent="0.2">
      <c r="A400" s="24"/>
      <c r="B400" s="37" t="s">
        <v>179</v>
      </c>
      <c r="C400" s="306">
        <v>2861.7900000000004</v>
      </c>
      <c r="D400" s="306">
        <v>413180.72000000003</v>
      </c>
      <c r="E400" s="306">
        <v>416042.51</v>
      </c>
      <c r="F400" s="307"/>
      <c r="G400" s="307">
        <v>353.1</v>
      </c>
      <c r="H400" s="182">
        <v>0.288720418989584</v>
      </c>
      <c r="I400" s="59"/>
      <c r="J400" s="5"/>
    </row>
    <row r="401" spans="1:11" s="60" customFormat="1" ht="13.5" customHeight="1" x14ac:dyDescent="0.2">
      <c r="A401" s="24"/>
      <c r="B401" s="37" t="s">
        <v>488</v>
      </c>
      <c r="C401" s="306"/>
      <c r="D401" s="306"/>
      <c r="E401" s="306"/>
      <c r="F401" s="307"/>
      <c r="G401" s="307"/>
      <c r="H401" s="182"/>
      <c r="I401" s="59"/>
    </row>
    <row r="402" spans="1:11" s="60" customFormat="1" ht="13.5" customHeight="1" x14ac:dyDescent="0.2">
      <c r="A402" s="24"/>
      <c r="B402" s="575" t="s">
        <v>460</v>
      </c>
      <c r="C402" s="306"/>
      <c r="D402" s="306"/>
      <c r="E402" s="306"/>
      <c r="F402" s="307"/>
      <c r="G402" s="307"/>
      <c r="H402" s="182"/>
      <c r="I402" s="59"/>
    </row>
    <row r="403" spans="1:11" s="60" customFormat="1" ht="13.5" customHeight="1" x14ac:dyDescent="0.2">
      <c r="A403" s="24"/>
      <c r="B403" s="37" t="s">
        <v>468</v>
      </c>
      <c r="C403" s="306">
        <v>99065.8</v>
      </c>
      <c r="D403" s="306">
        <v>29065</v>
      </c>
      <c r="E403" s="306">
        <v>128130.8</v>
      </c>
      <c r="F403" s="307"/>
      <c r="G403" s="307"/>
      <c r="H403" s="182"/>
      <c r="I403" s="59"/>
    </row>
    <row r="404" spans="1:11" s="60" customFormat="1" ht="13.5" customHeight="1" x14ac:dyDescent="0.2">
      <c r="A404" s="24"/>
      <c r="B404" s="37" t="s">
        <v>424</v>
      </c>
      <c r="C404" s="306">
        <v>36</v>
      </c>
      <c r="D404" s="306">
        <v>83270</v>
      </c>
      <c r="E404" s="306">
        <v>83306</v>
      </c>
      <c r="F404" s="307"/>
      <c r="G404" s="307">
        <v>60</v>
      </c>
      <c r="H404" s="182"/>
      <c r="I404" s="59"/>
    </row>
    <row r="405" spans="1:11" s="60" customFormat="1" ht="10.5" customHeight="1" x14ac:dyDescent="0.2">
      <c r="A405" s="24"/>
      <c r="B405" s="37" t="s">
        <v>280</v>
      </c>
      <c r="C405" s="306"/>
      <c r="D405" s="306">
        <v>-3037690.7299999893</v>
      </c>
      <c r="E405" s="306">
        <v>-3037690.7299999893</v>
      </c>
      <c r="F405" s="307"/>
      <c r="G405" s="307">
        <v>-11807.22</v>
      </c>
      <c r="H405" s="182">
        <v>0.31277220054006083</v>
      </c>
      <c r="I405" s="59"/>
      <c r="J405" s="5"/>
    </row>
    <row r="406" spans="1:11" s="60" customFormat="1" ht="10.5" customHeight="1" x14ac:dyDescent="0.2">
      <c r="A406" s="24"/>
      <c r="B406" s="35" t="s">
        <v>246</v>
      </c>
      <c r="C406" s="308">
        <v>53397792.720002398</v>
      </c>
      <c r="D406" s="308">
        <v>108667447.06721506</v>
      </c>
      <c r="E406" s="308">
        <v>162065239.78721744</v>
      </c>
      <c r="F406" s="309"/>
      <c r="G406" s="309">
        <v>480549.79000000004</v>
      </c>
      <c r="H406" s="183">
        <v>3.1275680599767153E-2</v>
      </c>
      <c r="I406" s="59"/>
      <c r="J406" s="5"/>
      <c r="K406" s="209" t="b">
        <f>IF(ABS(E406-SUM(E385:E405))&lt;0.001,TRUE,FALSE)</f>
        <v>1</v>
      </c>
    </row>
    <row r="407" spans="1:11" s="60" customFormat="1" ht="10.5" customHeight="1" x14ac:dyDescent="0.2">
      <c r="A407" s="24"/>
      <c r="B407" s="35" t="s">
        <v>287</v>
      </c>
      <c r="C407" s="308">
        <v>2974578659.7606568</v>
      </c>
      <c r="D407" s="308">
        <v>8352454027.4875975</v>
      </c>
      <c r="E407" s="308">
        <v>11327032687.248255</v>
      </c>
      <c r="F407" s="309">
        <v>120934040.40999627</v>
      </c>
      <c r="G407" s="309">
        <v>46406427.559000224</v>
      </c>
      <c r="H407" s="183">
        <v>6.1477180601404946E-2</v>
      </c>
      <c r="I407" s="59"/>
      <c r="J407" s="5"/>
      <c r="K407" s="209" t="b">
        <f>IF(ABS(E407-SUM(E324,E338,E350,E362,E372,E375,E382,E406))&lt;0.001,TRUE,FALSE)</f>
        <v>1</v>
      </c>
    </row>
    <row r="408" spans="1:11" s="60" customFormat="1" ht="10.5" customHeight="1" x14ac:dyDescent="0.2">
      <c r="A408" s="24"/>
      <c r="B408" s="31" t="s">
        <v>145</v>
      </c>
      <c r="C408" s="308"/>
      <c r="D408" s="308"/>
      <c r="E408" s="308"/>
      <c r="F408" s="309"/>
      <c r="G408" s="309"/>
      <c r="H408" s="183"/>
      <c r="I408" s="59"/>
      <c r="J408" s="5"/>
    </row>
    <row r="409" spans="1:11" s="60" customFormat="1" ht="10.5" customHeight="1" x14ac:dyDescent="0.2">
      <c r="A409" s="24"/>
      <c r="B409" s="37"/>
      <c r="C409" s="308"/>
      <c r="D409" s="308"/>
      <c r="E409" s="308"/>
      <c r="F409" s="309"/>
      <c r="G409" s="309"/>
      <c r="H409" s="183"/>
      <c r="I409" s="59"/>
      <c r="J409" s="5"/>
    </row>
    <row r="410" spans="1:11" s="60" customFormat="1" ht="10.5" customHeight="1" x14ac:dyDescent="0.2">
      <c r="A410" s="24"/>
      <c r="B410" s="37" t="s">
        <v>146</v>
      </c>
      <c r="C410" s="306">
        <v>1306438332.1192906</v>
      </c>
      <c r="D410" s="306">
        <v>1484223468.9106851</v>
      </c>
      <c r="E410" s="306">
        <v>2790661801.0299754</v>
      </c>
      <c r="F410" s="307">
        <v>250420134.51345634</v>
      </c>
      <c r="G410" s="307">
        <v>18377103.137231894</v>
      </c>
      <c r="H410" s="182">
        <v>-4.1331614642228454E-2</v>
      </c>
      <c r="I410" s="59"/>
      <c r="J410" s="5"/>
    </row>
    <row r="411" spans="1:11" s="60" customFormat="1" ht="10.5" customHeight="1" x14ac:dyDescent="0.2">
      <c r="A411" s="24"/>
      <c r="B411" s="37" t="s">
        <v>442</v>
      </c>
      <c r="C411" s="306">
        <v>2766676.7799994727</v>
      </c>
      <c r="D411" s="306">
        <v>1439751.2700001088</v>
      </c>
      <c r="E411" s="306">
        <v>4206428.0499995816</v>
      </c>
      <c r="F411" s="307">
        <v>191121.71999999974</v>
      </c>
      <c r="G411" s="307">
        <v>19278.280000000042</v>
      </c>
      <c r="H411" s="182">
        <v>-0.50742058550407276</v>
      </c>
      <c r="I411" s="59"/>
      <c r="J411" s="5"/>
    </row>
    <row r="412" spans="1:11" s="57" customFormat="1" ht="10.5" customHeight="1" x14ac:dyDescent="0.2">
      <c r="A412" s="6"/>
      <c r="B412" s="37" t="s">
        <v>147</v>
      </c>
      <c r="C412" s="306">
        <v>4148040.7600027765</v>
      </c>
      <c r="D412" s="306">
        <v>4564919.1799980607</v>
      </c>
      <c r="E412" s="306">
        <v>8712959.9400008377</v>
      </c>
      <c r="F412" s="307">
        <v>701057.13999999734</v>
      </c>
      <c r="G412" s="307">
        <v>34418.070000000691</v>
      </c>
      <c r="H412" s="182">
        <v>-6.035763386414561E-2</v>
      </c>
      <c r="I412" s="56"/>
      <c r="J412" s="5"/>
    </row>
    <row r="413" spans="1:11" s="57" customFormat="1" ht="10.5" customHeight="1" x14ac:dyDescent="0.2">
      <c r="A413" s="6"/>
      <c r="B413" s="37" t="s">
        <v>148</v>
      </c>
      <c r="C413" s="306">
        <v>23490297.019942965</v>
      </c>
      <c r="D413" s="306">
        <v>27936586.349998616</v>
      </c>
      <c r="E413" s="306">
        <v>51426883.369941577</v>
      </c>
      <c r="F413" s="307">
        <v>4077850.4700005869</v>
      </c>
      <c r="G413" s="307">
        <v>225451.82999998963</v>
      </c>
      <c r="H413" s="182">
        <v>-5.8558601852553793E-2</v>
      </c>
      <c r="I413" s="56"/>
      <c r="J413" s="5"/>
    </row>
    <row r="414" spans="1:11" s="60" customFormat="1" ht="10.5" customHeight="1" x14ac:dyDescent="0.2">
      <c r="A414" s="24"/>
      <c r="B414" s="37" t="s">
        <v>125</v>
      </c>
      <c r="C414" s="306">
        <v>9449844.4399990924</v>
      </c>
      <c r="D414" s="306">
        <v>10210249.880004227</v>
      </c>
      <c r="E414" s="306">
        <v>19660094.32000332</v>
      </c>
      <c r="F414" s="307">
        <v>1691399.3299999482</v>
      </c>
      <c r="G414" s="307">
        <v>210677.13000000134</v>
      </c>
      <c r="H414" s="182">
        <v>6.0049159398346097E-2</v>
      </c>
      <c r="I414" s="59"/>
      <c r="J414" s="5"/>
    </row>
    <row r="415" spans="1:11" s="60" customFormat="1" ht="10.5" customHeight="1" x14ac:dyDescent="0.2">
      <c r="A415" s="24"/>
      <c r="B415" s="37" t="s">
        <v>149</v>
      </c>
      <c r="C415" s="306">
        <v>251185.7800000312</v>
      </c>
      <c r="D415" s="306">
        <v>1201264.919999921</v>
      </c>
      <c r="E415" s="306">
        <v>1452450.6999999525</v>
      </c>
      <c r="F415" s="307">
        <v>3843.7999999999984</v>
      </c>
      <c r="G415" s="307">
        <v>5522.7999999999984</v>
      </c>
      <c r="H415" s="182">
        <v>-0.14413436753372422</v>
      </c>
      <c r="I415" s="59"/>
    </row>
    <row r="416" spans="1:11" s="60" customFormat="1" x14ac:dyDescent="0.2">
      <c r="A416" s="24"/>
      <c r="B416" s="37" t="s">
        <v>435</v>
      </c>
      <c r="C416" s="306"/>
      <c r="D416" s="306"/>
      <c r="E416" s="306"/>
      <c r="F416" s="307"/>
      <c r="G416" s="307"/>
      <c r="H416" s="182"/>
      <c r="I416" s="59"/>
    </row>
    <row r="417" spans="1:11" s="60" customFormat="1" ht="10.5" customHeight="1" x14ac:dyDescent="0.2">
      <c r="A417" s="24"/>
      <c r="B417" s="37" t="s">
        <v>281</v>
      </c>
      <c r="C417" s="306">
        <v>803.15</v>
      </c>
      <c r="D417" s="306">
        <v>-303901493</v>
      </c>
      <c r="E417" s="306">
        <v>-303900689.85000002</v>
      </c>
      <c r="F417" s="307">
        <v>-379487</v>
      </c>
      <c r="G417" s="307">
        <v>-2034232</v>
      </c>
      <c r="H417" s="182">
        <v>0.36434840128437296</v>
      </c>
      <c r="I417" s="59"/>
    </row>
    <row r="418" spans="1:11" s="60" customFormat="1" ht="10.5" customHeight="1" x14ac:dyDescent="0.2">
      <c r="A418" s="24"/>
      <c r="B418" s="575" t="s">
        <v>461</v>
      </c>
      <c r="C418" s="306"/>
      <c r="D418" s="306"/>
      <c r="E418" s="306"/>
      <c r="F418" s="307"/>
      <c r="G418" s="307"/>
      <c r="H418" s="182"/>
      <c r="I418" s="59"/>
      <c r="K418" s="209"/>
    </row>
    <row r="419" spans="1:11" s="60" customFormat="1" ht="10.5" customHeight="1" x14ac:dyDescent="0.2">
      <c r="A419" s="24"/>
      <c r="B419" s="575" t="s">
        <v>465</v>
      </c>
      <c r="C419" s="306"/>
      <c r="D419" s="306">
        <v>371204.40818000009</v>
      </c>
      <c r="E419" s="306">
        <v>371204.40818000009</v>
      </c>
      <c r="F419" s="307"/>
      <c r="G419" s="307"/>
      <c r="H419" s="182"/>
      <c r="I419" s="59"/>
      <c r="K419" s="209"/>
    </row>
    <row r="420" spans="1:11" s="60" customFormat="1" ht="10.5" customHeight="1" x14ac:dyDescent="0.2">
      <c r="A420" s="24"/>
      <c r="B420" s="575" t="s">
        <v>491</v>
      </c>
      <c r="C420" s="306"/>
      <c r="D420" s="306">
        <v>1999856.2899999477</v>
      </c>
      <c r="E420" s="306">
        <v>1999856.2899999477</v>
      </c>
      <c r="F420" s="307"/>
      <c r="G420" s="307">
        <v>16212.290000000015</v>
      </c>
      <c r="H420" s="182"/>
      <c r="I420" s="59"/>
      <c r="K420" s="209"/>
    </row>
    <row r="421" spans="1:11" s="60" customFormat="1" ht="10.5" customHeight="1" x14ac:dyDescent="0.2">
      <c r="A421" s="24"/>
      <c r="B421" s="41" t="s">
        <v>150</v>
      </c>
      <c r="C421" s="311">
        <v>1346545180.0492351</v>
      </c>
      <c r="D421" s="311">
        <v>1228045808.2088661</v>
      </c>
      <c r="E421" s="311">
        <v>2574590988.2581015</v>
      </c>
      <c r="F421" s="312">
        <v>256705919.97345686</v>
      </c>
      <c r="G421" s="312">
        <v>16854431.537231885</v>
      </c>
      <c r="H421" s="184">
        <v>-7.4759060651158116E-2</v>
      </c>
      <c r="I421" s="59"/>
      <c r="K421" s="209" t="b">
        <f>IF(ABS(E421-SUM(E410:E420))&lt;0.001,TRUE,FALSE)</f>
        <v>1</v>
      </c>
    </row>
    <row r="422" spans="1:11" s="60" customFormat="1" ht="10.5" customHeight="1" x14ac:dyDescent="0.15">
      <c r="A422" s="24"/>
      <c r="B422" s="265" t="s">
        <v>238</v>
      </c>
      <c r="C422" s="265"/>
      <c r="D422" s="265"/>
      <c r="E422" s="265"/>
      <c r="F422" s="265"/>
      <c r="G422" s="265"/>
      <c r="H422" s="265"/>
      <c r="I422" s="59"/>
    </row>
    <row r="423" spans="1:11" ht="13.5" customHeight="1" x14ac:dyDescent="0.2">
      <c r="B423" s="265" t="s">
        <v>249</v>
      </c>
      <c r="C423" s="265"/>
      <c r="D423" s="265"/>
      <c r="E423" s="265"/>
      <c r="F423" s="265"/>
      <c r="G423" s="265"/>
      <c r="H423" s="265"/>
      <c r="I423" s="51"/>
    </row>
    <row r="424" spans="1:11" ht="15" customHeight="1" x14ac:dyDescent="0.2">
      <c r="B424" s="265" t="s">
        <v>251</v>
      </c>
      <c r="C424" s="265"/>
      <c r="D424" s="265"/>
      <c r="E424" s="265"/>
      <c r="F424" s="265"/>
      <c r="G424" s="265"/>
      <c r="H424" s="265"/>
      <c r="I424" s="8"/>
    </row>
    <row r="425" spans="1:11" ht="9.75" customHeight="1" x14ac:dyDescent="0.2">
      <c r="B425" s="265" t="s">
        <v>376</v>
      </c>
      <c r="C425" s="210"/>
      <c r="D425" s="210"/>
      <c r="E425" s="210"/>
      <c r="F425" s="210"/>
      <c r="G425" s="210"/>
      <c r="H425" s="211"/>
    </row>
    <row r="426" spans="1:11" x14ac:dyDescent="0.2">
      <c r="B426" s="265" t="s">
        <v>282</v>
      </c>
      <c r="C426" s="210"/>
      <c r="D426" s="210"/>
      <c r="E426" s="210"/>
      <c r="F426" s="210"/>
      <c r="G426" s="210"/>
      <c r="H426" s="211"/>
      <c r="I426" s="15"/>
    </row>
    <row r="427" spans="1:11" ht="13.5" customHeight="1" x14ac:dyDescent="0.2">
      <c r="F427" s="4"/>
      <c r="G427" s="4"/>
      <c r="H427" s="4"/>
      <c r="I427" s="23"/>
    </row>
    <row r="428" spans="1:11" ht="15.75" x14ac:dyDescent="0.25">
      <c r="B428" s="7" t="s">
        <v>288</v>
      </c>
      <c r="C428" s="8"/>
      <c r="D428" s="8"/>
      <c r="E428" s="8"/>
      <c r="F428" s="8"/>
      <c r="G428" s="8"/>
      <c r="H428" s="8"/>
      <c r="I428" s="23"/>
    </row>
    <row r="429" spans="1:11" s="57" customFormat="1" ht="7.5" customHeight="1" x14ac:dyDescent="0.2">
      <c r="A429" s="6"/>
      <c r="B429" s="9"/>
      <c r="C429" s="10" t="str">
        <f>$C$3</f>
        <v>PERIODE DU 1.1 AU 31.10.2024</v>
      </c>
      <c r="D429" s="11"/>
      <c r="E429" s="3"/>
      <c r="F429" s="3"/>
      <c r="G429" s="3"/>
      <c r="H429" s="3"/>
      <c r="I429" s="56"/>
    </row>
    <row r="430" spans="1:11" s="60" customFormat="1" ht="14.25" customHeight="1" x14ac:dyDescent="0.2">
      <c r="A430" s="24"/>
      <c r="B430" s="12" t="str">
        <f>B306</f>
        <v xml:space="preserve">             I - ASSURANCE MALADIE : DÉPENSES en milliers d'euros</v>
      </c>
      <c r="C430" s="13"/>
      <c r="D430" s="13"/>
      <c r="E430" s="13"/>
      <c r="F430" s="13"/>
      <c r="G430" s="13"/>
      <c r="H430" s="14"/>
      <c r="I430" s="59"/>
    </row>
    <row r="431" spans="1:11" s="57" customFormat="1" ht="10.5" customHeight="1" x14ac:dyDescent="0.2">
      <c r="A431" s="6"/>
      <c r="B431" s="16" t="s">
        <v>7</v>
      </c>
      <c r="C431" s="17" t="s">
        <v>1</v>
      </c>
      <c r="D431" s="17" t="s">
        <v>2</v>
      </c>
      <c r="E431" s="17" t="s">
        <v>6</v>
      </c>
      <c r="F431" s="219" t="s">
        <v>242</v>
      </c>
      <c r="G431" s="219" t="s">
        <v>237</v>
      </c>
      <c r="H431" s="19" t="str">
        <f>$H$5</f>
        <v>PCAP</v>
      </c>
      <c r="I431" s="56"/>
      <c r="J431" s="5"/>
    </row>
    <row r="432" spans="1:11" s="57" customFormat="1" ht="10.5" customHeight="1" x14ac:dyDescent="0.2">
      <c r="A432" s="6"/>
      <c r="B432" s="21"/>
      <c r="C432" s="44" t="s">
        <v>5</v>
      </c>
      <c r="D432" s="44" t="s">
        <v>5</v>
      </c>
      <c r="E432" s="44"/>
      <c r="F432" s="220"/>
      <c r="G432" s="220" t="s">
        <v>239</v>
      </c>
      <c r="H432" s="22" t="str">
        <f>$H$6</f>
        <v>en %</v>
      </c>
      <c r="I432" s="56"/>
      <c r="J432" s="5"/>
    </row>
    <row r="433" spans="1:11" s="57" customFormat="1" ht="10.5" customHeight="1" x14ac:dyDescent="0.2">
      <c r="A433" s="6"/>
      <c r="B433" s="31" t="s">
        <v>152</v>
      </c>
      <c r="C433" s="58"/>
      <c r="D433" s="58"/>
      <c r="E433" s="58"/>
      <c r="F433" s="226"/>
      <c r="G433" s="226"/>
      <c r="H433" s="183"/>
      <c r="I433" s="56"/>
      <c r="J433" s="5"/>
    </row>
    <row r="434" spans="1:11" s="57" customFormat="1" ht="10.5" customHeight="1" x14ac:dyDescent="0.2">
      <c r="A434" s="6"/>
      <c r="B434" s="16" t="s">
        <v>12</v>
      </c>
      <c r="C434" s="306"/>
      <c r="D434" s="306">
        <v>16773255833.621212</v>
      </c>
      <c r="E434" s="306">
        <v>16773255833.621212</v>
      </c>
      <c r="F434" s="307">
        <v>28561637.800000001</v>
      </c>
      <c r="G434" s="307">
        <v>85296370.560000613</v>
      </c>
      <c r="H434" s="182">
        <v>7.1804047098947832E-2</v>
      </c>
      <c r="I434" s="56"/>
      <c r="J434" s="5"/>
    </row>
    <row r="435" spans="1:11" s="57" customFormat="1" ht="10.5" customHeight="1" x14ac:dyDescent="0.2">
      <c r="A435" s="6"/>
      <c r="B435" s="16" t="s">
        <v>10</v>
      </c>
      <c r="C435" s="306">
        <v>3896456832.1710644</v>
      </c>
      <c r="D435" s="306"/>
      <c r="E435" s="306">
        <v>3896456832.1710644</v>
      </c>
      <c r="F435" s="307">
        <v>110812.21000000022</v>
      </c>
      <c r="G435" s="307">
        <v>23366638.499999672</v>
      </c>
      <c r="H435" s="182">
        <v>2.7258307801890425E-2</v>
      </c>
      <c r="I435" s="56"/>
      <c r="J435" s="5"/>
    </row>
    <row r="436" spans="1:11" s="60" customFormat="1" ht="10.5" customHeight="1" x14ac:dyDescent="0.2">
      <c r="A436" s="24"/>
      <c r="B436" s="16" t="s">
        <v>9</v>
      </c>
      <c r="C436" s="306">
        <v>252339.54000000193</v>
      </c>
      <c r="D436" s="306"/>
      <c r="E436" s="306">
        <v>252339.54000000193</v>
      </c>
      <c r="F436" s="307"/>
      <c r="G436" s="307">
        <v>244.98999999999992</v>
      </c>
      <c r="H436" s="182">
        <v>0.73258372207368905</v>
      </c>
      <c r="I436" s="59"/>
      <c r="J436" s="5"/>
    </row>
    <row r="437" spans="1:11" s="60" customFormat="1" x14ac:dyDescent="0.2">
      <c r="A437" s="24"/>
      <c r="B437" s="16" t="s">
        <v>299</v>
      </c>
      <c r="C437" s="306">
        <v>395186861.72998959</v>
      </c>
      <c r="D437" s="306"/>
      <c r="E437" s="306">
        <v>395186861.72998959</v>
      </c>
      <c r="F437" s="307"/>
      <c r="G437" s="307">
        <v>1415538.2399999711</v>
      </c>
      <c r="H437" s="182">
        <v>9.6745383607919733E-2</v>
      </c>
      <c r="I437" s="59"/>
      <c r="J437" s="5"/>
    </row>
    <row r="438" spans="1:11" s="57" customFormat="1" x14ac:dyDescent="0.2">
      <c r="A438" s="6"/>
      <c r="B438" s="16" t="s">
        <v>11</v>
      </c>
      <c r="C438" s="306">
        <v>1994260.2500000047</v>
      </c>
      <c r="D438" s="306"/>
      <c r="E438" s="306">
        <v>1994260.2500000047</v>
      </c>
      <c r="F438" s="307"/>
      <c r="G438" s="307">
        <v>1945196.1100000048</v>
      </c>
      <c r="H438" s="182">
        <v>8.3512186978618175E-3</v>
      </c>
      <c r="I438" s="56"/>
      <c r="J438" s="5"/>
    </row>
    <row r="439" spans="1:11" s="57" customFormat="1" ht="10.5" customHeight="1" x14ac:dyDescent="0.2">
      <c r="A439" s="6"/>
      <c r="B439" s="16" t="s">
        <v>75</v>
      </c>
      <c r="C439" s="306">
        <v>54200661.350041725</v>
      </c>
      <c r="D439" s="306"/>
      <c r="E439" s="306">
        <v>54200661.350041725</v>
      </c>
      <c r="F439" s="313"/>
      <c r="G439" s="313">
        <v>285856.41000000393</v>
      </c>
      <c r="H439" s="185">
        <v>4.5053366413216445E-2</v>
      </c>
      <c r="I439" s="66"/>
      <c r="J439" s="5"/>
    </row>
    <row r="440" spans="1:11" s="57" customFormat="1" ht="10.5" customHeight="1" x14ac:dyDescent="0.2">
      <c r="A440" s="6"/>
      <c r="B440" s="16" t="s">
        <v>85</v>
      </c>
      <c r="C440" s="306">
        <v>8599072.3199999295</v>
      </c>
      <c r="D440" s="306">
        <v>1685502747.1299803</v>
      </c>
      <c r="E440" s="306">
        <v>1694101819.4499803</v>
      </c>
      <c r="F440" s="313">
        <v>1694101819.4499803</v>
      </c>
      <c r="G440" s="313">
        <v>9327978.520000007</v>
      </c>
      <c r="H440" s="185">
        <v>1.1331624599699941E-2</v>
      </c>
      <c r="I440" s="66"/>
      <c r="J440" s="5"/>
    </row>
    <row r="441" spans="1:11" s="57" customFormat="1" ht="10.5" customHeight="1" x14ac:dyDescent="0.2">
      <c r="A441" s="6"/>
      <c r="B441" s="37" t="s">
        <v>25</v>
      </c>
      <c r="C441" s="306">
        <v>30001944.529998962</v>
      </c>
      <c r="D441" s="306">
        <v>1691847.74</v>
      </c>
      <c r="E441" s="306">
        <v>31693792.26999896</v>
      </c>
      <c r="F441" s="313">
        <v>4066.0900000000011</v>
      </c>
      <c r="G441" s="313">
        <v>187367.43000000025</v>
      </c>
      <c r="H441" s="185">
        <v>-0.24610909223943023</v>
      </c>
      <c r="I441" s="56"/>
      <c r="J441" s="5"/>
    </row>
    <row r="442" spans="1:11" s="57" customFormat="1" ht="10.5" customHeight="1" x14ac:dyDescent="0.2">
      <c r="A442" s="6"/>
      <c r="B442" s="37" t="s">
        <v>48</v>
      </c>
      <c r="C442" s="306"/>
      <c r="D442" s="306">
        <v>5560576.2698852057</v>
      </c>
      <c r="E442" s="306">
        <v>5560576.2698852057</v>
      </c>
      <c r="F442" s="307">
        <v>1445.2590300000002</v>
      </c>
      <c r="G442" s="307">
        <v>16589.504655000022</v>
      </c>
      <c r="H442" s="182">
        <v>-4.1578112027561009E-2</v>
      </c>
      <c r="I442" s="56"/>
      <c r="J442" s="5"/>
    </row>
    <row r="443" spans="1:11" s="60" customFormat="1" ht="10.5" customHeight="1" x14ac:dyDescent="0.2">
      <c r="A443" s="24"/>
      <c r="B443" s="37" t="s">
        <v>355</v>
      </c>
      <c r="C443" s="306">
        <v>79712.920000000115</v>
      </c>
      <c r="D443" s="306">
        <v>13343832.779909967</v>
      </c>
      <c r="E443" s="306">
        <v>13423545.699909966</v>
      </c>
      <c r="F443" s="307"/>
      <c r="G443" s="307">
        <v>27992.469999999994</v>
      </c>
      <c r="H443" s="182"/>
      <c r="I443" s="59"/>
      <c r="J443" s="5"/>
    </row>
    <row r="444" spans="1:11" s="57" customFormat="1" ht="12.75" customHeight="1" x14ac:dyDescent="0.2">
      <c r="A444" s="6"/>
      <c r="B444" s="37" t="s">
        <v>79</v>
      </c>
      <c r="C444" s="314"/>
      <c r="D444" s="306">
        <v>97759635.147000134</v>
      </c>
      <c r="E444" s="306">
        <v>97759635.147000134</v>
      </c>
      <c r="F444" s="313"/>
      <c r="G444" s="313">
        <v>120956.12000000002</v>
      </c>
      <c r="H444" s="185">
        <v>2.0869893626093816E-2</v>
      </c>
      <c r="I444" s="56"/>
    </row>
    <row r="445" spans="1:11" s="57" customFormat="1" ht="10.5" customHeight="1" x14ac:dyDescent="0.2">
      <c r="A445" s="6"/>
      <c r="B445" s="563" t="s">
        <v>432</v>
      </c>
      <c r="C445" s="314">
        <v>418601347.95825368</v>
      </c>
      <c r="D445" s="306">
        <v>542762848.59604669</v>
      </c>
      <c r="E445" s="306">
        <v>961364196.55430043</v>
      </c>
      <c r="F445" s="313"/>
      <c r="G445" s="313">
        <v>6743823.4500000067</v>
      </c>
      <c r="H445" s="185">
        <v>3.6731085862254265E-2</v>
      </c>
      <c r="I445" s="56"/>
      <c r="J445" s="5"/>
    </row>
    <row r="446" spans="1:11" s="57" customFormat="1" ht="10.5" customHeight="1" x14ac:dyDescent="0.2">
      <c r="A446" s="6"/>
      <c r="B446" s="563" t="s">
        <v>440</v>
      </c>
      <c r="C446" s="314">
        <v>19644161.880000394</v>
      </c>
      <c r="D446" s="306">
        <v>8896579.8500000406</v>
      </c>
      <c r="E446" s="306">
        <v>28540741.730000436</v>
      </c>
      <c r="F446" s="313"/>
      <c r="G446" s="313">
        <v>191517.1500000002</v>
      </c>
      <c r="H446" s="185">
        <v>0.83234051296199341</v>
      </c>
      <c r="I446" s="56"/>
      <c r="J446" s="5"/>
    </row>
    <row r="447" spans="1:11" s="60" customFormat="1" ht="15" customHeight="1" x14ac:dyDescent="0.2">
      <c r="A447" s="24"/>
      <c r="B447" s="574" t="s">
        <v>457</v>
      </c>
      <c r="C447" s="314"/>
      <c r="D447" s="306">
        <v>17514.77</v>
      </c>
      <c r="E447" s="306">
        <v>17514.77</v>
      </c>
      <c r="F447" s="313"/>
      <c r="G447" s="313"/>
      <c r="H447" s="185">
        <v>-0.64793179576439197</v>
      </c>
      <c r="I447" s="56"/>
      <c r="J447" s="5"/>
      <c r="K447" s="57"/>
    </row>
    <row r="448" spans="1:11" s="60" customFormat="1" ht="16.5" customHeight="1" x14ac:dyDescent="0.2">
      <c r="A448" s="24"/>
      <c r="B448" s="574" t="s">
        <v>476</v>
      </c>
      <c r="C448" s="314">
        <v>53249371.150002681</v>
      </c>
      <c r="D448" s="306">
        <v>75918862.349996924</v>
      </c>
      <c r="E448" s="306">
        <v>129168233.4999996</v>
      </c>
      <c r="F448" s="313">
        <v>35242.04</v>
      </c>
      <c r="G448" s="313">
        <v>442080.18999999994</v>
      </c>
      <c r="H448" s="185">
        <v>-0.31713633175966172</v>
      </c>
      <c r="I448" s="56"/>
      <c r="J448" s="5"/>
      <c r="K448" s="57"/>
    </row>
    <row r="449" spans="1:11" s="60" customFormat="1" ht="14.25" customHeight="1" x14ac:dyDescent="0.2">
      <c r="A449" s="24"/>
      <c r="B449" s="574" t="s">
        <v>493</v>
      </c>
      <c r="C449" s="314"/>
      <c r="D449" s="306">
        <v>14209028.589460002</v>
      </c>
      <c r="E449" s="306">
        <v>14209028.589460002</v>
      </c>
      <c r="F449" s="313"/>
      <c r="G449" s="313"/>
      <c r="H449" s="185"/>
      <c r="I449" s="56"/>
      <c r="J449" s="5"/>
      <c r="K449" s="57"/>
    </row>
    <row r="450" spans="1:11" s="60" customFormat="1" ht="14.25" customHeight="1" x14ac:dyDescent="0.2">
      <c r="A450" s="24"/>
      <c r="B450" s="563" t="s">
        <v>445</v>
      </c>
      <c r="C450" s="314"/>
      <c r="D450" s="306">
        <v>303081.77000006079</v>
      </c>
      <c r="E450" s="306">
        <v>303081.77000006079</v>
      </c>
      <c r="F450" s="313"/>
      <c r="G450" s="313">
        <v>994.19000000002109</v>
      </c>
      <c r="H450" s="185">
        <v>1.2175625538571211E-2</v>
      </c>
      <c r="I450" s="56"/>
      <c r="J450" s="5"/>
      <c r="K450" s="57"/>
    </row>
    <row r="451" spans="1:11" ht="14.25" customHeight="1" x14ac:dyDescent="0.2">
      <c r="A451" s="2"/>
      <c r="B451" s="16" t="s">
        <v>280</v>
      </c>
      <c r="C451" s="310"/>
      <c r="D451" s="306">
        <v>-748007665.74003887</v>
      </c>
      <c r="E451" s="306">
        <v>-748007665.74003887</v>
      </c>
      <c r="F451" s="313"/>
      <c r="G451" s="313">
        <v>-4714964.6200000243</v>
      </c>
      <c r="H451" s="185">
        <v>0.36914369911343137</v>
      </c>
      <c r="I451" s="59"/>
      <c r="J451" s="60"/>
      <c r="K451" s="60"/>
    </row>
    <row r="452" spans="1:11" ht="10.5" customHeight="1" x14ac:dyDescent="0.2">
      <c r="A452" s="2"/>
      <c r="B452" s="29" t="s">
        <v>156</v>
      </c>
      <c r="C452" s="308">
        <v>4878266565.7993507</v>
      </c>
      <c r="D452" s="308">
        <v>18471214722.873455</v>
      </c>
      <c r="E452" s="308">
        <v>23349481288.672806</v>
      </c>
      <c r="F452" s="315">
        <v>1722815022.8490105</v>
      </c>
      <c r="G452" s="315">
        <v>124654179.21465525</v>
      </c>
      <c r="H452" s="186">
        <v>4.8635878264044585E-2</v>
      </c>
      <c r="I452" s="69"/>
      <c r="K452" s="209" t="b">
        <f>IF(ABS(E452-SUM(E434:E451))&lt;0.001,TRUE,FALSE)</f>
        <v>1</v>
      </c>
    </row>
    <row r="453" spans="1:11" ht="21" customHeight="1" x14ac:dyDescent="0.2">
      <c r="A453" s="2"/>
      <c r="B453" s="29" t="s">
        <v>153</v>
      </c>
      <c r="C453" s="308"/>
      <c r="D453" s="308">
        <v>362634.73999999987</v>
      </c>
      <c r="E453" s="308">
        <v>362634.73999999987</v>
      </c>
      <c r="F453" s="315"/>
      <c r="G453" s="315"/>
      <c r="H453" s="186">
        <v>-5.9620275465966044E-2</v>
      </c>
      <c r="I453" s="69"/>
    </row>
    <row r="454" spans="1:11" ht="11.25" customHeight="1" x14ac:dyDescent="0.2">
      <c r="A454" s="2"/>
      <c r="B454" s="31" t="s">
        <v>154</v>
      </c>
      <c r="C454" s="308"/>
      <c r="D454" s="308"/>
      <c r="E454" s="308"/>
      <c r="F454" s="315"/>
      <c r="G454" s="315"/>
      <c r="H454" s="186"/>
      <c r="I454" s="69"/>
    </row>
    <row r="455" spans="1:11" s="28" customFormat="1" ht="10.5" customHeight="1" x14ac:dyDescent="0.2">
      <c r="A455" s="54"/>
      <c r="B455" s="272" t="s">
        <v>268</v>
      </c>
      <c r="C455" s="316"/>
      <c r="D455" s="306"/>
      <c r="E455" s="306"/>
      <c r="F455" s="313"/>
      <c r="G455" s="313"/>
      <c r="H455" s="185"/>
      <c r="I455" s="69"/>
      <c r="J455" s="5"/>
      <c r="K455" s="5"/>
    </row>
    <row r="456" spans="1:11" ht="10.5" customHeight="1" x14ac:dyDescent="0.2">
      <c r="A456" s="2"/>
      <c r="B456" s="67" t="s">
        <v>267</v>
      </c>
      <c r="C456" s="317">
        <v>1206702573.2097125</v>
      </c>
      <c r="D456" s="317">
        <v>4041470480.3698006</v>
      </c>
      <c r="E456" s="317">
        <v>5248173053.5795135</v>
      </c>
      <c r="F456" s="318"/>
      <c r="G456" s="318">
        <v>28807727.069999911</v>
      </c>
      <c r="H456" s="281">
        <v>7.6719594867335594E-2</v>
      </c>
      <c r="I456" s="70"/>
      <c r="K456" s="28"/>
    </row>
    <row r="457" spans="1:11" ht="10.5" customHeight="1" x14ac:dyDescent="0.2">
      <c r="A457" s="2"/>
      <c r="B457" s="272" t="s">
        <v>266</v>
      </c>
      <c r="C457" s="317"/>
      <c r="D457" s="317"/>
      <c r="E457" s="317"/>
      <c r="F457" s="318"/>
      <c r="G457" s="318"/>
      <c r="H457" s="281"/>
      <c r="I457" s="69"/>
    </row>
    <row r="458" spans="1:11" ht="10.5" customHeight="1" x14ac:dyDescent="0.2">
      <c r="A458" s="2"/>
      <c r="B458" s="67" t="s">
        <v>257</v>
      </c>
      <c r="C458" s="317">
        <v>354205072.47989696</v>
      </c>
      <c r="D458" s="317">
        <v>117777774.22998627</v>
      </c>
      <c r="E458" s="317">
        <v>471982846.70988321</v>
      </c>
      <c r="F458" s="318"/>
      <c r="G458" s="318">
        <v>2657930.5499999966</v>
      </c>
      <c r="H458" s="281">
        <v>3.0678864377283954E-2</v>
      </c>
      <c r="I458" s="69"/>
    </row>
    <row r="459" spans="1:11" ht="10.5" customHeight="1" x14ac:dyDescent="0.2">
      <c r="A459" s="2"/>
      <c r="B459" s="16" t="s">
        <v>258</v>
      </c>
      <c r="C459" s="317">
        <v>62249296.279999368</v>
      </c>
      <c r="D459" s="317">
        <v>17201461.910000011</v>
      </c>
      <c r="E459" s="317">
        <v>79450758.189999387</v>
      </c>
      <c r="F459" s="318"/>
      <c r="G459" s="318">
        <v>258953.59000000023</v>
      </c>
      <c r="H459" s="281">
        <v>0.15908489794273506</v>
      </c>
      <c r="I459" s="69"/>
    </row>
    <row r="460" spans="1:11" ht="10.5" customHeight="1" x14ac:dyDescent="0.2">
      <c r="A460" s="2"/>
      <c r="B460" s="67" t="s">
        <v>259</v>
      </c>
      <c r="C460" s="317">
        <v>231938430.2700001</v>
      </c>
      <c r="D460" s="317">
        <v>70137706.540000379</v>
      </c>
      <c r="E460" s="317">
        <v>302076136.81000054</v>
      </c>
      <c r="F460" s="318"/>
      <c r="G460" s="318">
        <v>1463082.6</v>
      </c>
      <c r="H460" s="281">
        <v>-1.9708173432891996E-2</v>
      </c>
      <c r="I460" s="69"/>
    </row>
    <row r="461" spans="1:11" ht="10.5" customHeight="1" x14ac:dyDescent="0.2">
      <c r="A461" s="2"/>
      <c r="B461" s="67" t="s">
        <v>260</v>
      </c>
      <c r="C461" s="317">
        <v>8686832.7100006714</v>
      </c>
      <c r="D461" s="317">
        <v>18607917.470000498</v>
      </c>
      <c r="E461" s="317">
        <v>27294750.180001169</v>
      </c>
      <c r="F461" s="318"/>
      <c r="G461" s="318">
        <v>136952.22000000009</v>
      </c>
      <c r="H461" s="281">
        <v>0.11129245861829951</v>
      </c>
      <c r="I461" s="71"/>
    </row>
    <row r="462" spans="1:11" ht="18.75" customHeight="1" x14ac:dyDescent="0.2">
      <c r="A462" s="2"/>
      <c r="B462" s="67" t="s">
        <v>261</v>
      </c>
      <c r="C462" s="317"/>
      <c r="D462" s="317">
        <v>12282789.670000147</v>
      </c>
      <c r="E462" s="317">
        <v>12282789.670000147</v>
      </c>
      <c r="F462" s="318"/>
      <c r="G462" s="318">
        <v>93035.470000000045</v>
      </c>
      <c r="H462" s="281">
        <v>2.2713815339714838E-2</v>
      </c>
      <c r="I462" s="69"/>
    </row>
    <row r="463" spans="1:11" ht="10.5" customHeight="1" x14ac:dyDescent="0.2">
      <c r="A463" s="2"/>
      <c r="B463" s="67" t="s">
        <v>262</v>
      </c>
      <c r="C463" s="317">
        <v>8029239.8200001325</v>
      </c>
      <c r="D463" s="317">
        <v>69068131.090000138</v>
      </c>
      <c r="E463" s="317">
        <v>77097370.910000265</v>
      </c>
      <c r="F463" s="318"/>
      <c r="G463" s="318">
        <v>267358.06000000052</v>
      </c>
      <c r="H463" s="281">
        <v>4.5969711059097307E-2</v>
      </c>
      <c r="I463" s="69"/>
    </row>
    <row r="464" spans="1:11" ht="10.5" customHeight="1" x14ac:dyDescent="0.2">
      <c r="A464" s="2"/>
      <c r="B464" s="67" t="s">
        <v>264</v>
      </c>
      <c r="C464" s="317"/>
      <c r="D464" s="317">
        <v>272580643.71999681</v>
      </c>
      <c r="E464" s="317">
        <v>272580643.71999681</v>
      </c>
      <c r="F464" s="318"/>
      <c r="G464" s="318">
        <v>1207317.0199999993</v>
      </c>
      <c r="H464" s="281">
        <v>6.1392056091940317E-2</v>
      </c>
      <c r="I464" s="69"/>
    </row>
    <row r="465" spans="1:11" ht="10.5" customHeight="1" x14ac:dyDescent="0.2">
      <c r="A465" s="2"/>
      <c r="B465" s="67" t="s">
        <v>263</v>
      </c>
      <c r="C465" s="317"/>
      <c r="D465" s="317"/>
      <c r="E465" s="317"/>
      <c r="F465" s="318"/>
      <c r="G465" s="318"/>
      <c r="H465" s="281"/>
      <c r="I465" s="69"/>
    </row>
    <row r="466" spans="1:11" ht="10.5" customHeight="1" x14ac:dyDescent="0.2">
      <c r="A466" s="2"/>
      <c r="B466" s="29" t="s">
        <v>265</v>
      </c>
      <c r="C466" s="317"/>
      <c r="D466" s="317"/>
      <c r="E466" s="317"/>
      <c r="F466" s="318"/>
      <c r="G466" s="318"/>
      <c r="H466" s="281"/>
      <c r="I466" s="69"/>
    </row>
    <row r="467" spans="1:11" ht="10.5" customHeight="1" x14ac:dyDescent="0.2">
      <c r="A467" s="2"/>
      <c r="B467" s="16" t="s">
        <v>269</v>
      </c>
      <c r="C467" s="317">
        <v>542359.62999999453</v>
      </c>
      <c r="D467" s="317">
        <v>2000196.4000000691</v>
      </c>
      <c r="E467" s="317">
        <v>2542556.0300000636</v>
      </c>
      <c r="F467" s="318"/>
      <c r="G467" s="318">
        <v>9416.3800000000028</v>
      </c>
      <c r="H467" s="281">
        <v>-4.2670635162833426E-2</v>
      </c>
      <c r="I467" s="69"/>
    </row>
    <row r="468" spans="1:11" ht="10.5" customHeight="1" x14ac:dyDescent="0.2">
      <c r="A468" s="2"/>
      <c r="B468" s="16" t="s">
        <v>270</v>
      </c>
      <c r="C468" s="317"/>
      <c r="D468" s="317">
        <v>-3724.73</v>
      </c>
      <c r="E468" s="317">
        <v>-3724.73</v>
      </c>
      <c r="F468" s="318"/>
      <c r="G468" s="318"/>
      <c r="H468" s="281"/>
      <c r="I468" s="69"/>
    </row>
    <row r="469" spans="1:11" ht="10.5" customHeight="1" x14ac:dyDescent="0.2">
      <c r="A469" s="2"/>
      <c r="B469" s="29" t="s">
        <v>271</v>
      </c>
      <c r="C469" s="317"/>
      <c r="D469" s="317"/>
      <c r="E469" s="317"/>
      <c r="F469" s="318"/>
      <c r="G469" s="318"/>
      <c r="H469" s="281"/>
      <c r="I469" s="71"/>
    </row>
    <row r="470" spans="1:11" s="28" customFormat="1" x14ac:dyDescent="0.2">
      <c r="A470" s="54"/>
      <c r="B470" s="16" t="s">
        <v>272</v>
      </c>
      <c r="C470" s="317"/>
      <c r="D470" s="317">
        <v>124645227.37999961</v>
      </c>
      <c r="E470" s="317">
        <v>124645227.37999961</v>
      </c>
      <c r="F470" s="318"/>
      <c r="G470" s="318">
        <v>484326.89000000124</v>
      </c>
      <c r="H470" s="281">
        <v>1.5619563455673946E-2</v>
      </c>
      <c r="I470" s="70"/>
      <c r="J470" s="5"/>
    </row>
    <row r="471" spans="1:11" s="28" customFormat="1" x14ac:dyDescent="0.2">
      <c r="A471" s="54"/>
      <c r="B471" s="574" t="s">
        <v>458</v>
      </c>
      <c r="C471" s="317"/>
      <c r="D471" s="317"/>
      <c r="E471" s="317"/>
      <c r="F471" s="318"/>
      <c r="G471" s="318"/>
      <c r="H471" s="281"/>
      <c r="I471" s="70"/>
      <c r="J471" s="5"/>
    </row>
    <row r="472" spans="1:11" ht="10.5" customHeight="1" x14ac:dyDescent="0.2">
      <c r="A472" s="2"/>
      <c r="B472" s="16" t="s">
        <v>86</v>
      </c>
      <c r="C472" s="317"/>
      <c r="D472" s="317">
        <v>492524.3000000001</v>
      </c>
      <c r="E472" s="317">
        <v>492524.3000000001</v>
      </c>
      <c r="F472" s="318"/>
      <c r="G472" s="318">
        <v>9366.6299999999992</v>
      </c>
      <c r="H472" s="281">
        <v>0.19453997261061007</v>
      </c>
      <c r="I472" s="69"/>
    </row>
    <row r="473" spans="1:11" s="28" customFormat="1" x14ac:dyDescent="0.2">
      <c r="A473" s="54"/>
      <c r="B473" s="29" t="s">
        <v>155</v>
      </c>
      <c r="C473" s="308">
        <v>1872353804.3996098</v>
      </c>
      <c r="D473" s="308">
        <v>4746261128.3497858</v>
      </c>
      <c r="E473" s="308">
        <v>6618614932.7493954</v>
      </c>
      <c r="F473" s="315"/>
      <c r="G473" s="315">
        <v>35395466.479999915</v>
      </c>
      <c r="H473" s="186">
        <v>6.7218204998332531E-2</v>
      </c>
      <c r="I473" s="70"/>
      <c r="K473" s="209" t="b">
        <f>IF(ABS(E473-SUM(E456,E458:E465,E467:E468,E470:E472))&lt;0.001,TRUE,FALSE)</f>
        <v>1</v>
      </c>
    </row>
    <row r="474" spans="1:11" ht="18" customHeight="1" x14ac:dyDescent="0.2">
      <c r="A474" s="2"/>
      <c r="B474" s="29" t="s">
        <v>354</v>
      </c>
      <c r="C474" s="306"/>
      <c r="D474" s="306"/>
      <c r="E474" s="306"/>
      <c r="F474" s="313"/>
      <c r="G474" s="313"/>
      <c r="H474" s="185"/>
      <c r="I474" s="69"/>
    </row>
    <row r="475" spans="1:11" ht="14.25" customHeight="1" x14ac:dyDescent="0.2">
      <c r="A475" s="2"/>
      <c r="B475" s="273" t="s">
        <v>43</v>
      </c>
      <c r="C475" s="308">
        <v>112722036.61000031</v>
      </c>
      <c r="D475" s="308">
        <v>65055665.489999875</v>
      </c>
      <c r="E475" s="308">
        <v>177777702.10000017</v>
      </c>
      <c r="F475" s="315"/>
      <c r="G475" s="315">
        <v>877026.66999999969</v>
      </c>
      <c r="H475" s="186">
        <v>6.829016828011758E-2</v>
      </c>
      <c r="I475" s="69"/>
    </row>
    <row r="476" spans="1:11" ht="19.5" customHeight="1" x14ac:dyDescent="0.2">
      <c r="A476" s="2"/>
      <c r="B476" s="74" t="s">
        <v>162</v>
      </c>
      <c r="C476" s="308"/>
      <c r="D476" s="308"/>
      <c r="E476" s="308"/>
      <c r="F476" s="315"/>
      <c r="G476" s="315"/>
      <c r="H476" s="186"/>
      <c r="I476" s="69"/>
    </row>
    <row r="477" spans="1:11" ht="15" customHeight="1" x14ac:dyDescent="0.2">
      <c r="A477" s="2"/>
      <c r="B477" s="37" t="s">
        <v>20</v>
      </c>
      <c r="C477" s="306">
        <v>34980.689999999988</v>
      </c>
      <c r="D477" s="306">
        <v>62739.95</v>
      </c>
      <c r="E477" s="306">
        <v>97720.639999999985</v>
      </c>
      <c r="F477" s="313"/>
      <c r="G477" s="313">
        <v>399.35</v>
      </c>
      <c r="H477" s="185">
        <v>-0.63156051837119898</v>
      </c>
      <c r="I477" s="69"/>
    </row>
    <row r="478" spans="1:11" s="28" customFormat="1" ht="10.5" customHeight="1" x14ac:dyDescent="0.2">
      <c r="A478" s="54"/>
      <c r="B478" s="75" t="s">
        <v>159</v>
      </c>
      <c r="C478" s="306">
        <v>125348733.89999866</v>
      </c>
      <c r="D478" s="306">
        <v>1161191189.8021281</v>
      </c>
      <c r="E478" s="306">
        <v>1286539923.702127</v>
      </c>
      <c r="F478" s="313"/>
      <c r="G478" s="313">
        <v>4596952.1300000018</v>
      </c>
      <c r="H478" s="185">
        <v>4.8029771059916015E-2</v>
      </c>
      <c r="I478" s="70"/>
    </row>
    <row r="479" spans="1:11" ht="10.5" customHeight="1" x14ac:dyDescent="0.2">
      <c r="A479" s="2"/>
      <c r="B479" s="75" t="s">
        <v>26</v>
      </c>
      <c r="C479" s="306">
        <v>38877007.310000412</v>
      </c>
      <c r="D479" s="306">
        <v>646852351.18000937</v>
      </c>
      <c r="E479" s="306">
        <v>685729358.49000978</v>
      </c>
      <c r="F479" s="313"/>
      <c r="G479" s="313">
        <v>3623763.870000002</v>
      </c>
      <c r="H479" s="185">
        <v>8.6192545776755836E-2</v>
      </c>
      <c r="I479" s="69"/>
    </row>
    <row r="480" spans="1:11" ht="10.5" customHeight="1" x14ac:dyDescent="0.2">
      <c r="A480" s="2"/>
      <c r="B480" s="75" t="s">
        <v>27</v>
      </c>
      <c r="C480" s="306">
        <v>117251952.25000098</v>
      </c>
      <c r="D480" s="306">
        <v>1987942446.9099905</v>
      </c>
      <c r="E480" s="306">
        <v>2105194399.1599915</v>
      </c>
      <c r="F480" s="313"/>
      <c r="G480" s="313">
        <v>10703519.559999948</v>
      </c>
      <c r="H480" s="185">
        <v>6.7323797775100447E-2</v>
      </c>
      <c r="I480" s="69"/>
    </row>
    <row r="481" spans="1:11" ht="10.5" customHeight="1" x14ac:dyDescent="0.2">
      <c r="A481" s="2"/>
      <c r="B481" s="75" t="s">
        <v>274</v>
      </c>
      <c r="C481" s="306">
        <v>3363765.5500000059</v>
      </c>
      <c r="D481" s="306">
        <v>50160858.109999955</v>
      </c>
      <c r="E481" s="306">
        <v>53524623.659999967</v>
      </c>
      <c r="F481" s="313"/>
      <c r="G481" s="313">
        <v>403411.52000000043</v>
      </c>
      <c r="H481" s="185">
        <v>3.3339051562644384E-2</v>
      </c>
      <c r="I481" s="69"/>
    </row>
    <row r="482" spans="1:11" ht="10.5" customHeight="1" x14ac:dyDescent="0.2">
      <c r="A482" s="2"/>
      <c r="B482" s="75" t="s">
        <v>273</v>
      </c>
      <c r="C482" s="306">
        <v>12432.5</v>
      </c>
      <c r="D482" s="306">
        <v>147935</v>
      </c>
      <c r="E482" s="306">
        <v>160367.5</v>
      </c>
      <c r="F482" s="313"/>
      <c r="G482" s="313">
        <v>111660</v>
      </c>
      <c r="H482" s="185">
        <v>-0.16948016530072674</v>
      </c>
      <c r="I482" s="69"/>
    </row>
    <row r="483" spans="1:11" ht="10.5" customHeight="1" x14ac:dyDescent="0.2">
      <c r="A483" s="2"/>
      <c r="B483" s="75" t="s">
        <v>49</v>
      </c>
      <c r="C483" s="306">
        <v>48582.76999999999</v>
      </c>
      <c r="D483" s="306">
        <v>415140498.44063765</v>
      </c>
      <c r="E483" s="306">
        <v>415189081.21063763</v>
      </c>
      <c r="F483" s="313"/>
      <c r="G483" s="313">
        <v>1313211.5299999998</v>
      </c>
      <c r="H483" s="185">
        <v>1.0075043661263994E-3</v>
      </c>
      <c r="I483" s="69"/>
    </row>
    <row r="484" spans="1:11" ht="10.5" customHeight="1" x14ac:dyDescent="0.2">
      <c r="A484" s="2"/>
      <c r="B484" s="37" t="s">
        <v>349</v>
      </c>
      <c r="C484" s="305"/>
      <c r="D484" s="306">
        <v>29841298.265875965</v>
      </c>
      <c r="E484" s="306">
        <v>29841298.265875965</v>
      </c>
      <c r="F484" s="313"/>
      <c r="G484" s="313"/>
      <c r="H484" s="185"/>
      <c r="I484" s="69"/>
    </row>
    <row r="485" spans="1:11" x14ac:dyDescent="0.2">
      <c r="A485" s="2"/>
      <c r="B485" s="574" t="s">
        <v>459</v>
      </c>
      <c r="C485" s="306"/>
      <c r="D485" s="306">
        <v>315090.11</v>
      </c>
      <c r="E485" s="306">
        <v>315090.11</v>
      </c>
      <c r="F485" s="313"/>
      <c r="G485" s="313"/>
      <c r="H485" s="185">
        <v>-0.51981949705891262</v>
      </c>
      <c r="I485" s="69"/>
    </row>
    <row r="486" spans="1:11" x14ac:dyDescent="0.2">
      <c r="A486" s="2"/>
      <c r="B486" s="75" t="s">
        <v>28</v>
      </c>
      <c r="C486" s="306">
        <v>1940880.9899999977</v>
      </c>
      <c r="D486" s="306">
        <v>19808431.037712015</v>
      </c>
      <c r="E486" s="306">
        <v>21749312.027712014</v>
      </c>
      <c r="F486" s="313"/>
      <c r="G486" s="313">
        <v>41279.460000000014</v>
      </c>
      <c r="H486" s="185">
        <v>-7.7499363953654421E-2</v>
      </c>
      <c r="I486" s="69"/>
    </row>
    <row r="487" spans="1:11" ht="10.5" customHeight="1" x14ac:dyDescent="0.2">
      <c r="A487" s="2"/>
      <c r="B487" s="37" t="s">
        <v>280</v>
      </c>
      <c r="C487" s="306"/>
      <c r="D487" s="306">
        <v>-30065962.990000095</v>
      </c>
      <c r="E487" s="306">
        <v>-30065962.990000095</v>
      </c>
      <c r="F487" s="313"/>
      <c r="G487" s="313">
        <v>-157976.95999999999</v>
      </c>
      <c r="H487" s="185">
        <v>0.10995056340706877</v>
      </c>
      <c r="I487" s="69"/>
    </row>
    <row r="488" spans="1:11" ht="10.5" customHeight="1" x14ac:dyDescent="0.2">
      <c r="A488" s="2"/>
      <c r="B488" s="35" t="s">
        <v>160</v>
      </c>
      <c r="C488" s="308">
        <v>286878335.9600001</v>
      </c>
      <c r="D488" s="308">
        <v>4281396875.8163533</v>
      </c>
      <c r="E488" s="308">
        <v>4568275211.7763538</v>
      </c>
      <c r="F488" s="315"/>
      <c r="G488" s="315">
        <v>20636220.459999952</v>
      </c>
      <c r="H488" s="186">
        <v>6.2731042673283222E-2</v>
      </c>
      <c r="I488" s="69"/>
      <c r="K488" s="209" t="b">
        <f>IF(ABS(E488-SUM(E477:E487))&lt;0.001,TRUE,FALSE)</f>
        <v>1</v>
      </c>
    </row>
    <row r="489" spans="1:11" ht="10.5" customHeight="1" x14ac:dyDescent="0.2">
      <c r="A489" s="2"/>
      <c r="B489" s="76" t="s">
        <v>33</v>
      </c>
      <c r="C489" s="306">
        <v>18871.43</v>
      </c>
      <c r="D489" s="306">
        <v>2556117.92</v>
      </c>
      <c r="E489" s="306">
        <v>2574989.35</v>
      </c>
      <c r="F489" s="313"/>
      <c r="G489" s="313"/>
      <c r="H489" s="185">
        <v>-0.59293565537011661</v>
      </c>
      <c r="I489" s="69"/>
    </row>
    <row r="490" spans="1:11" x14ac:dyDescent="0.2">
      <c r="A490" s="2"/>
      <c r="B490" s="76" t="s">
        <v>383</v>
      </c>
      <c r="C490" s="306"/>
      <c r="D490" s="306">
        <v>150813385.02938807</v>
      </c>
      <c r="E490" s="306">
        <v>150813385.02938807</v>
      </c>
      <c r="F490" s="313"/>
      <c r="G490" s="313"/>
      <c r="H490" s="185">
        <v>0.20508612874421805</v>
      </c>
      <c r="I490" s="69"/>
    </row>
    <row r="491" spans="1:11" ht="10.5" customHeight="1" x14ac:dyDescent="0.2">
      <c r="A491" s="2"/>
      <c r="B491" s="76" t="s">
        <v>446</v>
      </c>
      <c r="C491" s="306"/>
      <c r="D491" s="306">
        <v>3249993.5564300017</v>
      </c>
      <c r="E491" s="306">
        <v>3249993.5564300017</v>
      </c>
      <c r="F491" s="313"/>
      <c r="G491" s="313"/>
      <c r="H491" s="185"/>
      <c r="I491" s="69"/>
    </row>
    <row r="492" spans="1:11" ht="10.5" customHeight="1" x14ac:dyDescent="0.2">
      <c r="A492" s="2"/>
      <c r="B492" s="76" t="s">
        <v>477</v>
      </c>
      <c r="C492" s="306"/>
      <c r="D492" s="306">
        <v>27733896.036125198</v>
      </c>
      <c r="E492" s="306">
        <v>27733896.036125198</v>
      </c>
      <c r="F492" s="313"/>
      <c r="G492" s="313">
        <v>169820.88062499955</v>
      </c>
      <c r="H492" s="185">
        <v>-0.50970606912844363</v>
      </c>
      <c r="I492" s="69"/>
    </row>
    <row r="493" spans="1:11" ht="10.5" customHeight="1" x14ac:dyDescent="0.2">
      <c r="A493" s="2"/>
      <c r="B493" s="76" t="s">
        <v>492</v>
      </c>
      <c r="C493" s="306"/>
      <c r="D493" s="306">
        <v>3065292.2081200001</v>
      </c>
      <c r="E493" s="306">
        <v>3065292.2081200001</v>
      </c>
      <c r="F493" s="313"/>
      <c r="G493" s="313">
        <v>244.81061500000001</v>
      </c>
      <c r="H493" s="185"/>
      <c r="I493" s="69"/>
    </row>
    <row r="494" spans="1:11" x14ac:dyDescent="0.2">
      <c r="A494" s="2"/>
      <c r="B494" s="76" t="s">
        <v>439</v>
      </c>
      <c r="C494" s="306"/>
      <c r="D494" s="306">
        <v>128461648.64828001</v>
      </c>
      <c r="E494" s="306">
        <v>128461648.64828001</v>
      </c>
      <c r="F494" s="313"/>
      <c r="G494" s="313"/>
      <c r="H494" s="185">
        <v>0.41574083909223059</v>
      </c>
      <c r="I494" s="69"/>
    </row>
    <row r="495" spans="1:11" x14ac:dyDescent="0.2">
      <c r="A495" s="2"/>
      <c r="B495" s="76" t="s">
        <v>480</v>
      </c>
      <c r="C495" s="306"/>
      <c r="D495" s="306">
        <v>1368946.82</v>
      </c>
      <c r="E495" s="306">
        <v>1368946.82</v>
      </c>
      <c r="F495" s="313"/>
      <c r="G495" s="313">
        <v>110</v>
      </c>
      <c r="H495" s="185">
        <v>0.54142442946360902</v>
      </c>
      <c r="I495" s="69"/>
    </row>
    <row r="496" spans="1:11" s="80" customFormat="1" ht="12.75" x14ac:dyDescent="0.2">
      <c r="A496" s="2"/>
      <c r="B496" s="76" t="s">
        <v>490</v>
      </c>
      <c r="C496" s="306">
        <v>677113.79999999981</v>
      </c>
      <c r="D496" s="306">
        <v>26418377.450000003</v>
      </c>
      <c r="E496" s="306">
        <v>27095491.25</v>
      </c>
      <c r="F496" s="313"/>
      <c r="G496" s="313">
        <v>97371.88</v>
      </c>
      <c r="H496" s="185"/>
      <c r="I496" s="79"/>
      <c r="J496" s="5"/>
    </row>
    <row r="497" spans="1:12" s="80" customFormat="1" ht="12.75" x14ac:dyDescent="0.2">
      <c r="A497" s="2"/>
      <c r="B497" s="76" t="s">
        <v>494</v>
      </c>
      <c r="C497" s="306"/>
      <c r="D497" s="306">
        <v>87120352.40131402</v>
      </c>
      <c r="E497" s="306">
        <v>87120352.40131402</v>
      </c>
      <c r="F497" s="313"/>
      <c r="G497" s="313"/>
      <c r="H497" s="185"/>
      <c r="I497" s="79"/>
      <c r="J497" s="5"/>
    </row>
    <row r="498" spans="1:12" s="80" customFormat="1" ht="12.75" x14ac:dyDescent="0.2">
      <c r="A498" s="2"/>
      <c r="B498" s="76" t="s">
        <v>499</v>
      </c>
      <c r="C498" s="306"/>
      <c r="D498" s="306">
        <v>7129507.4199999943</v>
      </c>
      <c r="E498" s="306">
        <v>7129507.4199999943</v>
      </c>
      <c r="F498" s="313"/>
      <c r="G498" s="313">
        <v>8510.2200000000012</v>
      </c>
      <c r="H498" s="185"/>
      <c r="I498" s="79"/>
      <c r="J498" s="5"/>
    </row>
    <row r="499" spans="1:12" s="80" customFormat="1" ht="12.75" x14ac:dyDescent="0.2">
      <c r="A499" s="2"/>
      <c r="B499" s="73" t="s">
        <v>158</v>
      </c>
      <c r="C499" s="306"/>
      <c r="D499" s="306">
        <v>893708.27999999991</v>
      </c>
      <c r="E499" s="306">
        <v>893708.27999999991</v>
      </c>
      <c r="F499" s="313"/>
      <c r="G499" s="313">
        <v>264.93</v>
      </c>
      <c r="H499" s="185">
        <v>0.9369408806560271</v>
      </c>
      <c r="I499" s="79"/>
      <c r="J499" s="5"/>
    </row>
    <row r="500" spans="1:12" ht="16.5" customHeight="1" x14ac:dyDescent="0.2">
      <c r="A500" s="77"/>
      <c r="B500" s="78" t="s">
        <v>297</v>
      </c>
      <c r="C500" s="308">
        <v>400296357.80000043</v>
      </c>
      <c r="D500" s="308">
        <v>4785263767.0760098</v>
      </c>
      <c r="E500" s="308">
        <v>5185560124.8760109</v>
      </c>
      <c r="F500" s="315"/>
      <c r="G500" s="315">
        <v>21789569.851239953</v>
      </c>
      <c r="H500" s="186">
        <v>8.5995426593677982E-2</v>
      </c>
      <c r="I500" s="69"/>
      <c r="K500" s="209" t="b">
        <f>IF(ABS(E500-SUM(E475,E488,E489:E499))&lt;0.001,TRUE,FALSE)</f>
        <v>1</v>
      </c>
      <c r="L500" s="164"/>
    </row>
    <row r="501" spans="1:12" ht="12" customHeight="1" x14ac:dyDescent="0.2">
      <c r="A501" s="2"/>
      <c r="B501" s="76" t="s">
        <v>80</v>
      </c>
      <c r="C501" s="306"/>
      <c r="D501" s="306">
        <v>5235448151.4099846</v>
      </c>
      <c r="E501" s="306">
        <v>5235448151.4099846</v>
      </c>
      <c r="F501" s="313"/>
      <c r="G501" s="313"/>
      <c r="H501" s="185">
        <v>3.3964890491646527E-2</v>
      </c>
      <c r="I501" s="69"/>
    </row>
    <row r="502" spans="1:12" ht="12" customHeight="1" x14ac:dyDescent="0.2">
      <c r="A502" s="2"/>
      <c r="B502" s="76" t="s">
        <v>81</v>
      </c>
      <c r="C502" s="306"/>
      <c r="D502" s="306">
        <v>3745705962.2699833</v>
      </c>
      <c r="E502" s="306">
        <v>3745705962.2699833</v>
      </c>
      <c r="F502" s="313"/>
      <c r="G502" s="313"/>
      <c r="H502" s="185">
        <v>9.1400435880980346E-2</v>
      </c>
      <c r="I502" s="69"/>
    </row>
    <row r="503" spans="1:12" ht="12" customHeight="1" x14ac:dyDescent="0.2">
      <c r="A503" s="2"/>
      <c r="B503" s="76" t="s">
        <v>438</v>
      </c>
      <c r="C503" s="306"/>
      <c r="D503" s="306">
        <v>360963199.37999898</v>
      </c>
      <c r="E503" s="306">
        <v>360963199.37999898</v>
      </c>
      <c r="F503" s="313"/>
      <c r="G503" s="313"/>
      <c r="H503" s="185">
        <v>8.5794212502904976E-2</v>
      </c>
      <c r="I503" s="69"/>
    </row>
    <row r="504" spans="1:12" ht="12" customHeight="1" x14ac:dyDescent="0.2">
      <c r="A504" s="2"/>
      <c r="B504" s="76" t="s">
        <v>78</v>
      </c>
      <c r="C504" s="306"/>
      <c r="D504" s="306"/>
      <c r="E504" s="306"/>
      <c r="F504" s="313"/>
      <c r="G504" s="313"/>
      <c r="H504" s="185"/>
      <c r="I504" s="69"/>
    </row>
    <row r="505" spans="1:12" ht="12" customHeight="1" x14ac:dyDescent="0.2">
      <c r="A505" s="2"/>
      <c r="B505" s="76" t="s">
        <v>76</v>
      </c>
      <c r="C505" s="306"/>
      <c r="D505" s="306"/>
      <c r="E505" s="306"/>
      <c r="F505" s="313"/>
      <c r="G505" s="313"/>
      <c r="H505" s="185"/>
      <c r="I505" s="69"/>
    </row>
    <row r="506" spans="1:12" ht="12" customHeight="1" x14ac:dyDescent="0.2">
      <c r="A506" s="2"/>
      <c r="B506" s="76" t="s">
        <v>77</v>
      </c>
      <c r="C506" s="306"/>
      <c r="D506" s="306"/>
      <c r="E506" s="306"/>
      <c r="F506" s="313"/>
      <c r="G506" s="313"/>
      <c r="H506" s="185"/>
      <c r="I506" s="69"/>
      <c r="K506" s="209"/>
    </row>
    <row r="507" spans="1:12" s="28" customFormat="1" ht="18.75" customHeight="1" x14ac:dyDescent="0.2">
      <c r="A507" s="2"/>
      <c r="B507" s="83" t="s">
        <v>277</v>
      </c>
      <c r="C507" s="308"/>
      <c r="D507" s="308">
        <v>9342117313.059967</v>
      </c>
      <c r="E507" s="308">
        <v>9342117313.059967</v>
      </c>
      <c r="F507" s="315"/>
      <c r="G507" s="315"/>
      <c r="H507" s="186">
        <v>5.8245793010637925E-2</v>
      </c>
      <c r="I507" s="70"/>
      <c r="J507" s="5"/>
      <c r="K507" s="209" t="b">
        <f>IF(ABS(E507-SUM(E501:E506))&lt;0.001,TRUE,FALSE)</f>
        <v>1</v>
      </c>
    </row>
    <row r="508" spans="1:12" ht="10.5" customHeight="1" x14ac:dyDescent="0.2">
      <c r="A508" s="54"/>
      <c r="B508" s="52" t="s">
        <v>157</v>
      </c>
      <c r="C508" s="308">
        <v>11472040567.808853</v>
      </c>
      <c r="D508" s="308">
        <v>46925719401.795677</v>
      </c>
      <c r="E508" s="308">
        <v>58397759969.60453</v>
      </c>
      <c r="F508" s="315">
        <v>1722815022.8490105</v>
      </c>
      <c r="G508" s="315">
        <v>245100074.64212725</v>
      </c>
      <c r="H508" s="186">
        <v>5.1735285625033711E-2</v>
      </c>
      <c r="I508" s="69"/>
      <c r="K508" s="209" t="b">
        <f>IF(ABS(E508-SUM(E421,E407,E452:E453,E473,E474,E475,E488:E499,E507))&lt;0.001,TRUE,FALSE)</f>
        <v>1</v>
      </c>
    </row>
    <row r="509" spans="1:12" ht="10.5" customHeight="1" x14ac:dyDescent="0.2">
      <c r="A509" s="2"/>
      <c r="B509" s="167" t="s">
        <v>181</v>
      </c>
      <c r="C509" s="319">
        <v>4.17</v>
      </c>
      <c r="D509" s="319">
        <v>203.79999999999995</v>
      </c>
      <c r="E509" s="319">
        <v>207.96999999999994</v>
      </c>
      <c r="F509" s="320"/>
      <c r="G509" s="320"/>
      <c r="H509" s="240">
        <v>-0.33994541068934891</v>
      </c>
      <c r="I509" s="69"/>
    </row>
    <row r="510" spans="1:12" s="28" customFormat="1" x14ac:dyDescent="0.2">
      <c r="A510" s="2"/>
      <c r="B510" s="168" t="s">
        <v>182</v>
      </c>
      <c r="C510" s="321"/>
      <c r="D510" s="321">
        <v>284.86</v>
      </c>
      <c r="E510" s="321">
        <v>284.86</v>
      </c>
      <c r="F510" s="322"/>
      <c r="G510" s="322"/>
      <c r="H510" s="194"/>
      <c r="I510" s="70"/>
      <c r="J510" s="5"/>
    </row>
    <row r="511" spans="1:12" s="28" customFormat="1" ht="12.75" x14ac:dyDescent="0.2">
      <c r="A511" s="54"/>
      <c r="B511" s="212" t="s">
        <v>31</v>
      </c>
      <c r="C511" s="431">
        <v>21026868498.958771</v>
      </c>
      <c r="D511" s="431">
        <v>58788433800.086014</v>
      </c>
      <c r="E511" s="431">
        <v>79815302299.04483</v>
      </c>
      <c r="F511" s="432"/>
      <c r="G511" s="432">
        <v>361978802.01183224</v>
      </c>
      <c r="H511" s="433">
        <v>4.872112718740218E-2</v>
      </c>
      <c r="I511" s="70"/>
      <c r="J511" s="5"/>
      <c r="K511" s="209" t="b">
        <f>IF(ABS(E511-SUM(E298,E508:E510))&lt;0.001,TRUE,FALSE)</f>
        <v>1</v>
      </c>
    </row>
    <row r="512" spans="1:12" s="28" customFormat="1" x14ac:dyDescent="0.2">
      <c r="A512" s="54"/>
      <c r="B512" s="76" t="s">
        <v>13</v>
      </c>
      <c r="C512" s="274"/>
      <c r="D512" s="276"/>
      <c r="E512" s="276"/>
      <c r="F512" s="434"/>
      <c r="G512" s="429"/>
      <c r="H512" s="430"/>
      <c r="I512" s="70"/>
      <c r="J512" s="5"/>
    </row>
    <row r="513" spans="1:11" s="28" customFormat="1" x14ac:dyDescent="0.2">
      <c r="A513" s="54"/>
      <c r="B513" s="76" t="s">
        <v>14</v>
      </c>
      <c r="C513" s="275"/>
      <c r="D513" s="65"/>
      <c r="E513" s="65"/>
      <c r="F513" s="427"/>
      <c r="G513" s="427"/>
      <c r="H513" s="428"/>
      <c r="I513" s="70"/>
      <c r="J513" s="5"/>
    </row>
    <row r="514" spans="1:11" s="28" customFormat="1" ht="12" x14ac:dyDescent="0.2">
      <c r="A514" s="54"/>
      <c r="B514" s="229" t="s">
        <v>248</v>
      </c>
      <c r="C514" s="241"/>
      <c r="D514" s="241"/>
      <c r="E514" s="241"/>
      <c r="F514" s="241"/>
      <c r="G514" s="241"/>
      <c r="H514" s="433"/>
      <c r="I514" s="70"/>
      <c r="K514" s="209" t="b">
        <f>IF(ABS(E514-SUM(E512:E513))&lt;0.001,TRUE,FALSE)</f>
        <v>1</v>
      </c>
    </row>
    <row r="515" spans="1:11" s="28" customFormat="1" ht="12" x14ac:dyDescent="0.2">
      <c r="A515" s="54"/>
      <c r="B515" s="229" t="s">
        <v>298</v>
      </c>
      <c r="C515" s="323"/>
      <c r="D515" s="323">
        <v>339884.1800000004</v>
      </c>
      <c r="E515" s="323">
        <v>339884.1800000004</v>
      </c>
      <c r="F515" s="324"/>
      <c r="G515" s="324"/>
      <c r="H515" s="433">
        <v>-8.7801684921320566E-2</v>
      </c>
      <c r="I515" s="70"/>
    </row>
    <row r="516" spans="1:11" s="28" customFormat="1" ht="12" x14ac:dyDescent="0.2">
      <c r="A516" s="54"/>
      <c r="B516" s="229" t="s">
        <v>421</v>
      </c>
      <c r="C516" s="229"/>
      <c r="D516" s="323">
        <v>77321875.13720195</v>
      </c>
      <c r="E516" s="323">
        <v>77321875.13720195</v>
      </c>
      <c r="F516" s="323"/>
      <c r="G516" s="324"/>
      <c r="H516" s="433">
        <v>4.866819221965013E-2</v>
      </c>
      <c r="I516" s="70"/>
    </row>
    <row r="517" spans="1:11" s="28" customFormat="1" ht="12" hidden="1" x14ac:dyDescent="0.2">
      <c r="A517" s="54"/>
      <c r="B517" s="229" t="s">
        <v>495</v>
      </c>
      <c r="C517" s="323"/>
      <c r="D517" s="323">
        <v>73164580.762052</v>
      </c>
      <c r="E517" s="323">
        <v>73164580.762052</v>
      </c>
      <c r="F517" s="323"/>
      <c r="G517" s="324"/>
      <c r="H517" s="433">
        <v>-0.52936480862888313</v>
      </c>
      <c r="I517" s="70"/>
    </row>
    <row r="518" spans="1:11" s="28" customFormat="1" ht="12" x14ac:dyDescent="0.2">
      <c r="A518" s="54"/>
      <c r="B518" s="229" t="s">
        <v>389</v>
      </c>
      <c r="C518" s="323"/>
      <c r="D518" s="323">
        <v>76753.269999999975</v>
      </c>
      <c r="E518" s="323">
        <v>76753.269999999975</v>
      </c>
      <c r="F518" s="323"/>
      <c r="G518" s="324">
        <v>93.23</v>
      </c>
      <c r="H518" s="433">
        <v>0.41279089137509062</v>
      </c>
      <c r="I518" s="70"/>
    </row>
    <row r="519" spans="1:11" s="28" customFormat="1" x14ac:dyDescent="0.2">
      <c r="A519" s="54"/>
      <c r="B519" s="265" t="s">
        <v>238</v>
      </c>
      <c r="C519" s="213"/>
      <c r="D519" s="213"/>
      <c r="E519" s="213"/>
      <c r="F519" s="213"/>
      <c r="G519" s="213"/>
      <c r="H519" s="214"/>
      <c r="I519" s="70"/>
    </row>
    <row r="520" spans="1:11" ht="9" customHeight="1" x14ac:dyDescent="0.2">
      <c r="A520" s="54"/>
      <c r="B520" s="265" t="s">
        <v>251</v>
      </c>
      <c r="C520" s="213"/>
      <c r="D520" s="213"/>
      <c r="E520" s="213"/>
      <c r="F520" s="213"/>
      <c r="G520" s="213"/>
      <c r="H520" s="214"/>
      <c r="I520" s="69"/>
    </row>
    <row r="521" spans="1:11" ht="16.5" customHeight="1" x14ac:dyDescent="0.2">
      <c r="A521" s="2"/>
      <c r="B521" s="265" t="s">
        <v>376</v>
      </c>
      <c r="C521" s="213"/>
      <c r="D521" s="213"/>
      <c r="E521" s="213"/>
      <c r="F521" s="165"/>
      <c r="G521" s="165"/>
      <c r="H521" s="215"/>
      <c r="I521" s="85"/>
    </row>
    <row r="522" spans="1:11" x14ac:dyDescent="0.2">
      <c r="B522" s="265" t="s">
        <v>282</v>
      </c>
      <c r="C522" s="85"/>
      <c r="D522" s="85"/>
      <c r="E522" s="86"/>
      <c r="F522" s="5"/>
      <c r="G522" s="5"/>
      <c r="H522" s="5"/>
      <c r="I522" s="8"/>
    </row>
    <row r="523" spans="1:11" ht="15.75" x14ac:dyDescent="0.25">
      <c r="B523" s="7" t="s">
        <v>288</v>
      </c>
      <c r="C523" s="8"/>
      <c r="D523" s="8"/>
      <c r="E523" s="8"/>
      <c r="F523" s="8"/>
      <c r="G523" s="8"/>
      <c r="H523" s="8"/>
    </row>
    <row r="524" spans="1:11" ht="19.5" customHeight="1" x14ac:dyDescent="0.2">
      <c r="B524" s="9"/>
      <c r="C524" s="10" t="str">
        <f>$C$3</f>
        <v>PERIODE DU 1.1 AU 31.10.2024</v>
      </c>
      <c r="D524" s="11"/>
      <c r="I524" s="15"/>
    </row>
    <row r="525" spans="1:11" ht="12.75" x14ac:dyDescent="0.2">
      <c r="B525" s="12" t="str">
        <f>B430</f>
        <v xml:space="preserve">             I - ASSURANCE MALADIE : DÉPENSES en milliers d'euros</v>
      </c>
      <c r="C525" s="13"/>
      <c r="D525" s="13"/>
      <c r="E525" s="13"/>
      <c r="F525" s="14"/>
      <c r="G525" s="15"/>
      <c r="H525" s="15"/>
      <c r="I525" s="20"/>
    </row>
    <row r="526" spans="1:11" ht="12.75" customHeight="1" x14ac:dyDescent="0.2">
      <c r="B526" s="597"/>
      <c r="C526" s="598"/>
      <c r="D526" s="87"/>
      <c r="E526" s="88" t="s">
        <v>6</v>
      </c>
      <c r="F526" s="339" t="str">
        <f>$H$5</f>
        <v>PCAP</v>
      </c>
      <c r="G526" s="197"/>
      <c r="H526" s="89"/>
      <c r="I526" s="20"/>
    </row>
    <row r="527" spans="1:11" ht="12.75" customHeight="1" x14ac:dyDescent="0.2">
      <c r="B527" s="616" t="s">
        <v>296</v>
      </c>
      <c r="C527" s="617"/>
      <c r="D527" s="90"/>
      <c r="E527" s="301"/>
      <c r="F527" s="239"/>
      <c r="G527" s="199"/>
      <c r="H527" s="90"/>
      <c r="I527" s="20"/>
    </row>
    <row r="528" spans="1:11" ht="22.5" customHeight="1" x14ac:dyDescent="0.2">
      <c r="A528" s="91"/>
      <c r="B528" s="620" t="s">
        <v>295</v>
      </c>
      <c r="C528" s="621"/>
      <c r="D528" s="93"/>
      <c r="E528" s="303"/>
      <c r="F528" s="237"/>
      <c r="G528" s="200"/>
      <c r="H528" s="93"/>
      <c r="I528" s="20"/>
    </row>
    <row r="529" spans="1:11" ht="22.5" customHeight="1" x14ac:dyDescent="0.2">
      <c r="A529" s="91"/>
      <c r="B529" s="92" t="s">
        <v>294</v>
      </c>
      <c r="C529" s="172"/>
      <c r="D529" s="93"/>
      <c r="E529" s="303">
        <v>61303040627.235748</v>
      </c>
      <c r="F529" s="237">
        <v>1.9983171165951497E-2</v>
      </c>
      <c r="G529" s="200"/>
      <c r="H529" s="93"/>
      <c r="I529" s="20"/>
      <c r="J529" s="104"/>
      <c r="K529" s="209" t="b">
        <f>IF(ABS(E529-SUM(E530,E535,E547:E548,E551:E556))&lt;0.001,TRUE,FALSE)</f>
        <v>1</v>
      </c>
    </row>
    <row r="530" spans="1:11" ht="15" customHeight="1" x14ac:dyDescent="0.2">
      <c r="B530" s="618" t="s">
        <v>410</v>
      </c>
      <c r="C530" s="619"/>
      <c r="D530" s="90"/>
      <c r="E530" s="303">
        <v>15018355104.166138</v>
      </c>
      <c r="F530" s="237">
        <v>-1.7401360496350327E-2</v>
      </c>
      <c r="G530" s="201"/>
      <c r="H530" s="90"/>
      <c r="I530" s="20"/>
      <c r="J530" s="104"/>
      <c r="K530" s="209" t="b">
        <f>IF(ABS(E530-SUM(E531:E534))&lt;0.001,TRUE,FALSE)</f>
        <v>1</v>
      </c>
    </row>
    <row r="531" spans="1:11" ht="15" customHeight="1" x14ac:dyDescent="0.2">
      <c r="B531" s="609" t="s">
        <v>72</v>
      </c>
      <c r="C531" s="610"/>
      <c r="D531" s="90"/>
      <c r="E531" s="301">
        <v>1043892524.9908868</v>
      </c>
      <c r="F531" s="239">
        <v>6.1485971898262548E-2</v>
      </c>
      <c r="G531" s="199"/>
      <c r="H531" s="90"/>
      <c r="I531" s="20"/>
      <c r="J531" s="104"/>
    </row>
    <row r="532" spans="1:11" ht="15" customHeight="1" x14ac:dyDescent="0.2">
      <c r="B532" s="421" t="s">
        <v>404</v>
      </c>
      <c r="C532" s="404"/>
      <c r="D532" s="90"/>
      <c r="E532" s="301">
        <v>11522564902.462858</v>
      </c>
      <c r="F532" s="239">
        <v>-0.16268354812795938</v>
      </c>
      <c r="G532" s="199"/>
      <c r="H532" s="90"/>
      <c r="I532" s="20"/>
      <c r="J532" s="104"/>
    </row>
    <row r="533" spans="1:11" ht="15" customHeight="1" x14ac:dyDescent="0.2">
      <c r="B533" s="421" t="s">
        <v>407</v>
      </c>
      <c r="C533" s="404"/>
      <c r="D533" s="90"/>
      <c r="E533" s="301">
        <v>39385766.519385703</v>
      </c>
      <c r="F533" s="239">
        <v>-0.35603074926439615</v>
      </c>
      <c r="G533" s="199"/>
      <c r="H533" s="90"/>
      <c r="I533" s="20"/>
      <c r="J533" s="104"/>
    </row>
    <row r="534" spans="1:11" ht="15" customHeight="1" x14ac:dyDescent="0.2">
      <c r="B534" s="421" t="s">
        <v>405</v>
      </c>
      <c r="C534" s="404"/>
      <c r="D534" s="90"/>
      <c r="E534" s="301">
        <v>2412511910.1930056</v>
      </c>
      <c r="F534" s="239"/>
      <c r="G534" s="199"/>
      <c r="H534" s="90"/>
      <c r="I534" s="20"/>
      <c r="J534" s="104"/>
    </row>
    <row r="535" spans="1:11" ht="15" customHeight="1" x14ac:dyDescent="0.2">
      <c r="B535" s="601" t="s">
        <v>71</v>
      </c>
      <c r="C535" s="602"/>
      <c r="D535" s="90"/>
      <c r="E535" s="303">
        <v>39088877022.494217</v>
      </c>
      <c r="F535" s="237">
        <v>7.1964073127694261E-2</v>
      </c>
      <c r="G535" s="201"/>
      <c r="H535" s="90"/>
      <c r="I535" s="20"/>
      <c r="J535" s="104"/>
      <c r="K535" s="209" t="b">
        <f>IF(ABS(E535-SUM(E536:E541))&lt;0.001,TRUE,FALSE)</f>
        <v>1</v>
      </c>
    </row>
    <row r="536" spans="1:11" ht="15" customHeight="1" x14ac:dyDescent="0.2">
      <c r="B536" s="609" t="s">
        <v>70</v>
      </c>
      <c r="C536" s="610"/>
      <c r="D536" s="90"/>
      <c r="E536" s="301"/>
      <c r="F536" s="239"/>
      <c r="G536" s="199"/>
      <c r="H536" s="90"/>
      <c r="I536" s="20"/>
      <c r="J536" s="104"/>
    </row>
    <row r="537" spans="1:11" ht="15" customHeight="1" x14ac:dyDescent="0.2">
      <c r="B537" s="609" t="s">
        <v>361</v>
      </c>
      <c r="C537" s="610"/>
      <c r="D537" s="90"/>
      <c r="E537" s="301">
        <v>0</v>
      </c>
      <c r="F537" s="239"/>
      <c r="G537" s="199"/>
      <c r="H537" s="90"/>
      <c r="I537" s="20"/>
      <c r="J537" s="104"/>
    </row>
    <row r="538" spans="1:11" ht="15" customHeight="1" x14ac:dyDescent="0.2">
      <c r="B538" s="622" t="s">
        <v>413</v>
      </c>
      <c r="C538" s="623"/>
      <c r="D538" s="90"/>
      <c r="E538" s="301">
        <v>30172436144.859581</v>
      </c>
      <c r="F538" s="239">
        <v>7.0996191732921821E-2</v>
      </c>
      <c r="G538" s="199"/>
      <c r="H538" s="90"/>
      <c r="I538" s="20"/>
      <c r="J538" s="104"/>
    </row>
    <row r="539" spans="1:11" ht="15" customHeight="1" x14ac:dyDescent="0.2">
      <c r="B539" s="609" t="s">
        <v>357</v>
      </c>
      <c r="C539" s="610"/>
      <c r="D539" s="90"/>
      <c r="E539" s="301">
        <v>5469397646.4265251</v>
      </c>
      <c r="F539" s="239">
        <v>0.14082882505963767</v>
      </c>
      <c r="G539" s="199"/>
      <c r="H539" s="90"/>
      <c r="I539" s="20"/>
      <c r="J539" s="104"/>
    </row>
    <row r="540" spans="1:11" ht="15" customHeight="1" x14ac:dyDescent="0.2">
      <c r="B540" s="609" t="s">
        <v>358</v>
      </c>
      <c r="C540" s="610"/>
      <c r="D540" s="90"/>
      <c r="E540" s="301">
        <v>937936874.17893648</v>
      </c>
      <c r="F540" s="239">
        <v>2.3101462586860855E-3</v>
      </c>
      <c r="G540" s="199"/>
      <c r="H540" s="90"/>
      <c r="I540" s="20"/>
      <c r="J540" s="104"/>
    </row>
    <row r="541" spans="1:11" ht="12.75" customHeight="1" x14ac:dyDescent="0.2">
      <c r="B541" s="609" t="s">
        <v>359</v>
      </c>
      <c r="C541" s="610"/>
      <c r="D541" s="90"/>
      <c r="E541" s="301">
        <v>2509106357.0291715</v>
      </c>
      <c r="F541" s="239">
        <v>-2.0802367758931628E-2</v>
      </c>
      <c r="G541" s="199"/>
      <c r="H541" s="90"/>
      <c r="I541" s="20"/>
      <c r="J541" s="104"/>
      <c r="K541" s="209" t="b">
        <f>IF(ABS(E541-SUM(E542:E546))&lt;0.001,TRUE,FALSE)</f>
        <v>1</v>
      </c>
    </row>
    <row r="542" spans="1:11" ht="15" customHeight="1" x14ac:dyDescent="0.2">
      <c r="B542" s="614" t="s">
        <v>394</v>
      </c>
      <c r="C542" s="615"/>
      <c r="D542" s="90"/>
      <c r="E542" s="301">
        <v>1977137015.3680344</v>
      </c>
      <c r="F542" s="239">
        <v>-2.0247047648108918E-2</v>
      </c>
      <c r="G542" s="199"/>
      <c r="H542" s="90"/>
      <c r="I542" s="20"/>
      <c r="J542" s="104"/>
    </row>
    <row r="543" spans="1:11" ht="15" customHeight="1" x14ac:dyDescent="0.2">
      <c r="B543" s="614" t="s">
        <v>395</v>
      </c>
      <c r="C543" s="615"/>
      <c r="D543" s="90"/>
      <c r="E543" s="301">
        <v>40274120.957285859</v>
      </c>
      <c r="F543" s="239">
        <v>2.8386399431589604E-2</v>
      </c>
      <c r="G543" s="199"/>
      <c r="H543" s="90"/>
      <c r="I543" s="20"/>
      <c r="J543" s="104"/>
    </row>
    <row r="544" spans="1:11" ht="15" customHeight="1" x14ac:dyDescent="0.2">
      <c r="B544" s="614" t="s">
        <v>396</v>
      </c>
      <c r="C544" s="615"/>
      <c r="D544" s="90"/>
      <c r="E544" s="301">
        <v>68154990.549841017</v>
      </c>
      <c r="F544" s="239">
        <v>-0.15193530177792958</v>
      </c>
      <c r="G544" s="199"/>
      <c r="H544" s="90"/>
      <c r="I544" s="20"/>
      <c r="J544" s="104"/>
    </row>
    <row r="545" spans="1:11" ht="15" customHeight="1" x14ac:dyDescent="0.2">
      <c r="B545" s="614" t="s">
        <v>397</v>
      </c>
      <c r="C545" s="615"/>
      <c r="D545" s="90"/>
      <c r="E545" s="301">
        <v>16622736.273306908</v>
      </c>
      <c r="F545" s="239">
        <v>-5.4251137938108207E-2</v>
      </c>
      <c r="G545" s="199"/>
      <c r="H545" s="90"/>
      <c r="I545" s="20"/>
      <c r="J545" s="104"/>
    </row>
    <row r="546" spans="1:11" ht="12.75" x14ac:dyDescent="0.2">
      <c r="B546" s="628" t="s">
        <v>406</v>
      </c>
      <c r="C546" s="629"/>
      <c r="D546" s="90"/>
      <c r="E546" s="301">
        <v>406917493.88070345</v>
      </c>
      <c r="F546" s="239">
        <v>-9.6627755967337858E-4</v>
      </c>
      <c r="G546" s="199"/>
      <c r="H546" s="90"/>
      <c r="I546" s="20"/>
      <c r="J546" s="104"/>
    </row>
    <row r="547" spans="1:11" ht="18.75" customHeight="1" x14ac:dyDescent="0.2">
      <c r="B547" s="601" t="s">
        <v>362</v>
      </c>
      <c r="C547" s="602"/>
      <c r="D547" s="90"/>
      <c r="E547" s="303">
        <v>17263700.889999863</v>
      </c>
      <c r="F547" s="237">
        <v>0.1098457032971305</v>
      </c>
      <c r="G547" s="199"/>
      <c r="H547" s="90"/>
      <c r="I547" s="20"/>
      <c r="J547" s="104"/>
      <c r="K547" s="209"/>
    </row>
    <row r="548" spans="1:11" ht="27.75" customHeight="1" x14ac:dyDescent="0.2">
      <c r="B548" s="611" t="s">
        <v>363</v>
      </c>
      <c r="C548" s="613"/>
      <c r="D548" s="90"/>
      <c r="E548" s="303">
        <v>7178544799.6853943</v>
      </c>
      <c r="F548" s="237">
        <v>-0.13899550829978591</v>
      </c>
      <c r="G548" s="201"/>
      <c r="H548" s="90"/>
      <c r="I548" s="20"/>
      <c r="J548" s="104"/>
      <c r="K548" s="209" t="b">
        <f>IF(ABS(E548-SUM(E549:E550))&lt;0.001,TRUE,FALSE)</f>
        <v>1</v>
      </c>
    </row>
    <row r="549" spans="1:11" ht="17.25" customHeight="1" x14ac:dyDescent="0.2">
      <c r="B549" s="423" t="s">
        <v>408</v>
      </c>
      <c r="C549" s="405"/>
      <c r="D549" s="90"/>
      <c r="E549" s="301">
        <v>6866991366.2983942</v>
      </c>
      <c r="F549" s="239">
        <v>-0.16097340647260583</v>
      </c>
      <c r="G549" s="201"/>
      <c r="H549" s="90"/>
      <c r="I549" s="20"/>
      <c r="J549" s="104"/>
    </row>
    <row r="550" spans="1:11" ht="24" customHeight="1" x14ac:dyDescent="0.2">
      <c r="B550" s="423" t="s">
        <v>409</v>
      </c>
      <c r="C550" s="405"/>
      <c r="D550" s="90"/>
      <c r="E550" s="301">
        <v>311553433.38700038</v>
      </c>
      <c r="F550" s="239"/>
      <c r="G550" s="201"/>
      <c r="H550" s="90"/>
      <c r="I550" s="20"/>
      <c r="J550" s="104"/>
    </row>
    <row r="551" spans="1:11" s="363" customFormat="1" ht="21.75" customHeight="1" x14ac:dyDescent="0.2">
      <c r="A551" s="6"/>
      <c r="B551" s="611" t="s">
        <v>364</v>
      </c>
      <c r="C551" s="613"/>
      <c r="D551" s="90"/>
      <c r="E551" s="301"/>
      <c r="F551" s="239"/>
      <c r="G551" s="199"/>
      <c r="H551" s="90"/>
      <c r="I551" s="362"/>
      <c r="J551" s="359"/>
    </row>
    <row r="552" spans="1:11" s="363" customFormat="1" ht="27" customHeight="1" x14ac:dyDescent="0.2">
      <c r="A552" s="356"/>
      <c r="B552" s="611" t="s">
        <v>365</v>
      </c>
      <c r="C552" s="627"/>
      <c r="D552" s="360"/>
      <c r="E552" s="301"/>
      <c r="F552" s="239"/>
      <c r="G552" s="361"/>
      <c r="H552" s="360"/>
      <c r="I552" s="362"/>
      <c r="J552" s="359"/>
    </row>
    <row r="553" spans="1:11" s="363" customFormat="1" ht="19.5" customHeight="1" x14ac:dyDescent="0.2">
      <c r="A553" s="356"/>
      <c r="B553" s="611" t="s">
        <v>366</v>
      </c>
      <c r="C553" s="627"/>
      <c r="D553" s="360"/>
      <c r="E553" s="301"/>
      <c r="F553" s="239"/>
      <c r="G553" s="361"/>
      <c r="H553" s="360"/>
      <c r="I553" s="362"/>
      <c r="J553" s="359"/>
    </row>
    <row r="554" spans="1:11" s="363" customFormat="1" ht="18.75" customHeight="1" x14ac:dyDescent="0.2">
      <c r="A554" s="356"/>
      <c r="B554" s="611" t="s">
        <v>367</v>
      </c>
      <c r="C554" s="627"/>
      <c r="D554" s="360"/>
      <c r="E554" s="301"/>
      <c r="F554" s="239"/>
      <c r="G554" s="361"/>
      <c r="H554" s="360"/>
      <c r="I554" s="362"/>
      <c r="J554" s="359"/>
    </row>
    <row r="555" spans="1:11" ht="12.75" customHeight="1" x14ac:dyDescent="0.2">
      <c r="A555" s="356"/>
      <c r="B555" s="611" t="s">
        <v>368</v>
      </c>
      <c r="C555" s="612"/>
      <c r="D555" s="360"/>
      <c r="E555" s="301"/>
      <c r="F555" s="239"/>
      <c r="G555" s="361"/>
      <c r="H555" s="360"/>
      <c r="I555" s="20"/>
      <c r="J555" s="104"/>
    </row>
    <row r="556" spans="1:11" s="95" customFormat="1" ht="16.5" customHeight="1" x14ac:dyDescent="0.2">
      <c r="A556" s="6"/>
      <c r="B556" s="611" t="s">
        <v>369</v>
      </c>
      <c r="C556" s="612"/>
      <c r="D556" s="90"/>
      <c r="E556" s="301"/>
      <c r="F556" s="239"/>
      <c r="G556" s="201"/>
      <c r="H556" s="90"/>
      <c r="I556" s="94"/>
      <c r="J556" s="104"/>
    </row>
    <row r="557" spans="1:11" s="95" customFormat="1" ht="16.5" customHeight="1" x14ac:dyDescent="0.2">
      <c r="A557" s="91"/>
      <c r="B557" s="599" t="s">
        <v>66</v>
      </c>
      <c r="C557" s="600"/>
      <c r="D557" s="93"/>
      <c r="E557" s="303">
        <v>2618048810.8771257</v>
      </c>
      <c r="F557" s="237">
        <v>3.7479595401558985E-2</v>
      </c>
      <c r="G557" s="200"/>
      <c r="H557" s="93"/>
      <c r="I557" s="94"/>
      <c r="J557" s="104"/>
    </row>
    <row r="558" spans="1:11" ht="16.5" customHeight="1" x14ac:dyDescent="0.2">
      <c r="A558" s="91"/>
      <c r="B558" s="601" t="s">
        <v>375</v>
      </c>
      <c r="C558" s="602"/>
      <c r="D558" s="93"/>
      <c r="E558" s="301">
        <v>2582939492.4171338</v>
      </c>
      <c r="F558" s="239">
        <v>3.684731166025923E-2</v>
      </c>
      <c r="G558" s="200"/>
      <c r="H558" s="93"/>
      <c r="I558" s="20"/>
      <c r="J558" s="104"/>
    </row>
    <row r="559" spans="1:11" ht="13.5" customHeight="1" x14ac:dyDescent="0.2">
      <c r="B559" s="601" t="s">
        <v>236</v>
      </c>
      <c r="C559" s="602"/>
      <c r="D559" s="90"/>
      <c r="E559" s="301">
        <v>-712172.99999999977</v>
      </c>
      <c r="F559" s="239">
        <v>-0.21314154266344343</v>
      </c>
      <c r="G559" s="199"/>
      <c r="H559" s="90"/>
      <c r="I559" s="20"/>
      <c r="J559" s="104"/>
    </row>
    <row r="560" spans="1:11" s="95" customFormat="1" ht="16.5" customHeight="1" x14ac:dyDescent="0.2">
      <c r="A560" s="6"/>
      <c r="B560" s="601" t="s">
        <v>316</v>
      </c>
      <c r="C560" s="602"/>
      <c r="D560" s="90"/>
      <c r="E560" s="301">
        <v>-48654</v>
      </c>
      <c r="F560" s="239">
        <v>-1.4582573824279965E-2</v>
      </c>
      <c r="G560" s="199"/>
      <c r="H560" s="90"/>
      <c r="I560" s="94"/>
      <c r="J560" s="104"/>
    </row>
    <row r="561" spans="1:11" ht="18" customHeight="1" x14ac:dyDescent="0.2">
      <c r="A561" s="91"/>
      <c r="B561" s="599" t="s">
        <v>67</v>
      </c>
      <c r="C561" s="600"/>
      <c r="D561" s="93"/>
      <c r="E561" s="303">
        <v>450004147.34006119</v>
      </c>
      <c r="F561" s="237">
        <v>8.8599117102682756E-2</v>
      </c>
      <c r="G561" s="200"/>
      <c r="H561" s="93"/>
      <c r="I561" s="20"/>
      <c r="J561" s="104"/>
      <c r="K561" s="209" t="b">
        <f>IF(ABS(E561-SUM(E562:E563))&lt;0.001,TRUE,FALSE)</f>
        <v>1</v>
      </c>
    </row>
    <row r="562" spans="1:11" ht="12.75" x14ac:dyDescent="0.2">
      <c r="B562" s="601" t="s">
        <v>68</v>
      </c>
      <c r="C562" s="602"/>
      <c r="D562" s="90"/>
      <c r="E562" s="301">
        <v>407255268.69000202</v>
      </c>
      <c r="F562" s="239">
        <v>9.5896428797001887E-2</v>
      </c>
      <c r="G562" s="199"/>
      <c r="H562" s="90"/>
      <c r="I562" s="20"/>
      <c r="J562" s="104"/>
    </row>
    <row r="563" spans="1:11" s="95" customFormat="1" ht="12.75" x14ac:dyDescent="0.2">
      <c r="A563" s="6"/>
      <c r="B563" s="601" t="s">
        <v>69</v>
      </c>
      <c r="C563" s="602"/>
      <c r="D563" s="90"/>
      <c r="E563" s="301">
        <v>42748878.650059126</v>
      </c>
      <c r="F563" s="239">
        <v>2.3662148014375495E-2</v>
      </c>
      <c r="G563" s="199"/>
      <c r="H563" s="90"/>
      <c r="I563" s="94"/>
      <c r="J563" s="104"/>
    </row>
    <row r="564" spans="1:11" ht="31.5" customHeight="1" x14ac:dyDescent="0.2">
      <c r="A564" s="91"/>
      <c r="B564" s="630" t="s">
        <v>293</v>
      </c>
      <c r="C564" s="631"/>
      <c r="D564" s="98"/>
      <c r="E564" s="326">
        <v>64371093585.452942</v>
      </c>
      <c r="F564" s="243">
        <v>2.1133510858522442E-2</v>
      </c>
      <c r="G564" s="202"/>
      <c r="H564" s="99"/>
      <c r="I564" s="8"/>
      <c r="K564" s="209" t="b">
        <f>IF(ABS(E564-SUM(E529,E557,E561))&lt;0.001,TRUE,FALSE)</f>
        <v>1</v>
      </c>
    </row>
    <row r="565" spans="1:11" ht="18.75" customHeight="1" x14ac:dyDescent="0.25">
      <c r="B565" s="7" t="s">
        <v>288</v>
      </c>
      <c r="C565" s="8"/>
      <c r="D565" s="8"/>
      <c r="E565" s="8"/>
      <c r="F565" s="8"/>
      <c r="G565" s="8"/>
      <c r="H565" s="8"/>
    </row>
    <row r="566" spans="1:11" ht="19.5" customHeight="1" x14ac:dyDescent="0.2">
      <c r="B566" s="9"/>
      <c r="C566" s="10" t="str">
        <f>$C$3</f>
        <v>PERIODE DU 1.1 AU 31.10.2024</v>
      </c>
      <c r="D566" s="11"/>
      <c r="I566" s="5"/>
    </row>
    <row r="567" spans="1:11" ht="12.75" x14ac:dyDescent="0.2">
      <c r="B567" s="12" t="str">
        <f>B525</f>
        <v xml:space="preserve">             I - ASSURANCE MALADIE : DÉPENSES en milliers d'euros</v>
      </c>
      <c r="C567" s="13"/>
      <c r="D567" s="13"/>
      <c r="E567" s="13"/>
      <c r="F567" s="14"/>
      <c r="G567" s="15"/>
      <c r="H567" s="15"/>
      <c r="I567" s="5"/>
    </row>
    <row r="568" spans="1:11" s="104" customFormat="1" ht="13.5" customHeight="1" x14ac:dyDescent="0.2">
      <c r="A568" s="6"/>
      <c r="B568" s="597"/>
      <c r="C568" s="598"/>
      <c r="D568" s="87"/>
      <c r="E568" s="88" t="s">
        <v>6</v>
      </c>
      <c r="F568" s="339" t="str">
        <f>$H$5</f>
        <v>PCAP</v>
      </c>
      <c r="G568" s="89"/>
      <c r="H568" s="20"/>
    </row>
    <row r="569" spans="1:11" s="104" customFormat="1" ht="27" customHeight="1" x14ac:dyDescent="0.2">
      <c r="A569" s="6"/>
      <c r="B569" s="632" t="s">
        <v>292</v>
      </c>
      <c r="C569" s="633"/>
      <c r="D569" s="634"/>
      <c r="E569" s="101"/>
      <c r="F569" s="176"/>
      <c r="G569" s="102"/>
      <c r="H569" s="103"/>
    </row>
    <row r="570" spans="1:11" s="104" customFormat="1" ht="32.25" customHeight="1" x14ac:dyDescent="0.2">
      <c r="A570" s="6"/>
      <c r="B570" s="624" t="s">
        <v>291</v>
      </c>
      <c r="C570" s="625"/>
      <c r="D570" s="626"/>
      <c r="E570" s="327">
        <v>10337083890.979336</v>
      </c>
      <c r="F570" s="177">
        <v>4.0273752023013643E-2</v>
      </c>
      <c r="G570" s="105"/>
      <c r="H570" s="106"/>
      <c r="K570" s="209" t="b">
        <f>IF(ABS(E570-SUM(E571,E585,E593:E594,E598))&lt;0.001,TRUE,FALSE)</f>
        <v>1</v>
      </c>
    </row>
    <row r="571" spans="1:11" s="104" customFormat="1" ht="28.5" customHeight="1" x14ac:dyDescent="0.2">
      <c r="A571" s="6"/>
      <c r="B571" s="595" t="s">
        <v>183</v>
      </c>
      <c r="C571" s="596"/>
      <c r="D571" s="635"/>
      <c r="E571" s="327">
        <v>8288590242.1494923</v>
      </c>
      <c r="F571" s="177">
        <v>3.2707493370618845E-2</v>
      </c>
      <c r="G571" s="109"/>
      <c r="H571" s="106"/>
      <c r="K571" s="209" t="b">
        <f>IF(ABS(E571-SUM(E572:E584))&lt;0.001,TRUE,FALSE)</f>
        <v>1</v>
      </c>
    </row>
    <row r="572" spans="1:11" s="104" customFormat="1" ht="12.75" x14ac:dyDescent="0.2">
      <c r="A572" s="6"/>
      <c r="B572" s="603" t="s">
        <v>53</v>
      </c>
      <c r="C572" s="604"/>
      <c r="D572" s="605"/>
      <c r="E572" s="328">
        <v>6136549151.0699272</v>
      </c>
      <c r="F572" s="174">
        <v>4.1884141771512784E-2</v>
      </c>
      <c r="G572" s="109"/>
      <c r="H572" s="106"/>
    </row>
    <row r="573" spans="1:11" s="104" customFormat="1" ht="12.75" x14ac:dyDescent="0.2">
      <c r="A573" s="6"/>
      <c r="B573" s="169" t="s">
        <v>360</v>
      </c>
      <c r="C573" s="383"/>
      <c r="D573" s="384"/>
      <c r="E573" s="328">
        <v>215461991.98957804</v>
      </c>
      <c r="F573" s="174">
        <v>-0.36412340195372883</v>
      </c>
      <c r="G573" s="109"/>
      <c r="H573" s="106"/>
    </row>
    <row r="574" spans="1:11" s="104" customFormat="1" ht="42.75" customHeight="1" x14ac:dyDescent="0.2">
      <c r="A574" s="6"/>
      <c r="B574" s="603" t="s">
        <v>429</v>
      </c>
      <c r="C574" s="604"/>
      <c r="D574" s="605"/>
      <c r="E574" s="328">
        <v>342691467.06000018</v>
      </c>
      <c r="F574" s="174">
        <v>3.8744429529846469E-2</v>
      </c>
      <c r="G574" s="109"/>
      <c r="H574" s="106"/>
    </row>
    <row r="575" spans="1:11" s="104" customFormat="1" ht="15" customHeight="1" x14ac:dyDescent="0.2">
      <c r="A575" s="6"/>
      <c r="B575" s="603" t="s">
        <v>54</v>
      </c>
      <c r="C575" s="604"/>
      <c r="D575" s="605"/>
      <c r="E575" s="328">
        <v>23254054.569999978</v>
      </c>
      <c r="F575" s="174">
        <v>2.5887623591972941E-2</v>
      </c>
      <c r="G575" s="109"/>
      <c r="H575" s="106"/>
    </row>
    <row r="576" spans="1:11" s="104" customFormat="1" ht="15" customHeight="1" x14ac:dyDescent="0.2">
      <c r="A576" s="6"/>
      <c r="B576" s="603" t="s">
        <v>496</v>
      </c>
      <c r="C576" s="604"/>
      <c r="D576" s="605"/>
      <c r="E576" s="328">
        <v>55028649.589999072</v>
      </c>
      <c r="F576" s="174">
        <v>2.2239620017004302E-2</v>
      </c>
      <c r="G576" s="109"/>
      <c r="H576" s="106"/>
    </row>
    <row r="577" spans="1:11" s="104" customFormat="1" ht="12.75" x14ac:dyDescent="0.2">
      <c r="A577" s="6"/>
      <c r="B577" s="603" t="s">
        <v>302</v>
      </c>
      <c r="C577" s="604"/>
      <c r="D577" s="605"/>
      <c r="E577" s="328">
        <v>5750.2300000000105</v>
      </c>
      <c r="F577" s="174">
        <v>0.77956277117904693</v>
      </c>
      <c r="G577" s="109"/>
      <c r="H577" s="106"/>
    </row>
    <row r="578" spans="1:11" s="104" customFormat="1" ht="12.75" x14ac:dyDescent="0.2">
      <c r="A578" s="6"/>
      <c r="B578" s="169" t="s">
        <v>184</v>
      </c>
      <c r="C578" s="170"/>
      <c r="D578" s="171"/>
      <c r="E578" s="328">
        <v>657239212.81999993</v>
      </c>
      <c r="F578" s="174">
        <v>0.16143615047875892</v>
      </c>
      <c r="G578" s="109"/>
      <c r="H578" s="110"/>
    </row>
    <row r="579" spans="1:11" s="104" customFormat="1" ht="12.75" x14ac:dyDescent="0.2">
      <c r="A579" s="6"/>
      <c r="B579" s="395" t="s">
        <v>373</v>
      </c>
      <c r="C579" s="170"/>
      <c r="D579" s="171"/>
      <c r="E579" s="328">
        <v>722655172.97000456</v>
      </c>
      <c r="F579" s="174">
        <v>3.1988882580643363E-2</v>
      </c>
      <c r="G579" s="109"/>
      <c r="H579" s="110"/>
    </row>
    <row r="580" spans="1:11" s="104" customFormat="1" ht="14.25" customHeight="1" x14ac:dyDescent="0.2">
      <c r="A580" s="6"/>
      <c r="B580" s="169" t="s">
        <v>185</v>
      </c>
      <c r="C580" s="170"/>
      <c r="D580" s="171"/>
      <c r="E580" s="328">
        <v>676084.00998600398</v>
      </c>
      <c r="F580" s="174">
        <v>-0.12337268288909919</v>
      </c>
      <c r="G580" s="109"/>
      <c r="H580" s="110"/>
    </row>
    <row r="581" spans="1:11" s="104" customFormat="1" ht="12.75" x14ac:dyDescent="0.2">
      <c r="A581" s="6"/>
      <c r="B581" s="603" t="s">
        <v>186</v>
      </c>
      <c r="C581" s="604"/>
      <c r="D581" s="605"/>
      <c r="E581" s="328">
        <v>131585279.19999677</v>
      </c>
      <c r="F581" s="174">
        <v>9.2039080864742884E-2</v>
      </c>
      <c r="G581" s="109"/>
      <c r="H581" s="110"/>
    </row>
    <row r="582" spans="1:11" s="104" customFormat="1" ht="12.75" x14ac:dyDescent="0.2">
      <c r="A582" s="6"/>
      <c r="B582" s="603" t="s">
        <v>187</v>
      </c>
      <c r="C582" s="604"/>
      <c r="D582" s="605"/>
      <c r="E582" s="328"/>
      <c r="F582" s="174"/>
      <c r="G582" s="109"/>
      <c r="H582" s="106"/>
    </row>
    <row r="583" spans="1:11" s="104" customFormat="1" ht="12.75" x14ac:dyDescent="0.2">
      <c r="A583" s="6"/>
      <c r="B583" s="603" t="s">
        <v>188</v>
      </c>
      <c r="C583" s="604"/>
      <c r="D583" s="605"/>
      <c r="E583" s="328">
        <v>872812.63999999082</v>
      </c>
      <c r="F583" s="174">
        <v>7.7521434859277871E-3</v>
      </c>
      <c r="G583" s="109"/>
      <c r="H583" s="106"/>
    </row>
    <row r="584" spans="1:11" s="104" customFormat="1" ht="21" customHeight="1" x14ac:dyDescent="0.2">
      <c r="A584" s="6"/>
      <c r="B584" s="603" t="s">
        <v>378</v>
      </c>
      <c r="C584" s="604"/>
      <c r="D584" s="605"/>
      <c r="E584" s="328">
        <v>2570616</v>
      </c>
      <c r="F584" s="174">
        <v>-4.2323266228823986E-2</v>
      </c>
      <c r="G584" s="109"/>
      <c r="H584" s="106"/>
    </row>
    <row r="585" spans="1:11" s="104" customFormat="1" ht="18" customHeight="1" x14ac:dyDescent="0.2">
      <c r="A585" s="6"/>
      <c r="B585" s="595" t="s">
        <v>55</v>
      </c>
      <c r="C585" s="596"/>
      <c r="D585" s="635"/>
      <c r="E585" s="327">
        <v>236396021.08987412</v>
      </c>
      <c r="F585" s="177">
        <v>3.8114516040473001E-2</v>
      </c>
      <c r="G585" s="108"/>
      <c r="H585" s="106"/>
      <c r="K585" s="209" t="b">
        <f>IF(ABS(E585-SUM(E586,E589,E592))&lt;0.001,TRUE,FALSE)</f>
        <v>1</v>
      </c>
    </row>
    <row r="586" spans="1:11" s="104" customFormat="1" ht="15" customHeight="1" x14ac:dyDescent="0.2">
      <c r="A586" s="6"/>
      <c r="B586" s="606" t="s">
        <v>56</v>
      </c>
      <c r="C586" s="607"/>
      <c r="D586" s="608"/>
      <c r="E586" s="328">
        <v>131821858.06805521</v>
      </c>
      <c r="F586" s="174">
        <v>-5.2356761984675426E-3</v>
      </c>
      <c r="G586" s="109"/>
      <c r="H586" s="106"/>
      <c r="K586" s="209" t="b">
        <f>IF(ABS(E586-SUM(E587:E588))&lt;0.001,TRUE,FALSE)</f>
        <v>1</v>
      </c>
    </row>
    <row r="587" spans="1:11" s="104" customFormat="1" ht="15" customHeight="1" x14ac:dyDescent="0.2">
      <c r="A587" s="6"/>
      <c r="B587" s="603" t="s">
        <v>57</v>
      </c>
      <c r="C587" s="604"/>
      <c r="D587" s="605"/>
      <c r="E587" s="328">
        <v>4938139.7900004201</v>
      </c>
      <c r="F587" s="174">
        <v>6.3760849703442091E-2</v>
      </c>
      <c r="G587" s="109"/>
      <c r="H587" s="111"/>
    </row>
    <row r="588" spans="1:11" s="104" customFormat="1" ht="18" customHeight="1" x14ac:dyDescent="0.2">
      <c r="A588" s="24"/>
      <c r="B588" s="603" t="s">
        <v>58</v>
      </c>
      <c r="C588" s="604"/>
      <c r="D588" s="605"/>
      <c r="E588" s="328">
        <v>126883718.27805479</v>
      </c>
      <c r="F588" s="174">
        <v>-7.7404354987515855E-3</v>
      </c>
      <c r="G588" s="109"/>
      <c r="H588" s="112"/>
    </row>
    <row r="589" spans="1:11" s="104" customFormat="1" ht="15" customHeight="1" x14ac:dyDescent="0.2">
      <c r="A589" s="24"/>
      <c r="B589" s="606" t="s">
        <v>379</v>
      </c>
      <c r="C589" s="607"/>
      <c r="D589" s="608"/>
      <c r="E589" s="328">
        <v>104574163.02181891</v>
      </c>
      <c r="F589" s="174">
        <v>9.8456078930665214E-2</v>
      </c>
      <c r="G589" s="109"/>
      <c r="H589" s="107"/>
      <c r="K589" s="209" t="b">
        <f>IF(ABS(E589-SUM(E590:E591))&lt;0.001,TRUE,FALSE)</f>
        <v>1</v>
      </c>
    </row>
    <row r="590" spans="1:11" s="104" customFormat="1" ht="15" customHeight="1" x14ac:dyDescent="0.2">
      <c r="A590" s="6"/>
      <c r="B590" s="603" t="s">
        <v>372</v>
      </c>
      <c r="C590" s="604"/>
      <c r="D590" s="605"/>
      <c r="E590" s="328">
        <v>14886.34</v>
      </c>
      <c r="F590" s="174"/>
      <c r="G590" s="109"/>
      <c r="H590" s="106"/>
    </row>
    <row r="591" spans="1:11" s="104" customFormat="1" ht="15" customHeight="1" x14ac:dyDescent="0.2">
      <c r="A591" s="6"/>
      <c r="B591" s="603" t="s">
        <v>434</v>
      </c>
      <c r="C591" s="604"/>
      <c r="D591" s="605"/>
      <c r="E591" s="328">
        <v>104559276.6818189</v>
      </c>
      <c r="F591" s="174">
        <v>9.8371032982098816E-2</v>
      </c>
      <c r="G591" s="109"/>
      <c r="H591" s="111"/>
    </row>
    <row r="592" spans="1:11" s="104" customFormat="1" ht="18" customHeight="1" x14ac:dyDescent="0.2">
      <c r="A592" s="6"/>
      <c r="B592" s="606" t="s">
        <v>180</v>
      </c>
      <c r="C592" s="607"/>
      <c r="D592" s="608"/>
      <c r="E592" s="328"/>
      <c r="F592" s="174"/>
      <c r="G592" s="109"/>
      <c r="H592" s="111"/>
    </row>
    <row r="593" spans="1:11" s="104" customFormat="1" ht="26.25" customHeight="1" x14ac:dyDescent="0.2">
      <c r="A593" s="24"/>
      <c r="B593" s="595" t="s">
        <v>189</v>
      </c>
      <c r="C593" s="596"/>
      <c r="D593" s="635"/>
      <c r="E593" s="327">
        <v>786692219.83998024</v>
      </c>
      <c r="F593" s="177">
        <v>1.9651405144181622E-2</v>
      </c>
      <c r="G593" s="109"/>
      <c r="H593" s="107"/>
    </row>
    <row r="594" spans="1:11" s="104" customFormat="1" ht="17.25" customHeight="1" x14ac:dyDescent="0.2">
      <c r="A594" s="6"/>
      <c r="B594" s="595" t="s">
        <v>190</v>
      </c>
      <c r="C594" s="596"/>
      <c r="D594" s="635"/>
      <c r="E594" s="327">
        <v>1107917726.3999887</v>
      </c>
      <c r="F594" s="177">
        <v>0.11617389319901616</v>
      </c>
      <c r="G594" s="109"/>
      <c r="H594" s="106"/>
      <c r="K594" s="209" t="b">
        <f>IF(ABS(E594-SUM(E595:E597))&lt;0.001,TRUE,FALSE)</f>
        <v>1</v>
      </c>
    </row>
    <row r="595" spans="1:11" s="104" customFormat="1" ht="17.25" customHeight="1" x14ac:dyDescent="0.2">
      <c r="A595" s="6"/>
      <c r="B595" s="603" t="s">
        <v>191</v>
      </c>
      <c r="C595" s="604"/>
      <c r="D595" s="605"/>
      <c r="E595" s="328">
        <v>950803364.27999043</v>
      </c>
      <c r="F595" s="174">
        <v>0.12657960043732008</v>
      </c>
      <c r="G595" s="109"/>
      <c r="H595" s="106"/>
    </row>
    <row r="596" spans="1:11" s="104" customFormat="1" ht="17.25" customHeight="1" x14ac:dyDescent="0.2">
      <c r="A596" s="6"/>
      <c r="B596" s="603" t="s">
        <v>392</v>
      </c>
      <c r="C596" s="604"/>
      <c r="D596" s="605"/>
      <c r="E596" s="328">
        <v>420969.60000000434</v>
      </c>
      <c r="F596" s="174">
        <v>8.6933738600411647E-2</v>
      </c>
      <c r="G596" s="109"/>
      <c r="H596" s="106"/>
    </row>
    <row r="597" spans="1:11" s="104" customFormat="1" ht="33" customHeight="1" x14ac:dyDescent="0.2">
      <c r="A597" s="6"/>
      <c r="B597" s="419" t="s">
        <v>393</v>
      </c>
      <c r="C597" s="383"/>
      <c r="D597" s="384"/>
      <c r="E597" s="328">
        <v>156693392.51999813</v>
      </c>
      <c r="F597" s="174">
        <v>5.7008489720983047E-2</v>
      </c>
      <c r="G597" s="109"/>
      <c r="H597" s="106"/>
    </row>
    <row r="598" spans="1:11" s="104" customFormat="1" ht="32.25" customHeight="1" x14ac:dyDescent="0.2">
      <c r="A598" s="6"/>
      <c r="B598" s="595" t="s">
        <v>82</v>
      </c>
      <c r="C598" s="647"/>
      <c r="D598" s="648"/>
      <c r="E598" s="327">
        <v>-82512318.5</v>
      </c>
      <c r="F598" s="177">
        <v>1.8171949179021984E-2</v>
      </c>
      <c r="G598" s="102"/>
      <c r="H598" s="106"/>
    </row>
    <row r="599" spans="1:11" s="104" customFormat="1" ht="12.75" customHeight="1" x14ac:dyDescent="0.2">
      <c r="A599" s="24"/>
      <c r="B599" s="624" t="s">
        <v>60</v>
      </c>
      <c r="C599" s="625"/>
      <c r="D599" s="626"/>
      <c r="E599" s="327">
        <v>468239509.42755258</v>
      </c>
      <c r="F599" s="177">
        <v>-0.25696214207194212</v>
      </c>
      <c r="G599" s="105"/>
      <c r="H599" s="107"/>
      <c r="K599" s="209" t="b">
        <f>IF(ABS(E599-SUM(E600:E602))&lt;0.001,TRUE,FALSE)</f>
        <v>1</v>
      </c>
    </row>
    <row r="600" spans="1:11" s="104" customFormat="1" ht="12.75" customHeight="1" x14ac:dyDescent="0.2">
      <c r="A600" s="24"/>
      <c r="B600" s="638" t="s">
        <v>390</v>
      </c>
      <c r="C600" s="639"/>
      <c r="D600" s="640"/>
      <c r="E600" s="328">
        <v>321894785.92652214</v>
      </c>
      <c r="F600" s="174">
        <v>-0.20659030535511802</v>
      </c>
      <c r="G600" s="105"/>
      <c r="H600" s="107"/>
    </row>
    <row r="601" spans="1:11" s="104" customFormat="1" ht="12.75" x14ac:dyDescent="0.2">
      <c r="A601" s="24"/>
      <c r="B601" s="638" t="s">
        <v>391</v>
      </c>
      <c r="C601" s="639"/>
      <c r="D601" s="640"/>
      <c r="E601" s="328">
        <v>146344723.50103045</v>
      </c>
      <c r="F601" s="174">
        <v>-0.34800969826205852</v>
      </c>
      <c r="G601" s="105"/>
      <c r="H601" s="107"/>
    </row>
    <row r="602" spans="1:11" s="104" customFormat="1" ht="12.75" x14ac:dyDescent="0.2">
      <c r="A602" s="24"/>
      <c r="B602" s="638" t="s">
        <v>462</v>
      </c>
      <c r="C602" s="639"/>
      <c r="D602" s="640"/>
      <c r="E602" s="328"/>
      <c r="F602" s="174"/>
      <c r="G602" s="105"/>
      <c r="H602" s="107"/>
    </row>
    <row r="603" spans="1:11" s="359" customFormat="1" ht="12.75" hidden="1" x14ac:dyDescent="0.2">
      <c r="A603" s="6"/>
      <c r="B603" s="624"/>
      <c r="C603" s="625"/>
      <c r="D603" s="626"/>
      <c r="E603" s="327"/>
      <c r="F603" s="177"/>
      <c r="G603" s="109"/>
      <c r="H603" s="106"/>
    </row>
    <row r="604" spans="1:11" s="359" customFormat="1" ht="32.25" customHeight="1" x14ac:dyDescent="0.2">
      <c r="A604" s="356"/>
      <c r="B604" s="624" t="s">
        <v>481</v>
      </c>
      <c r="C604" s="625"/>
      <c r="D604" s="626"/>
      <c r="E604" s="327"/>
      <c r="F604" s="327"/>
      <c r="G604" s="357"/>
      <c r="H604" s="358"/>
    </row>
    <row r="605" spans="1:11" s="359" customFormat="1" ht="24.75" customHeight="1" x14ac:dyDescent="0.2">
      <c r="A605" s="356"/>
      <c r="B605" s="624" t="s">
        <v>482</v>
      </c>
      <c r="C605" s="636"/>
      <c r="D605" s="637"/>
      <c r="E605" s="328"/>
      <c r="F605" s="174"/>
      <c r="G605" s="357"/>
      <c r="H605" s="358"/>
    </row>
    <row r="606" spans="1:11" s="359" customFormat="1" ht="21" customHeight="1" x14ac:dyDescent="0.2">
      <c r="A606" s="356"/>
      <c r="B606" s="624" t="s">
        <v>342</v>
      </c>
      <c r="C606" s="636"/>
      <c r="D606" s="637"/>
      <c r="E606" s="327">
        <v>2733704283.4234924</v>
      </c>
      <c r="F606" s="177">
        <v>4.3258966675030486E-4</v>
      </c>
      <c r="G606" s="357"/>
      <c r="H606" s="358"/>
      <c r="K606" s="209" t="b">
        <f>IF(ABS(E606-SUM(E607,E616))&lt;0.001,TRUE,FALSE)</f>
        <v>1</v>
      </c>
    </row>
    <row r="607" spans="1:11" s="104" customFormat="1" ht="18" customHeight="1" x14ac:dyDescent="0.2">
      <c r="A607" s="356"/>
      <c r="B607" s="595" t="s">
        <v>61</v>
      </c>
      <c r="C607" s="596"/>
      <c r="D607" s="635"/>
      <c r="E607" s="327">
        <v>774089941.72185063</v>
      </c>
      <c r="F607" s="177">
        <v>8.4816000842773409E-3</v>
      </c>
      <c r="G607" s="357"/>
      <c r="H607" s="358"/>
      <c r="K607" s="209" t="b">
        <f>IF(ABS(E607-SUM(E608:E615))&lt;0.001,TRUE,FALSE)</f>
        <v>0</v>
      </c>
    </row>
    <row r="608" spans="1:11" s="104" customFormat="1" ht="15" customHeight="1" x14ac:dyDescent="0.2">
      <c r="A608" s="6"/>
      <c r="B608" s="603" t="s">
        <v>471</v>
      </c>
      <c r="C608" s="604"/>
      <c r="D608" s="605"/>
      <c r="E608" s="328">
        <v>76017.919999999998</v>
      </c>
      <c r="F608" s="174">
        <v>-0.96130200517502351</v>
      </c>
      <c r="G608" s="108"/>
      <c r="H608" s="106"/>
    </row>
    <row r="609" spans="1:11" s="104" customFormat="1" ht="15" customHeight="1" x14ac:dyDescent="0.2">
      <c r="A609" s="6"/>
      <c r="B609" s="603" t="s">
        <v>473</v>
      </c>
      <c r="C609" s="604"/>
      <c r="D609" s="605"/>
      <c r="E609" s="328">
        <v>766985562.37815428</v>
      </c>
      <c r="F609" s="174">
        <v>1.0767753004574665E-2</v>
      </c>
      <c r="G609" s="108"/>
      <c r="H609" s="106"/>
    </row>
    <row r="610" spans="1:11" s="104" customFormat="1" ht="15" customHeight="1" x14ac:dyDescent="0.2">
      <c r="A610" s="6"/>
      <c r="B610" s="603" t="s">
        <v>430</v>
      </c>
      <c r="C610" s="604"/>
      <c r="D610" s="605"/>
      <c r="E610" s="328"/>
      <c r="F610" s="174"/>
      <c r="G610" s="108"/>
      <c r="H610" s="106"/>
    </row>
    <row r="611" spans="1:11" s="104" customFormat="1" ht="12.75" customHeight="1" x14ac:dyDescent="0.2">
      <c r="A611" s="6"/>
      <c r="B611" s="603" t="s">
        <v>469</v>
      </c>
      <c r="C611" s="604"/>
      <c r="D611" s="605"/>
      <c r="E611" s="328">
        <v>33.959999999999994</v>
      </c>
      <c r="F611" s="174">
        <v>-0.97552397151670656</v>
      </c>
      <c r="G611" s="109"/>
      <c r="H611" s="106"/>
    </row>
    <row r="612" spans="1:11" s="104" customFormat="1" ht="12.75" customHeight="1" x14ac:dyDescent="0.2">
      <c r="A612" s="6"/>
      <c r="B612" s="603" t="s">
        <v>399</v>
      </c>
      <c r="C612" s="604"/>
      <c r="D612" s="605"/>
      <c r="E612" s="328">
        <v>0</v>
      </c>
      <c r="F612" s="174">
        <v>-1</v>
      </c>
      <c r="G612" s="109"/>
      <c r="H612" s="106"/>
    </row>
    <row r="613" spans="1:11" s="104" customFormat="1" ht="12.75" customHeight="1" x14ac:dyDescent="0.2">
      <c r="A613" s="6"/>
      <c r="B613" s="603" t="s">
        <v>400</v>
      </c>
      <c r="C613" s="604"/>
      <c r="D613" s="605"/>
      <c r="E613" s="328">
        <v>0</v>
      </c>
      <c r="F613" s="174"/>
      <c r="G613" s="102"/>
      <c r="H613" s="106"/>
    </row>
    <row r="614" spans="1:11" s="104" customFormat="1" ht="12.75" customHeight="1" x14ac:dyDescent="0.2">
      <c r="A614" s="6"/>
      <c r="B614" s="638" t="s">
        <v>443</v>
      </c>
      <c r="C614" s="639"/>
      <c r="D614" s="640"/>
      <c r="E614" s="328">
        <v>6700900.4336949931</v>
      </c>
      <c r="F614" s="174">
        <v>-4.2366998723690763E-2</v>
      </c>
      <c r="G614" s="102"/>
      <c r="H614" s="106"/>
    </row>
    <row r="615" spans="1:11" s="104" customFormat="1" ht="11.25" customHeight="1" x14ac:dyDescent="0.2">
      <c r="A615" s="6"/>
      <c r="B615" s="638" t="s">
        <v>401</v>
      </c>
      <c r="C615" s="639"/>
      <c r="D615" s="640"/>
      <c r="E615" s="328">
        <v>327044.76000000077</v>
      </c>
      <c r="F615" s="174">
        <v>1.7497591152211278E-3</v>
      </c>
      <c r="G615" s="102"/>
      <c r="H615" s="106"/>
    </row>
    <row r="616" spans="1:11" s="104" customFormat="1" ht="18.75" customHeight="1" x14ac:dyDescent="0.2">
      <c r="A616" s="6"/>
      <c r="B616" s="595" t="s">
        <v>62</v>
      </c>
      <c r="C616" s="596"/>
      <c r="D616" s="635"/>
      <c r="E616" s="327">
        <v>1959614341.7016418</v>
      </c>
      <c r="F616" s="177">
        <v>-2.7116530980764164E-3</v>
      </c>
      <c r="G616" s="109"/>
      <c r="H616" s="113"/>
      <c r="K616" s="209" t="b">
        <f>IF(ABS(E616-SUM(E617:E625))&lt;0.001,TRUE,FALSE)</f>
        <v>1</v>
      </c>
    </row>
    <row r="617" spans="1:11" s="104" customFormat="1" ht="12.75" customHeight="1" x14ac:dyDescent="0.2">
      <c r="A617" s="6"/>
      <c r="B617" s="603" t="s">
        <v>470</v>
      </c>
      <c r="C617" s="604"/>
      <c r="D617" s="605"/>
      <c r="E617" s="328">
        <v>841169609.33258307</v>
      </c>
      <c r="F617" s="174">
        <v>-0.46943241676069947</v>
      </c>
      <c r="G617" s="109"/>
      <c r="H617" s="113"/>
    </row>
    <row r="618" spans="1:11" s="104" customFormat="1" ht="12.75" customHeight="1" x14ac:dyDescent="0.2">
      <c r="A618" s="6"/>
      <c r="B618" s="603" t="s">
        <v>474</v>
      </c>
      <c r="C618" s="604"/>
      <c r="D618" s="605"/>
      <c r="E618" s="328">
        <v>914374524.10179102</v>
      </c>
      <c r="F618" s="174"/>
      <c r="G618" s="109"/>
      <c r="H618" s="113"/>
    </row>
    <row r="619" spans="1:11" s="104" customFormat="1" ht="12.75" customHeight="1" x14ac:dyDescent="0.2">
      <c r="A619" s="6"/>
      <c r="B619" s="603" t="s">
        <v>402</v>
      </c>
      <c r="C619" s="604"/>
      <c r="D619" s="605"/>
      <c r="E619" s="328">
        <v>13154787.700000009</v>
      </c>
      <c r="F619" s="174">
        <v>-0.9172322159296874</v>
      </c>
      <c r="G619" s="109"/>
      <c r="H619" s="113"/>
    </row>
    <row r="620" spans="1:11" s="104" customFormat="1" ht="12.75" customHeight="1" x14ac:dyDescent="0.2">
      <c r="A620" s="6"/>
      <c r="B620" s="603" t="s">
        <v>469</v>
      </c>
      <c r="C620" s="604"/>
      <c r="D620" s="605"/>
      <c r="E620" s="328">
        <v>5999406.7300000032</v>
      </c>
      <c r="F620" s="174">
        <v>-0.58665790267207618</v>
      </c>
      <c r="G620" s="109"/>
      <c r="H620" s="113"/>
    </row>
    <row r="621" spans="1:11" s="104" customFormat="1" ht="12.75" customHeight="1" x14ac:dyDescent="0.2">
      <c r="A621" s="6"/>
      <c r="B621" s="603" t="s">
        <v>472</v>
      </c>
      <c r="C621" s="604"/>
      <c r="D621" s="605"/>
      <c r="E621" s="328">
        <v>85071025.509999886</v>
      </c>
      <c r="F621" s="174"/>
      <c r="G621" s="109"/>
      <c r="H621" s="113"/>
    </row>
    <row r="622" spans="1:11" s="104" customFormat="1" ht="12.75" customHeight="1" x14ac:dyDescent="0.2">
      <c r="A622" s="6"/>
      <c r="B622" s="603" t="s">
        <v>399</v>
      </c>
      <c r="C622" s="604"/>
      <c r="D622" s="605"/>
      <c r="E622" s="328">
        <v>66640942.345256023</v>
      </c>
      <c r="F622" s="174">
        <v>-0.56561931712306479</v>
      </c>
      <c r="G622" s="109"/>
      <c r="H622" s="113"/>
    </row>
    <row r="623" spans="1:11" s="104" customFormat="1" ht="12.75" customHeight="1" x14ac:dyDescent="0.2">
      <c r="A623" s="6"/>
      <c r="B623" s="603" t="s">
        <v>400</v>
      </c>
      <c r="C623" s="604"/>
      <c r="D623" s="605"/>
      <c r="E623" s="328">
        <v>-17400</v>
      </c>
      <c r="F623" s="174">
        <v>-0.91956955846461064</v>
      </c>
      <c r="G623" s="109"/>
      <c r="H623" s="113"/>
    </row>
    <row r="624" spans="1:11" s="457" customFormat="1" ht="12.75" customHeight="1" x14ac:dyDescent="0.2">
      <c r="A624" s="6"/>
      <c r="B624" s="169" t="s">
        <v>425</v>
      </c>
      <c r="C624" s="383"/>
      <c r="D624" s="384"/>
      <c r="E624" s="328">
        <v>24722122.449672982</v>
      </c>
      <c r="F624" s="174">
        <v>-0.11779194570576756</v>
      </c>
      <c r="G624" s="109"/>
      <c r="H624" s="113"/>
    </row>
    <row r="625" spans="1:11" s="457" customFormat="1" ht="21" customHeight="1" x14ac:dyDescent="0.2">
      <c r="A625" s="452"/>
      <c r="B625" s="644" t="s">
        <v>403</v>
      </c>
      <c r="C625" s="645"/>
      <c r="D625" s="646"/>
      <c r="E625" s="453">
        <v>8499323.5323500801</v>
      </c>
      <c r="F625" s="454">
        <v>-0.65801222294359696</v>
      </c>
      <c r="G625" s="455"/>
      <c r="H625" s="456"/>
    </row>
    <row r="626" spans="1:11" s="457" customFormat="1" ht="18.75" customHeight="1" x14ac:dyDescent="0.2">
      <c r="A626" s="452"/>
      <c r="B626" s="624" t="s">
        <v>343</v>
      </c>
      <c r="C626" s="625"/>
      <c r="D626" s="625"/>
      <c r="E626" s="458"/>
      <c r="F626" s="459"/>
      <c r="G626" s="460"/>
      <c r="H626" s="461"/>
    </row>
    <row r="627" spans="1:11" s="457" customFormat="1" ht="15" customHeight="1" x14ac:dyDescent="0.2">
      <c r="A627" s="452"/>
      <c r="B627" s="624" t="s">
        <v>344</v>
      </c>
      <c r="C627" s="625"/>
      <c r="D627" s="625"/>
      <c r="E627" s="458">
        <v>199503293.07529855</v>
      </c>
      <c r="F627" s="459">
        <v>-2.7231074481730566E-3</v>
      </c>
      <c r="G627" s="460"/>
      <c r="H627" s="461"/>
      <c r="K627" s="209" t="b">
        <f>IF(ABS(E627-SUM(E628:E630))&lt;0.001,TRUE,FALSE)</f>
        <v>1</v>
      </c>
    </row>
    <row r="628" spans="1:11" s="457" customFormat="1" ht="12.75" customHeight="1" x14ac:dyDescent="0.2">
      <c r="A628" s="452"/>
      <c r="B628" s="595" t="s">
        <v>63</v>
      </c>
      <c r="C628" s="596"/>
      <c r="D628" s="596"/>
      <c r="E628" s="453">
        <v>61945807.665298514</v>
      </c>
      <c r="F628" s="454">
        <v>3.5423470957889114E-2</v>
      </c>
      <c r="G628" s="462"/>
      <c r="H628" s="461"/>
    </row>
    <row r="629" spans="1:11" s="466" customFormat="1" ht="22.5" customHeight="1" x14ac:dyDescent="0.2">
      <c r="A629" s="452"/>
      <c r="B629" s="595" t="s">
        <v>64</v>
      </c>
      <c r="C629" s="596"/>
      <c r="D629" s="596"/>
      <c r="E629" s="453">
        <v>137557485.41000003</v>
      </c>
      <c r="F629" s="454">
        <v>5.3841261748993396E-2</v>
      </c>
      <c r="G629" s="462"/>
      <c r="H629" s="461"/>
      <c r="J629" s="457"/>
    </row>
    <row r="630" spans="1:11" s="466" customFormat="1" ht="22.5" customHeight="1" x14ac:dyDescent="0.2">
      <c r="A630" s="452"/>
      <c r="B630" s="595" t="s">
        <v>478</v>
      </c>
      <c r="C630" s="596"/>
      <c r="D630" s="596"/>
      <c r="E630" s="453"/>
      <c r="F630" s="454"/>
      <c r="G630" s="462"/>
      <c r="H630" s="461"/>
      <c r="J630" s="457"/>
    </row>
    <row r="631" spans="1:11" s="466" customFormat="1" ht="22.5" customHeight="1" x14ac:dyDescent="0.2">
      <c r="A631" s="452"/>
      <c r="B631" s="595" t="s">
        <v>479</v>
      </c>
      <c r="C631" s="596"/>
      <c r="D631" s="596"/>
      <c r="E631" s="453"/>
      <c r="F631" s="454"/>
      <c r="G631" s="462"/>
      <c r="H631" s="461"/>
      <c r="J631" s="457"/>
    </row>
    <row r="632" spans="1:11" ht="18.75" customHeight="1" x14ac:dyDescent="0.2">
      <c r="A632" s="463"/>
      <c r="B632" s="641" t="s">
        <v>290</v>
      </c>
      <c r="C632" s="642"/>
      <c r="D632" s="643"/>
      <c r="E632" s="326">
        <v>13738530976.905678</v>
      </c>
      <c r="F632" s="243">
        <v>1.7697022446090616E-2</v>
      </c>
      <c r="G632" s="464"/>
      <c r="H632" s="465"/>
      <c r="I632" s="8"/>
      <c r="K632" s="209" t="b">
        <f>IF(ABS(E632-SUM(E570,E599,E603:E606,E626:E627))&lt;0.001,TRUE,FALSE)</f>
        <v>1</v>
      </c>
    </row>
    <row r="633" spans="1:11" ht="22.5" customHeight="1" x14ac:dyDescent="0.25">
      <c r="B633" s="7" t="s">
        <v>288</v>
      </c>
      <c r="C633" s="8"/>
      <c r="D633" s="8"/>
      <c r="E633" s="8"/>
      <c r="F633" s="115"/>
      <c r="G633" s="115"/>
      <c r="H633" s="115"/>
    </row>
    <row r="634" spans="1:11" ht="19.5" customHeight="1" x14ac:dyDescent="0.2">
      <c r="B634" s="9"/>
      <c r="C634" s="10" t="str">
        <f>$C$3</f>
        <v>PERIODE DU 1.1 AU 31.10.2024</v>
      </c>
      <c r="D634" s="11"/>
      <c r="F634" s="116"/>
      <c r="G634" s="116"/>
      <c r="H634" s="116"/>
      <c r="I634" s="15"/>
    </row>
    <row r="635" spans="1:11" ht="12.75" x14ac:dyDescent="0.2">
      <c r="B635" s="12" t="str">
        <f>B567</f>
        <v xml:space="preserve">             I - ASSURANCE MALADIE : DÉPENSES en milliers d'euros</v>
      </c>
      <c r="C635" s="13"/>
      <c r="D635" s="13"/>
      <c r="E635" s="13"/>
      <c r="F635" s="14"/>
      <c r="G635" s="15"/>
      <c r="H635" s="15"/>
      <c r="I635" s="20"/>
    </row>
    <row r="636" spans="1:11" ht="12.75" x14ac:dyDescent="0.2">
      <c r="B636" s="597"/>
      <c r="C636" s="598"/>
      <c r="D636" s="87"/>
      <c r="E636" s="88" t="s">
        <v>6</v>
      </c>
      <c r="F636" s="339" t="str">
        <f>$H$5</f>
        <v>PCAP</v>
      </c>
      <c r="G636" s="197"/>
      <c r="H636" s="89"/>
      <c r="I636" s="20"/>
    </row>
    <row r="637" spans="1:11" ht="15.75" customHeight="1" x14ac:dyDescent="0.2">
      <c r="A637" s="114"/>
      <c r="B637" s="126" t="s">
        <v>475</v>
      </c>
      <c r="C637" s="126"/>
      <c r="D637" s="126"/>
      <c r="E637" s="326">
        <v>826943838.4747678</v>
      </c>
      <c r="F637" s="243">
        <v>0.138181843773723</v>
      </c>
      <c r="G637" s="204"/>
      <c r="H637" s="119"/>
      <c r="I637" s="111"/>
      <c r="K637" s="209"/>
    </row>
    <row r="638" spans="1:11" s="121" customFormat="1" ht="17.25" customHeight="1" x14ac:dyDescent="0.2">
      <c r="A638" s="6"/>
      <c r="B638" s="123"/>
      <c r="C638" s="124"/>
      <c r="D638" s="124"/>
      <c r="E638" s="329"/>
      <c r="F638" s="244"/>
      <c r="G638" s="205"/>
      <c r="H638" s="125"/>
      <c r="I638" s="120"/>
      <c r="J638" s="104"/>
    </row>
    <row r="639" spans="1:11" ht="12.75" x14ac:dyDescent="0.2">
      <c r="A639" s="114"/>
      <c r="B639" s="126" t="s">
        <v>30</v>
      </c>
      <c r="C639" s="127"/>
      <c r="D639" s="128"/>
      <c r="E639" s="334">
        <v>78936568400.833405</v>
      </c>
      <c r="F639" s="249">
        <v>2.16337361767176E-2</v>
      </c>
      <c r="G639" s="206"/>
      <c r="H639" s="129"/>
      <c r="I639" s="111"/>
      <c r="K639" s="209" t="b">
        <f>IF(ABS(E639-SUM(E564,E632,E637))&lt;0.001,TRUE,FALSE)</f>
        <v>1</v>
      </c>
    </row>
    <row r="640" spans="1:11" ht="12.75" x14ac:dyDescent="0.2">
      <c r="B640" s="218"/>
      <c r="C640" s="127"/>
      <c r="D640" s="127"/>
      <c r="E640" s="331"/>
      <c r="F640" s="246"/>
      <c r="G640" s="206"/>
      <c r="H640" s="130"/>
      <c r="I640" s="111"/>
    </row>
    <row r="641" spans="1:10" ht="12.75" x14ac:dyDescent="0.2">
      <c r="B641" s="126" t="s">
        <v>240</v>
      </c>
      <c r="C641" s="127"/>
      <c r="D641" s="128"/>
      <c r="E641" s="334">
        <v>50012200.959999919</v>
      </c>
      <c r="F641" s="249">
        <v>-9.3405823789341258E-2</v>
      </c>
      <c r="G641" s="206"/>
      <c r="H641" s="129"/>
      <c r="I641" s="111"/>
    </row>
    <row r="642" spans="1:10" s="121" customFormat="1" ht="17.25" customHeight="1" x14ac:dyDescent="0.2">
      <c r="A642" s="6"/>
      <c r="B642" s="216"/>
      <c r="C642" s="573"/>
      <c r="D642" s="573"/>
      <c r="E642" s="333"/>
      <c r="F642" s="248"/>
      <c r="G642" s="206"/>
      <c r="H642" s="129"/>
      <c r="I642" s="120"/>
      <c r="J642" s="104"/>
    </row>
    <row r="643" spans="1:10" ht="12.75" x14ac:dyDescent="0.2">
      <c r="A643" s="114"/>
      <c r="B643" s="126" t="s">
        <v>437</v>
      </c>
      <c r="C643" s="127"/>
      <c r="D643" s="128"/>
      <c r="E643" s="407">
        <v>88911752.11999999</v>
      </c>
      <c r="F643" s="408">
        <v>8.8752512979950904E-2</v>
      </c>
      <c r="G643" s="206"/>
      <c r="H643" s="129"/>
      <c r="I643" s="111"/>
      <c r="J643" s="104"/>
    </row>
    <row r="644" spans="1:10" ht="12.75" customHeight="1" x14ac:dyDescent="0.2">
      <c r="B644" s="216"/>
      <c r="C644" s="217"/>
      <c r="D644" s="196"/>
      <c r="E644" s="333"/>
      <c r="F644" s="248"/>
      <c r="G644" s="173"/>
      <c r="H644" s="130"/>
      <c r="I644" s="111"/>
      <c r="J644" s="104"/>
    </row>
    <row r="645" spans="1:10" ht="12.75" customHeight="1" x14ac:dyDescent="0.2">
      <c r="B645" s="126" t="s">
        <v>19</v>
      </c>
      <c r="C645" s="131"/>
      <c r="D645" s="132"/>
      <c r="E645" s="334"/>
      <c r="F645" s="249"/>
      <c r="G645" s="173"/>
      <c r="H645" s="130"/>
      <c r="I645" s="111"/>
    </row>
    <row r="646" spans="1:10" ht="12.75" customHeight="1" x14ac:dyDescent="0.2">
      <c r="B646" s="216"/>
      <c r="C646" s="217"/>
      <c r="D646" s="196"/>
      <c r="E646" s="247"/>
      <c r="F646" s="248"/>
      <c r="G646" s="173"/>
      <c r="H646" s="130"/>
      <c r="I646" s="111"/>
      <c r="J646" s="104"/>
    </row>
    <row r="647" spans="1:10" ht="12.75" customHeight="1" x14ac:dyDescent="0.2">
      <c r="B647" s="126" t="s">
        <v>44</v>
      </c>
      <c r="C647" s="131"/>
      <c r="D647" s="132"/>
      <c r="E647" s="334"/>
      <c r="F647" s="249"/>
      <c r="G647" s="173"/>
      <c r="H647" s="130"/>
      <c r="I647" s="111"/>
    </row>
    <row r="648" spans="1:10" ht="12.75" customHeight="1" x14ac:dyDescent="0.2">
      <c r="B648" s="216"/>
      <c r="C648" s="217"/>
      <c r="D648" s="196"/>
      <c r="E648" s="247"/>
      <c r="F648" s="248"/>
      <c r="G648" s="173"/>
      <c r="H648" s="130"/>
      <c r="I648" s="111"/>
      <c r="J648" s="104"/>
    </row>
    <row r="649" spans="1:10" ht="12.75" customHeight="1" x14ac:dyDescent="0.2">
      <c r="B649" s="233" t="s">
        <v>42</v>
      </c>
      <c r="C649" s="131"/>
      <c r="D649" s="132"/>
      <c r="E649" s="334"/>
      <c r="F649" s="249"/>
      <c r="G649" s="173"/>
      <c r="H649" s="130"/>
      <c r="I649" s="111"/>
      <c r="J649" s="104"/>
    </row>
    <row r="650" spans="1:10" ht="12.75" customHeight="1" x14ac:dyDescent="0.2">
      <c r="B650" s="149" t="s">
        <v>83</v>
      </c>
      <c r="C650" s="217"/>
      <c r="D650" s="230"/>
      <c r="E650" s="250">
        <v>18585.93</v>
      </c>
      <c r="F650" s="251">
        <v>-0.29737066842280546</v>
      </c>
      <c r="G650" s="173"/>
      <c r="H650" s="130"/>
      <c r="I650" s="111"/>
      <c r="J650" s="104"/>
    </row>
    <row r="651" spans="1:10" ht="16.5" customHeight="1" x14ac:dyDescent="0.2">
      <c r="B651" s="162" t="s">
        <v>84</v>
      </c>
      <c r="C651" s="231"/>
      <c r="D651" s="232"/>
      <c r="E651" s="252"/>
      <c r="F651" s="253"/>
      <c r="G651" s="173"/>
      <c r="H651" s="130"/>
      <c r="I651" s="111"/>
    </row>
    <row r="652" spans="1:10" ht="16.5" hidden="1" customHeight="1" x14ac:dyDescent="0.2">
      <c r="B652" s="71"/>
      <c r="C652" s="217"/>
      <c r="D652" s="196"/>
      <c r="E652" s="254"/>
      <c r="F652" s="255"/>
      <c r="G652" s="173"/>
      <c r="H652" s="130"/>
      <c r="I652" s="111"/>
    </row>
    <row r="653" spans="1:10" ht="16.5" hidden="1" customHeight="1" x14ac:dyDescent="0.2">
      <c r="B653" s="71"/>
      <c r="C653" s="217"/>
      <c r="D653" s="196"/>
      <c r="E653" s="254"/>
      <c r="F653" s="255"/>
      <c r="G653" s="173"/>
      <c r="H653" s="130"/>
      <c r="I653" s="111"/>
    </row>
    <row r="654" spans="1:10" ht="16.5" hidden="1" customHeight="1" x14ac:dyDescent="0.2">
      <c r="B654" s="71"/>
      <c r="C654" s="217"/>
      <c r="D654" s="196"/>
      <c r="E654" s="254"/>
      <c r="F654" s="255"/>
      <c r="G654" s="173"/>
      <c r="H654" s="130"/>
      <c r="I654" s="111"/>
    </row>
    <row r="655" spans="1:10" ht="16.5" hidden="1" customHeight="1" x14ac:dyDescent="0.2">
      <c r="B655" s="71"/>
      <c r="C655" s="217"/>
      <c r="D655" s="196"/>
      <c r="E655" s="254"/>
      <c r="F655" s="255"/>
      <c r="G655" s="173"/>
      <c r="H655" s="130"/>
      <c r="I655" s="111"/>
    </row>
    <row r="656" spans="1:10" ht="16.5" customHeight="1" x14ac:dyDescent="0.2">
      <c r="B656" s="71"/>
      <c r="C656" s="217"/>
      <c r="D656" s="196"/>
      <c r="E656" s="254"/>
      <c r="F656" s="255"/>
      <c r="G656" s="173"/>
      <c r="H656" s="130"/>
      <c r="I656" s="111"/>
    </row>
    <row r="657" spans="1:11" ht="16.5" customHeight="1" x14ac:dyDescent="0.2">
      <c r="B657" s="233" t="s">
        <v>384</v>
      </c>
      <c r="C657" s="131"/>
      <c r="D657" s="403"/>
      <c r="E657" s="334">
        <v>3773421750</v>
      </c>
      <c r="F657" s="249">
        <v>0</v>
      </c>
      <c r="G657" s="173"/>
      <c r="H657" s="130"/>
      <c r="I657" s="111"/>
    </row>
    <row r="658" spans="1:11" ht="16.5" customHeight="1" thickBot="1" x14ac:dyDescent="0.25">
      <c r="B658" s="71"/>
      <c r="C658" s="217"/>
      <c r="D658" s="196"/>
      <c r="E658" s="254"/>
      <c r="F658" s="255"/>
      <c r="G658" s="173"/>
      <c r="H658" s="130"/>
      <c r="I658" s="111"/>
    </row>
    <row r="659" spans="1:11" ht="16.5" customHeight="1" thickBot="1" x14ac:dyDescent="0.25">
      <c r="B659" s="133" t="s">
        <v>289</v>
      </c>
      <c r="C659" s="134"/>
      <c r="D659" s="134"/>
      <c r="E659" s="332">
        <v>162815138082.23746</v>
      </c>
      <c r="F659" s="256">
        <v>3.3666815121768279E-2</v>
      </c>
      <c r="G659" s="207"/>
      <c r="H659" s="135"/>
      <c r="I659" s="111"/>
      <c r="K659" s="209" t="b">
        <f>IF(ABS(E659-SUM(E511,E514:E518,m_maladie,E641,E643,E645,E647,E649:E651,E657))&lt;0.001,TRUE,FALSE)</f>
        <v>1</v>
      </c>
    </row>
    <row r="660" spans="1:11" ht="16.5" customHeight="1" x14ac:dyDescent="0.2">
      <c r="I660" s="111"/>
    </row>
    <row r="661" spans="1:11" s="136" customFormat="1" ht="39" customHeight="1" x14ac:dyDescent="0.2">
      <c r="A661" s="6"/>
      <c r="B661" s="5"/>
      <c r="C661" s="3"/>
      <c r="D661" s="3"/>
      <c r="E661" s="3"/>
      <c r="F661" s="3"/>
      <c r="G661" s="3"/>
      <c r="H661" s="3"/>
      <c r="I661" s="85"/>
      <c r="J661" s="104"/>
    </row>
  </sheetData>
  <dataConsolidate/>
  <mergeCells count="93">
    <mergeCell ref="B630:D630"/>
    <mergeCell ref="B602:D602"/>
    <mergeCell ref="B615:D615"/>
    <mergeCell ref="B614:D614"/>
    <mergeCell ref="B616:D616"/>
    <mergeCell ref="B617:D617"/>
    <mergeCell ref="B603:D603"/>
    <mergeCell ref="B629:D629"/>
    <mergeCell ref="B621:D621"/>
    <mergeCell ref="B607:D607"/>
    <mergeCell ref="B545:C545"/>
    <mergeCell ref="B613:D613"/>
    <mergeCell ref="B604:D604"/>
    <mergeCell ref="B582:D582"/>
    <mergeCell ref="B598:D598"/>
    <mergeCell ref="B611:D611"/>
    <mergeCell ref="B612:D612"/>
    <mergeCell ref="B595:D595"/>
    <mergeCell ref="B596:D596"/>
    <mergeCell ref="B608:D608"/>
    <mergeCell ref="B599:D599"/>
    <mergeCell ref="B606:D606"/>
    <mergeCell ref="B632:D632"/>
    <mergeCell ref="B620:D620"/>
    <mergeCell ref="B622:D622"/>
    <mergeCell ref="B623:D623"/>
    <mergeCell ref="B626:D626"/>
    <mergeCell ref="B625:D625"/>
    <mergeCell ref="B627:D627"/>
    <mergeCell ref="B628:D628"/>
    <mergeCell ref="B605:D605"/>
    <mergeCell ref="B600:D600"/>
    <mergeCell ref="B601:D601"/>
    <mergeCell ref="B609:D609"/>
    <mergeCell ref="B618:D618"/>
    <mergeCell ref="B619:D619"/>
    <mergeCell ref="B610:D610"/>
    <mergeCell ref="B591:D591"/>
    <mergeCell ref="B592:D592"/>
    <mergeCell ref="B593:D593"/>
    <mergeCell ref="B594:D594"/>
    <mergeCell ref="B585:D585"/>
    <mergeCell ref="B587:D587"/>
    <mergeCell ref="B588:D588"/>
    <mergeCell ref="B589:D589"/>
    <mergeCell ref="B590:D590"/>
    <mergeCell ref="B555:C555"/>
    <mergeCell ref="B563:C563"/>
    <mergeCell ref="B568:C568"/>
    <mergeCell ref="B583:D583"/>
    <mergeCell ref="B584:D584"/>
    <mergeCell ref="B557:C557"/>
    <mergeCell ref="B575:D575"/>
    <mergeCell ref="B576:D576"/>
    <mergeCell ref="B571:D571"/>
    <mergeCell ref="B577:D577"/>
    <mergeCell ref="B543:C543"/>
    <mergeCell ref="B562:C562"/>
    <mergeCell ref="B570:D570"/>
    <mergeCell ref="B553:C553"/>
    <mergeCell ref="B546:C546"/>
    <mergeCell ref="B564:C564"/>
    <mergeCell ref="B569:D569"/>
    <mergeCell ref="B551:C551"/>
    <mergeCell ref="B552:C552"/>
    <mergeCell ref="B554:C554"/>
    <mergeCell ref="B538:C538"/>
    <mergeCell ref="B531:C531"/>
    <mergeCell ref="B535:C535"/>
    <mergeCell ref="B536:C536"/>
    <mergeCell ref="B542:C542"/>
    <mergeCell ref="B540:C540"/>
    <mergeCell ref="B537:C537"/>
    <mergeCell ref="B526:C526"/>
    <mergeCell ref="B541:C541"/>
    <mergeCell ref="B556:C556"/>
    <mergeCell ref="B548:C548"/>
    <mergeCell ref="B544:C544"/>
    <mergeCell ref="B527:C527"/>
    <mergeCell ref="B530:C530"/>
    <mergeCell ref="B547:C547"/>
    <mergeCell ref="B528:C528"/>
    <mergeCell ref="B539:C539"/>
    <mergeCell ref="B631:D631"/>
    <mergeCell ref="B636:C636"/>
    <mergeCell ref="B561:C561"/>
    <mergeCell ref="B558:C558"/>
    <mergeCell ref="B560:C560"/>
    <mergeCell ref="B572:D572"/>
    <mergeCell ref="B574:D574"/>
    <mergeCell ref="B559:C559"/>
    <mergeCell ref="B586:D586"/>
    <mergeCell ref="B581:D581"/>
  </mergeCells>
  <phoneticPr fontId="22" type="noConversion"/>
  <printOptions headings="1"/>
  <pageMargins left="0.19685039370078741" right="0.19685039370078741" top="0.27559055118110237" bottom="0.19685039370078741" header="0.31496062992125984" footer="0.51181102362204722"/>
  <pageSetup paperSize="9" scale="43" fitToHeight="7" orientation="portrait" r:id="rId1"/>
  <headerFooter alignWithMargins="0">
    <oddFooter xml:space="preserve">&amp;R&amp;8
</oddFooter>
  </headerFooter>
  <rowBreaks count="5" manualBreakCount="5">
    <brk id="156" max="8" man="1"/>
    <brk id="303" max="8" man="1"/>
    <brk id="426" max="8" man="1"/>
    <brk id="522" max="8" man="1"/>
    <brk id="632" max="8"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tabColor indexed="45"/>
  </sheetPr>
  <dimension ref="A1:K609"/>
  <sheetViews>
    <sheetView showZeros="0" view="pageBreakPreview" topLeftCell="A450" zoomScale="115" zoomScaleNormal="100" zoomScaleSheetLayoutView="115" workbookViewId="0">
      <selection activeCell="B483" sqref="B483"/>
    </sheetView>
  </sheetViews>
  <sheetFormatPr baseColWidth="10" defaultRowHeight="11.25" x14ac:dyDescent="0.2"/>
  <cols>
    <col min="1" max="1" width="4" style="6" customWidth="1"/>
    <col min="2" max="2" width="64.28515625" style="5" customWidth="1"/>
    <col min="3" max="3" width="15" style="3" bestFit="1" customWidth="1"/>
    <col min="4" max="4" width="15.42578125" style="3" customWidth="1"/>
    <col min="5" max="5" width="15" style="3" customWidth="1"/>
    <col min="6" max="6" width="14.85546875" style="3" bestFit="1" customWidth="1"/>
    <col min="7" max="7" width="13.140625" style="3" bestFit="1" customWidth="1"/>
    <col min="8" max="8" width="6.5703125" style="3" bestFit="1" customWidth="1"/>
    <col min="9" max="9" width="2.5703125" style="3" hidden="1" customWidth="1"/>
    <col min="10" max="10" width="4" style="5" bestFit="1" customWidth="1"/>
    <col min="11" max="16384" width="11.42578125" style="5"/>
  </cols>
  <sheetData>
    <row r="1" spans="1:9" ht="9" customHeight="1" x14ac:dyDescent="0.2">
      <c r="A1" s="1"/>
      <c r="B1" s="43"/>
      <c r="F1" s="5"/>
      <c r="G1" s="5"/>
      <c r="H1" s="5"/>
      <c r="I1" s="4"/>
    </row>
    <row r="2" spans="1:9" ht="18" customHeight="1" x14ac:dyDescent="0.25">
      <c r="B2" s="7" t="s">
        <v>288</v>
      </c>
      <c r="C2" s="8"/>
      <c r="D2" s="8"/>
      <c r="E2" s="8"/>
      <c r="F2" s="8"/>
      <c r="G2" s="8"/>
      <c r="H2" s="8"/>
      <c r="I2" s="8"/>
    </row>
    <row r="3" spans="1:9" ht="12" customHeight="1" x14ac:dyDescent="0.2">
      <c r="B3" s="9"/>
      <c r="C3" s="10" t="str">
        <f>CUMUL_AT_mnt!C3</f>
        <v>PERIODE DU 1.1 AU 31.10.2024</v>
      </c>
      <c r="D3" s="11"/>
    </row>
    <row r="4" spans="1:9" ht="14.25" customHeight="1" x14ac:dyDescent="0.2">
      <c r="B4" s="12" t="s">
        <v>275</v>
      </c>
      <c r="C4" s="13"/>
      <c r="D4" s="13"/>
      <c r="E4" s="13"/>
      <c r="F4" s="14"/>
      <c r="G4" s="15"/>
      <c r="H4" s="5"/>
      <c r="I4" s="5"/>
    </row>
    <row r="5" spans="1:9" ht="12" customHeight="1" x14ac:dyDescent="0.2">
      <c r="B5" s="16" t="s">
        <v>4</v>
      </c>
      <c r="C5" s="18" t="s">
        <v>6</v>
      </c>
      <c r="D5" s="219" t="s">
        <v>3</v>
      </c>
      <c r="E5" s="219" t="s">
        <v>237</v>
      </c>
      <c r="F5" s="19" t="str">
        <f>CUMUL_Maladie_mnt!$H$5</f>
        <v>PCAP</v>
      </c>
      <c r="G5" s="20"/>
      <c r="H5" s="5"/>
      <c r="I5" s="5"/>
    </row>
    <row r="6" spans="1:9" ht="9.75" customHeight="1" x14ac:dyDescent="0.2">
      <c r="B6" s="21"/>
      <c r="C6" s="17"/>
      <c r="D6" s="220" t="s">
        <v>241</v>
      </c>
      <c r="E6" s="220" t="s">
        <v>239</v>
      </c>
      <c r="F6" s="22" t="str">
        <f>CUMUL_Maladie_mnt!$H$6</f>
        <v>en %</v>
      </c>
      <c r="G6" s="23"/>
      <c r="H6" s="5"/>
      <c r="I6" s="5"/>
    </row>
    <row r="7" spans="1:9" s="28" customFormat="1" ht="16.5" customHeight="1" x14ac:dyDescent="0.2">
      <c r="A7" s="24"/>
      <c r="B7" s="25" t="s">
        <v>170</v>
      </c>
      <c r="C7" s="26"/>
      <c r="D7" s="221"/>
      <c r="E7" s="221"/>
      <c r="F7" s="181"/>
      <c r="G7" s="27"/>
    </row>
    <row r="8" spans="1:9" ht="12" customHeight="1" x14ac:dyDescent="0.2">
      <c r="B8" s="31" t="s">
        <v>88</v>
      </c>
      <c r="C8" s="30"/>
      <c r="D8" s="222"/>
      <c r="E8" s="222"/>
      <c r="F8" s="179"/>
      <c r="G8" s="20"/>
      <c r="H8" s="5"/>
      <c r="I8" s="5"/>
    </row>
    <row r="9" spans="1:9" ht="10.5" customHeight="1" x14ac:dyDescent="0.2">
      <c r="B9" s="16" t="s">
        <v>22</v>
      </c>
      <c r="C9" s="289">
        <v>23065208.990000036</v>
      </c>
      <c r="D9" s="290">
        <v>269758.6500000002</v>
      </c>
      <c r="E9" s="290">
        <v>117260.09999999998</v>
      </c>
      <c r="F9" s="179">
        <v>-4.0071272137400582E-2</v>
      </c>
      <c r="G9" s="20"/>
      <c r="H9" s="5"/>
      <c r="I9" s="5"/>
    </row>
    <row r="10" spans="1:9" ht="10.5" customHeight="1" x14ac:dyDescent="0.2">
      <c r="B10" s="16" t="s">
        <v>100</v>
      </c>
      <c r="C10" s="289">
        <v>393091.87999999995</v>
      </c>
      <c r="D10" s="290"/>
      <c r="E10" s="290">
        <v>1393.8799999999999</v>
      </c>
      <c r="F10" s="179">
        <v>-0.15422008358053174</v>
      </c>
      <c r="G10" s="20"/>
      <c r="H10" s="5"/>
      <c r="I10" s="5"/>
    </row>
    <row r="11" spans="1:9" ht="10.5" customHeight="1" x14ac:dyDescent="0.2">
      <c r="B11" s="16" t="s">
        <v>340</v>
      </c>
      <c r="C11" s="289">
        <v>3502252.5600000084</v>
      </c>
      <c r="D11" s="290">
        <v>39884.140000000029</v>
      </c>
      <c r="E11" s="290">
        <v>10292.990000000003</v>
      </c>
      <c r="F11" s="179">
        <v>-0.13346765644938774</v>
      </c>
      <c r="G11" s="20"/>
      <c r="H11" s="5"/>
      <c r="I11" s="5"/>
    </row>
    <row r="12" spans="1:9" ht="10.5" customHeight="1" x14ac:dyDescent="0.2">
      <c r="B12" s="340" t="s">
        <v>90</v>
      </c>
      <c r="C12" s="289">
        <v>3499034.3500000085</v>
      </c>
      <c r="D12" s="290">
        <v>39628.54000000003</v>
      </c>
      <c r="E12" s="290">
        <v>10235.390000000003</v>
      </c>
      <c r="F12" s="179">
        <v>-0.13322974271214605</v>
      </c>
      <c r="G12" s="20"/>
      <c r="H12" s="5"/>
      <c r="I12" s="5"/>
    </row>
    <row r="13" spans="1:9" ht="10.5" customHeight="1" x14ac:dyDescent="0.2">
      <c r="B13" s="33" t="s">
        <v>304</v>
      </c>
      <c r="C13" s="289">
        <v>51124.170000000064</v>
      </c>
      <c r="D13" s="290">
        <v>2103.04</v>
      </c>
      <c r="E13" s="290">
        <v>306.77999999999997</v>
      </c>
      <c r="F13" s="179">
        <v>-3.5072225898497011E-2</v>
      </c>
      <c r="G13" s="20"/>
      <c r="H13" s="5"/>
      <c r="I13" s="5"/>
    </row>
    <row r="14" spans="1:9" ht="10.5" customHeight="1" x14ac:dyDescent="0.2">
      <c r="B14" s="33" t="s">
        <v>305</v>
      </c>
      <c r="C14" s="289">
        <v>2050.9499999999998</v>
      </c>
      <c r="D14" s="290">
        <v>1014.41</v>
      </c>
      <c r="E14" s="290"/>
      <c r="F14" s="179">
        <v>-0.20830776000833795</v>
      </c>
      <c r="G14" s="20"/>
      <c r="H14" s="5"/>
      <c r="I14" s="5"/>
    </row>
    <row r="15" spans="1:9" ht="10.5" customHeight="1" x14ac:dyDescent="0.2">
      <c r="B15" s="33" t="s">
        <v>306</v>
      </c>
      <c r="C15" s="289"/>
      <c r="D15" s="290"/>
      <c r="E15" s="290"/>
      <c r="F15" s="179"/>
      <c r="G15" s="20"/>
      <c r="H15" s="5"/>
      <c r="I15" s="5"/>
    </row>
    <row r="16" spans="1:9" ht="10.5" customHeight="1" x14ac:dyDescent="0.2">
      <c r="B16" s="33" t="s">
        <v>307</v>
      </c>
      <c r="C16" s="289">
        <v>2717022.0200000056</v>
      </c>
      <c r="D16" s="290">
        <v>21246.80000000001</v>
      </c>
      <c r="E16" s="290">
        <v>7254.2300000000014</v>
      </c>
      <c r="F16" s="179">
        <v>-0.16739232367808066</v>
      </c>
      <c r="G16" s="20"/>
      <c r="H16" s="5"/>
      <c r="I16" s="5"/>
    </row>
    <row r="17" spans="1:9" ht="10.5" customHeight="1" x14ac:dyDescent="0.2">
      <c r="B17" s="33" t="s">
        <v>308</v>
      </c>
      <c r="C17" s="289">
        <v>1444.5000000000005</v>
      </c>
      <c r="D17" s="290">
        <v>220.26000000000002</v>
      </c>
      <c r="E17" s="290"/>
      <c r="F17" s="179">
        <v>8.8767119157628027E-2</v>
      </c>
      <c r="G17" s="20"/>
      <c r="H17" s="5"/>
      <c r="I17" s="5"/>
    </row>
    <row r="18" spans="1:9" ht="10.5" customHeight="1" x14ac:dyDescent="0.2">
      <c r="B18" s="33" t="s">
        <v>309</v>
      </c>
      <c r="C18" s="289">
        <v>727392.71000000241</v>
      </c>
      <c r="D18" s="290">
        <v>15044.030000000013</v>
      </c>
      <c r="E18" s="290">
        <v>2674.380000000001</v>
      </c>
      <c r="F18" s="179">
        <v>1.4388733807461751E-2</v>
      </c>
      <c r="G18" s="20"/>
      <c r="H18" s="5"/>
      <c r="I18" s="5"/>
    </row>
    <row r="19" spans="1:9" ht="10.5" customHeight="1" x14ac:dyDescent="0.2">
      <c r="B19" s="33" t="s">
        <v>89</v>
      </c>
      <c r="C19" s="289">
        <v>3218.2100000000009</v>
      </c>
      <c r="D19" s="290">
        <v>255.6</v>
      </c>
      <c r="E19" s="290">
        <v>57.599999999999994</v>
      </c>
      <c r="F19" s="179">
        <v>-0.3326331069521492</v>
      </c>
      <c r="G19" s="20"/>
      <c r="H19" s="5"/>
      <c r="I19" s="5"/>
    </row>
    <row r="20" spans="1:9" x14ac:dyDescent="0.2">
      <c r="B20" s="16" t="s">
        <v>489</v>
      </c>
      <c r="C20" s="289"/>
      <c r="D20" s="290"/>
      <c r="E20" s="290"/>
      <c r="F20" s="179"/>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0.5" customHeight="1" x14ac:dyDescent="0.2">
      <c r="B23" s="16" t="s">
        <v>91</v>
      </c>
      <c r="C23" s="289">
        <v>464.8</v>
      </c>
      <c r="D23" s="290"/>
      <c r="E23" s="290"/>
      <c r="F23" s="179">
        <v>-0.35444444444444445</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588.79999999999984</v>
      </c>
      <c r="D25" s="290">
        <v>588.79999999999984</v>
      </c>
      <c r="E25" s="290"/>
      <c r="F25" s="179">
        <v>-8.5714285714285632E-2</v>
      </c>
      <c r="G25" s="34"/>
      <c r="H25" s="5"/>
      <c r="I25" s="5"/>
    </row>
    <row r="26" spans="1:9" s="486" customFormat="1" ht="10.5" customHeight="1" x14ac:dyDescent="0.2">
      <c r="A26" s="452"/>
      <c r="B26" s="563" t="s">
        <v>310</v>
      </c>
      <c r="C26" s="568"/>
      <c r="D26" s="569"/>
      <c r="E26" s="569"/>
      <c r="F26" s="570"/>
      <c r="G26" s="571"/>
    </row>
    <row r="27" spans="1:9" s="486" customFormat="1" ht="10.5" customHeight="1" x14ac:dyDescent="0.2">
      <c r="A27" s="452"/>
      <c r="B27" s="563" t="s">
        <v>311</v>
      </c>
      <c r="C27" s="568"/>
      <c r="D27" s="569"/>
      <c r="E27" s="569"/>
      <c r="F27" s="570"/>
      <c r="G27" s="571"/>
    </row>
    <row r="28" spans="1:9" s="486" customFormat="1" ht="10.5" customHeight="1" x14ac:dyDescent="0.2">
      <c r="A28" s="452"/>
      <c r="B28" s="563" t="s">
        <v>312</v>
      </c>
      <c r="C28" s="568"/>
      <c r="D28" s="569"/>
      <c r="E28" s="569"/>
      <c r="F28" s="570"/>
      <c r="G28" s="571"/>
    </row>
    <row r="29" spans="1:9" s="486" customFormat="1" ht="10.5" customHeight="1" x14ac:dyDescent="0.2">
      <c r="A29" s="452"/>
      <c r="B29" s="563" t="s">
        <v>313</v>
      </c>
      <c r="C29" s="568"/>
      <c r="D29" s="569"/>
      <c r="E29" s="569"/>
      <c r="F29" s="570"/>
      <c r="G29" s="571"/>
    </row>
    <row r="30" spans="1:9" ht="10.5" customHeight="1" x14ac:dyDescent="0.2">
      <c r="B30" s="16" t="s">
        <v>417</v>
      </c>
      <c r="C30" s="289">
        <v>6809665.2913599918</v>
      </c>
      <c r="D30" s="290"/>
      <c r="E30" s="290"/>
      <c r="F30" s="179">
        <v>-5.321444847546597E-3</v>
      </c>
      <c r="G30" s="34"/>
      <c r="H30" s="5"/>
      <c r="I30" s="5"/>
    </row>
    <row r="31" spans="1:9" ht="10.5" customHeight="1" x14ac:dyDescent="0.2">
      <c r="B31" s="16" t="s">
        <v>381</v>
      </c>
      <c r="C31" s="289">
        <v>758524.54999999981</v>
      </c>
      <c r="D31" s="290"/>
      <c r="E31" s="290">
        <v>6172.67</v>
      </c>
      <c r="F31" s="179">
        <v>-5.3520752036963826E-2</v>
      </c>
      <c r="G31" s="34"/>
      <c r="H31" s="5"/>
      <c r="I31" s="5"/>
    </row>
    <row r="32" spans="1:9" ht="10.5" customHeight="1" x14ac:dyDescent="0.2">
      <c r="B32" s="574" t="s">
        <v>448</v>
      </c>
      <c r="C32" s="289"/>
      <c r="D32" s="290"/>
      <c r="E32" s="290"/>
      <c r="F32" s="179"/>
      <c r="G32" s="34"/>
      <c r="H32" s="5"/>
      <c r="I32" s="5"/>
    </row>
    <row r="33" spans="1:9" ht="10.5" customHeight="1" x14ac:dyDescent="0.2">
      <c r="B33" s="574" t="s">
        <v>487</v>
      </c>
      <c r="C33" s="289"/>
      <c r="D33" s="290"/>
      <c r="E33" s="290"/>
      <c r="F33" s="179"/>
      <c r="G33" s="34"/>
      <c r="H33" s="5"/>
      <c r="I33" s="5"/>
    </row>
    <row r="34" spans="1:9" ht="10.5" customHeight="1" x14ac:dyDescent="0.2">
      <c r="B34" s="16" t="s">
        <v>99</v>
      </c>
      <c r="C34" s="289">
        <v>5889.5</v>
      </c>
      <c r="D34" s="290">
        <v>4040</v>
      </c>
      <c r="E34" s="290"/>
      <c r="F34" s="179">
        <v>-8.0331795738248668E-2</v>
      </c>
      <c r="G34" s="34"/>
      <c r="H34" s="5"/>
      <c r="I34" s="5"/>
    </row>
    <row r="35" spans="1:9" s="28" customFormat="1" ht="10.5" customHeight="1" x14ac:dyDescent="0.2">
      <c r="A35" s="24"/>
      <c r="B35" s="16" t="s">
        <v>98</v>
      </c>
      <c r="C35" s="289"/>
      <c r="D35" s="290"/>
      <c r="E35" s="290"/>
      <c r="F35" s="179"/>
      <c r="G35" s="36"/>
      <c r="H35" s="5"/>
    </row>
    <row r="36" spans="1:9" s="28" customFormat="1" ht="10.5" customHeight="1" x14ac:dyDescent="0.2">
      <c r="A36" s="24"/>
      <c r="B36" s="16" t="s">
        <v>250</v>
      </c>
      <c r="C36" s="291"/>
      <c r="D36" s="292"/>
      <c r="E36" s="292"/>
      <c r="F36" s="178"/>
      <c r="G36" s="36"/>
    </row>
    <row r="37" spans="1:9" s="28" customFormat="1" ht="24.75" customHeight="1" x14ac:dyDescent="0.2">
      <c r="A37" s="24"/>
      <c r="B37" s="35" t="s">
        <v>101</v>
      </c>
      <c r="C37" s="291">
        <v>34535686.371360034</v>
      </c>
      <c r="D37" s="292">
        <v>314271.59000000014</v>
      </c>
      <c r="E37" s="292">
        <v>135119.63999999998</v>
      </c>
      <c r="F37" s="178">
        <v>-4.5706102564320505E-2</v>
      </c>
      <c r="G37" s="36"/>
    </row>
    <row r="38" spans="1:9" ht="10.5" customHeight="1" x14ac:dyDescent="0.2">
      <c r="B38" s="31" t="s">
        <v>102</v>
      </c>
      <c r="C38" s="291"/>
      <c r="D38" s="292"/>
      <c r="E38" s="292"/>
      <c r="F38" s="178"/>
      <c r="G38" s="20"/>
      <c r="H38" s="5"/>
      <c r="I38" s="5"/>
    </row>
    <row r="39" spans="1:9" ht="10.5" customHeight="1" x14ac:dyDescent="0.2">
      <c r="B39" s="16" t="s">
        <v>104</v>
      </c>
      <c r="C39" s="289">
        <v>110716290.36999945</v>
      </c>
      <c r="D39" s="290">
        <v>61039056.929999605</v>
      </c>
      <c r="E39" s="290">
        <v>500381.03999999992</v>
      </c>
      <c r="F39" s="179">
        <v>-5.8481227143484915E-2</v>
      </c>
      <c r="G39" s="34"/>
      <c r="H39" s="5"/>
      <c r="I39" s="5"/>
    </row>
    <row r="40" spans="1:9" ht="10.5" customHeight="1" x14ac:dyDescent="0.2">
      <c r="B40" s="33" t="s">
        <v>106</v>
      </c>
      <c r="C40" s="289">
        <v>110639479.16999945</v>
      </c>
      <c r="D40" s="290">
        <v>61015554.819999591</v>
      </c>
      <c r="E40" s="290">
        <v>500175.41</v>
      </c>
      <c r="F40" s="179">
        <v>-5.8507696536087006E-2</v>
      </c>
      <c r="G40" s="34"/>
      <c r="H40" s="5"/>
      <c r="I40" s="5"/>
    </row>
    <row r="41" spans="1:9" ht="10.5" customHeight="1" x14ac:dyDescent="0.2">
      <c r="B41" s="33" t="s">
        <v>304</v>
      </c>
      <c r="C41" s="289">
        <v>789379.81999999972</v>
      </c>
      <c r="D41" s="290">
        <v>657382.85999999975</v>
      </c>
      <c r="E41" s="290">
        <v>4564.7999999999993</v>
      </c>
      <c r="F41" s="179">
        <v>-2.5717686991204358E-2</v>
      </c>
      <c r="G41" s="34"/>
      <c r="H41" s="5"/>
      <c r="I41" s="5"/>
    </row>
    <row r="42" spans="1:9" ht="10.5" customHeight="1" x14ac:dyDescent="0.2">
      <c r="B42" s="33" t="s">
        <v>305</v>
      </c>
      <c r="C42" s="289">
        <v>34955443.13999977</v>
      </c>
      <c r="D42" s="290">
        <v>34279729.669999771</v>
      </c>
      <c r="E42" s="290">
        <v>172302.00999999995</v>
      </c>
      <c r="F42" s="179">
        <v>-8.301804559202941E-2</v>
      </c>
      <c r="G42" s="34"/>
      <c r="H42" s="5"/>
      <c r="I42" s="5"/>
    </row>
    <row r="43" spans="1:9" ht="10.5" customHeight="1" x14ac:dyDescent="0.2">
      <c r="B43" s="33" t="s">
        <v>306</v>
      </c>
      <c r="C43" s="289">
        <v>22787440.919999801</v>
      </c>
      <c r="D43" s="290">
        <v>21240181.139999803</v>
      </c>
      <c r="E43" s="290">
        <v>112176.93000000002</v>
      </c>
      <c r="F43" s="179">
        <v>-5.7665771469352922E-2</v>
      </c>
      <c r="G43" s="34"/>
      <c r="H43" s="5"/>
      <c r="I43" s="5"/>
    </row>
    <row r="44" spans="1:9" ht="10.5" customHeight="1" x14ac:dyDescent="0.2">
      <c r="B44" s="33" t="s">
        <v>307</v>
      </c>
      <c r="C44" s="289">
        <v>43636120.399999864</v>
      </c>
      <c r="D44" s="290">
        <v>876059.24000000034</v>
      </c>
      <c r="E44" s="290">
        <v>175930.28999999992</v>
      </c>
      <c r="F44" s="179">
        <v>-4.5871192163001284E-2</v>
      </c>
      <c r="G44" s="34"/>
      <c r="H44" s="5"/>
      <c r="I44" s="5"/>
    </row>
    <row r="45" spans="1:9" ht="10.5" customHeight="1" x14ac:dyDescent="0.2">
      <c r="B45" s="33" t="s">
        <v>308</v>
      </c>
      <c r="C45" s="289">
        <v>757412.06999999552</v>
      </c>
      <c r="D45" s="290">
        <v>166523.42000000019</v>
      </c>
      <c r="E45" s="290">
        <v>3853.1799999999994</v>
      </c>
      <c r="F45" s="179">
        <v>4.8261007129158706E-2</v>
      </c>
      <c r="G45" s="34"/>
      <c r="H45" s="5"/>
      <c r="I45" s="5"/>
    </row>
    <row r="46" spans="1:9" ht="10.5" customHeight="1" x14ac:dyDescent="0.2">
      <c r="B46" s="33" t="s">
        <v>309</v>
      </c>
      <c r="C46" s="289">
        <v>7713682.8200000105</v>
      </c>
      <c r="D46" s="290">
        <v>3795678.4900000133</v>
      </c>
      <c r="E46" s="290">
        <v>31348.200000000004</v>
      </c>
      <c r="F46" s="179">
        <v>-2.9267753781812567E-2</v>
      </c>
      <c r="G46" s="34"/>
      <c r="H46" s="5"/>
      <c r="I46" s="5"/>
    </row>
    <row r="47" spans="1:9" ht="10.5" customHeight="1" x14ac:dyDescent="0.2">
      <c r="B47" s="33" t="s">
        <v>105</v>
      </c>
      <c r="C47" s="289">
        <v>76811.199999999808</v>
      </c>
      <c r="D47" s="290">
        <v>23502.110000000004</v>
      </c>
      <c r="E47" s="290">
        <v>205.63000000000002</v>
      </c>
      <c r="F47" s="179">
        <v>-1.8744234525790215E-2</v>
      </c>
      <c r="G47" s="34"/>
      <c r="H47" s="5"/>
      <c r="I47" s="5"/>
    </row>
    <row r="48" spans="1:9" ht="10.5" customHeight="1" x14ac:dyDescent="0.2">
      <c r="B48" s="16" t="s">
        <v>22</v>
      </c>
      <c r="C48" s="289">
        <v>49699479.409999929</v>
      </c>
      <c r="D48" s="290">
        <v>8280463.5199999949</v>
      </c>
      <c r="E48" s="290">
        <v>218591.05</v>
      </c>
      <c r="F48" s="179">
        <v>-5.5471088203763008E-2</v>
      </c>
      <c r="G48" s="34"/>
      <c r="H48" s="5"/>
      <c r="I48" s="5"/>
    </row>
    <row r="49" spans="1:9" ht="10.5" customHeight="1" x14ac:dyDescent="0.2">
      <c r="B49" s="16" t="s">
        <v>107</v>
      </c>
      <c r="C49" s="289">
        <v>902985.67000000284</v>
      </c>
      <c r="D49" s="290">
        <v>902485.67000000284</v>
      </c>
      <c r="E49" s="290">
        <v>5516.6600000000008</v>
      </c>
      <c r="F49" s="179">
        <v>9.4567383134412042E-2</v>
      </c>
      <c r="G49" s="34"/>
      <c r="H49" s="5"/>
      <c r="I49" s="5"/>
    </row>
    <row r="50" spans="1:9" ht="10.5" customHeight="1" x14ac:dyDescent="0.2">
      <c r="B50" s="33" t="s">
        <v>110</v>
      </c>
      <c r="C50" s="289">
        <v>558041.19000000251</v>
      </c>
      <c r="D50" s="290">
        <v>558041.19000000251</v>
      </c>
      <c r="E50" s="290">
        <v>4232.7500000000009</v>
      </c>
      <c r="F50" s="179">
        <v>3.9365618799598101E-2</v>
      </c>
      <c r="G50" s="34"/>
      <c r="H50" s="5"/>
      <c r="I50" s="5"/>
    </row>
    <row r="51" spans="1:9" ht="10.5" customHeight="1" x14ac:dyDescent="0.2">
      <c r="B51" s="33" t="s">
        <v>109</v>
      </c>
      <c r="C51" s="289">
        <v>327294.48000000021</v>
      </c>
      <c r="D51" s="290">
        <v>327294.48000000021</v>
      </c>
      <c r="E51" s="290">
        <v>1283.9100000000001</v>
      </c>
      <c r="F51" s="179">
        <v>0.18428420752989672</v>
      </c>
      <c r="G51" s="34"/>
      <c r="H51" s="5"/>
      <c r="I51" s="5"/>
    </row>
    <row r="52" spans="1:9" ht="10.5" customHeight="1" x14ac:dyDescent="0.2">
      <c r="B52" s="33" t="s">
        <v>112</v>
      </c>
      <c r="C52" s="289">
        <v>17150</v>
      </c>
      <c r="D52" s="290">
        <v>17150</v>
      </c>
      <c r="E52" s="290"/>
      <c r="F52" s="179">
        <v>0.46581196581196571</v>
      </c>
      <c r="G52" s="20"/>
      <c r="H52" s="5"/>
      <c r="I52" s="5"/>
    </row>
    <row r="53" spans="1:9" ht="10.5" customHeight="1" x14ac:dyDescent="0.2">
      <c r="B53" s="33" t="s">
        <v>111</v>
      </c>
      <c r="C53" s="289">
        <v>500</v>
      </c>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292437.03999999963</v>
      </c>
      <c r="D56" s="290">
        <v>292437.03999999963</v>
      </c>
      <c r="E56" s="290">
        <v>736.00000000000011</v>
      </c>
      <c r="F56" s="179">
        <v>-0.14539062099087485</v>
      </c>
      <c r="G56" s="34"/>
      <c r="H56" s="5"/>
      <c r="I56" s="5"/>
    </row>
    <row r="57" spans="1:9" ht="10.5" customHeight="1" x14ac:dyDescent="0.2">
      <c r="B57" s="16" t="s">
        <v>381</v>
      </c>
      <c r="C57" s="289">
        <v>819610.53999999946</v>
      </c>
      <c r="D57" s="290">
        <v>225</v>
      </c>
      <c r="E57" s="290">
        <v>5377.7</v>
      </c>
      <c r="F57" s="179">
        <v>0.17511493568794423</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417</v>
      </c>
      <c r="C62" s="289">
        <v>2530416.4121000012</v>
      </c>
      <c r="D62" s="290"/>
      <c r="E62" s="290"/>
      <c r="F62" s="179">
        <v>0.10456532921396144</v>
      </c>
      <c r="G62" s="34"/>
      <c r="H62" s="5"/>
      <c r="I62" s="5"/>
    </row>
    <row r="63" spans="1:9" ht="10.5" customHeight="1" x14ac:dyDescent="0.2">
      <c r="B63" s="16" t="s">
        <v>94</v>
      </c>
      <c r="C63" s="289">
        <v>903</v>
      </c>
      <c r="D63" s="290"/>
      <c r="E63" s="290"/>
      <c r="F63" s="179">
        <v>-0.29411764705882348</v>
      </c>
      <c r="G63" s="34"/>
      <c r="H63" s="5"/>
      <c r="I63" s="5"/>
    </row>
    <row r="64" spans="1:9" s="28" customFormat="1" ht="10.5" customHeight="1" x14ac:dyDescent="0.2">
      <c r="A64" s="24"/>
      <c r="B64" s="16" t="s">
        <v>92</v>
      </c>
      <c r="C64" s="289">
        <v>2227.8000000000002</v>
      </c>
      <c r="D64" s="290"/>
      <c r="E64" s="290"/>
      <c r="F64" s="179">
        <v>-0.34817337570001594</v>
      </c>
      <c r="G64" s="27"/>
      <c r="H64" s="5"/>
    </row>
    <row r="65" spans="1:9" ht="10.5" customHeight="1" x14ac:dyDescent="0.2">
      <c r="B65" s="16" t="s">
        <v>93</v>
      </c>
      <c r="C65" s="289">
        <v>2111</v>
      </c>
      <c r="D65" s="290"/>
      <c r="E65" s="290"/>
      <c r="F65" s="179">
        <v>-0.13091807328118565</v>
      </c>
      <c r="G65" s="20"/>
      <c r="H65" s="5"/>
      <c r="I65" s="5"/>
    </row>
    <row r="66" spans="1:9" ht="12" customHeight="1" x14ac:dyDescent="0.2">
      <c r="B66" s="16" t="s">
        <v>91</v>
      </c>
      <c r="C66" s="289">
        <v>167.6</v>
      </c>
      <c r="D66" s="290"/>
      <c r="E66" s="290"/>
      <c r="F66" s="179"/>
      <c r="G66" s="34"/>
      <c r="H66" s="5"/>
      <c r="I66" s="5"/>
    </row>
    <row r="67" spans="1:9" ht="10.5" customHeight="1" x14ac:dyDescent="0.2">
      <c r="B67" s="16" t="s">
        <v>100</v>
      </c>
      <c r="C67" s="289">
        <v>3608.6099999999997</v>
      </c>
      <c r="D67" s="290">
        <v>56.5</v>
      </c>
      <c r="E67" s="290"/>
      <c r="F67" s="179"/>
      <c r="G67" s="34"/>
      <c r="H67" s="5"/>
      <c r="I67" s="5"/>
    </row>
    <row r="68" spans="1:9" ht="10.5" customHeight="1" x14ac:dyDescent="0.2">
      <c r="B68" s="16" t="s">
        <v>489</v>
      </c>
      <c r="C68" s="289"/>
      <c r="D68" s="290"/>
      <c r="E68" s="290"/>
      <c r="F68" s="179"/>
      <c r="G68" s="34"/>
      <c r="H68" s="5"/>
      <c r="I68" s="5"/>
    </row>
    <row r="69" spans="1:9" ht="10.5" customHeight="1" x14ac:dyDescent="0.2">
      <c r="B69" s="16" t="s">
        <v>97</v>
      </c>
      <c r="C69" s="289"/>
      <c r="D69" s="290"/>
      <c r="E69" s="290"/>
      <c r="F69" s="179"/>
      <c r="G69" s="34"/>
      <c r="H69" s="5"/>
      <c r="I69" s="5"/>
    </row>
    <row r="70" spans="1:9" ht="10.5" customHeight="1" x14ac:dyDescent="0.2">
      <c r="B70" s="16" t="s">
        <v>303</v>
      </c>
      <c r="C70" s="289"/>
      <c r="D70" s="290"/>
      <c r="E70" s="290"/>
      <c r="F70" s="179"/>
      <c r="G70" s="34"/>
      <c r="H70" s="5"/>
      <c r="I70" s="5"/>
    </row>
    <row r="71" spans="1:9" ht="10.5" customHeight="1" x14ac:dyDescent="0.2">
      <c r="B71" s="268" t="s">
        <v>255</v>
      </c>
      <c r="C71" s="289">
        <v>3778109.4399999976</v>
      </c>
      <c r="D71" s="290">
        <v>3776909.4399999976</v>
      </c>
      <c r="E71" s="290">
        <v>30961.16</v>
      </c>
      <c r="F71" s="179">
        <v>-9.0290418754881752E-2</v>
      </c>
      <c r="G71" s="20"/>
      <c r="H71" s="5"/>
      <c r="I71" s="5"/>
    </row>
    <row r="72" spans="1:9" ht="10.5" customHeight="1" x14ac:dyDescent="0.2">
      <c r="B72" s="574" t="s">
        <v>447</v>
      </c>
      <c r="C72" s="289"/>
      <c r="D72" s="290"/>
      <c r="E72" s="290"/>
      <c r="F72" s="179"/>
      <c r="G72" s="20"/>
      <c r="H72" s="5"/>
      <c r="I72" s="5"/>
    </row>
    <row r="73" spans="1:9" ht="10.5" customHeight="1" x14ac:dyDescent="0.2">
      <c r="B73" s="16" t="s">
        <v>487</v>
      </c>
      <c r="C73" s="289"/>
      <c r="D73" s="290"/>
      <c r="E73" s="290"/>
      <c r="F73" s="179"/>
      <c r="G73" s="20"/>
      <c r="H73" s="5"/>
      <c r="I73" s="5"/>
    </row>
    <row r="74" spans="1:9" s="28" customFormat="1" ht="10.5" customHeight="1" x14ac:dyDescent="0.2">
      <c r="A74" s="24"/>
      <c r="B74" s="16" t="s">
        <v>99</v>
      </c>
      <c r="C74" s="289">
        <v>47859.899999999994</v>
      </c>
      <c r="D74" s="290">
        <v>35387.899999999994</v>
      </c>
      <c r="E74" s="290">
        <v>148</v>
      </c>
      <c r="F74" s="179">
        <v>-0.12169520153889024</v>
      </c>
      <c r="G74" s="36"/>
      <c r="H74" s="5"/>
    </row>
    <row r="75" spans="1:9" ht="9" customHeight="1" x14ac:dyDescent="0.2">
      <c r="B75" s="16" t="s">
        <v>98</v>
      </c>
      <c r="C75" s="289"/>
      <c r="D75" s="290"/>
      <c r="E75" s="290"/>
      <c r="F75" s="179"/>
      <c r="G75" s="34"/>
      <c r="H75" s="5"/>
      <c r="I75" s="5"/>
    </row>
    <row r="76" spans="1:9" s="28" customFormat="1" ht="13.5" customHeight="1" x14ac:dyDescent="0.2">
      <c r="A76" s="24"/>
      <c r="B76" s="16" t="s">
        <v>250</v>
      </c>
      <c r="C76" s="289"/>
      <c r="D76" s="290"/>
      <c r="E76" s="290"/>
      <c r="F76" s="179"/>
      <c r="G76" s="36"/>
    </row>
    <row r="77" spans="1:9" ht="10.5" customHeight="1" x14ac:dyDescent="0.2">
      <c r="B77" s="35" t="s">
        <v>108</v>
      </c>
      <c r="C77" s="291">
        <v>168798278.79209942</v>
      </c>
      <c r="D77" s="292">
        <v>74327021.999999598</v>
      </c>
      <c r="E77" s="292">
        <v>761851.60999999987</v>
      </c>
      <c r="F77" s="178">
        <v>-5.4921447189720363E-2</v>
      </c>
      <c r="G77" s="34"/>
      <c r="H77" s="5"/>
      <c r="I77" s="5"/>
    </row>
    <row r="78" spans="1:9" ht="10.5" customHeight="1" x14ac:dyDescent="0.2">
      <c r="B78" s="31" t="s">
        <v>341</v>
      </c>
      <c r="C78" s="291"/>
      <c r="D78" s="292"/>
      <c r="E78" s="292"/>
      <c r="F78" s="178"/>
      <c r="G78" s="34"/>
      <c r="H78" s="5"/>
      <c r="I78" s="5"/>
    </row>
    <row r="79" spans="1:9" s="28" customFormat="1" ht="10.5" customHeight="1" x14ac:dyDescent="0.2">
      <c r="A79" s="24"/>
      <c r="B79" s="16" t="s">
        <v>22</v>
      </c>
      <c r="C79" s="289">
        <v>72764688.399999976</v>
      </c>
      <c r="D79" s="290">
        <v>8550222.1699999943</v>
      </c>
      <c r="E79" s="290">
        <v>335851.14999999997</v>
      </c>
      <c r="F79" s="179">
        <v>-5.0643361728363367E-2</v>
      </c>
      <c r="G79" s="27"/>
      <c r="H79" s="5"/>
    </row>
    <row r="80" spans="1:9" s="28" customFormat="1" ht="10.5" customHeight="1" x14ac:dyDescent="0.2">
      <c r="A80" s="24"/>
      <c r="B80" s="16" t="s">
        <v>104</v>
      </c>
      <c r="C80" s="289">
        <v>114218542.92999947</v>
      </c>
      <c r="D80" s="290">
        <v>61078941.069999605</v>
      </c>
      <c r="E80" s="290">
        <v>510674.02999999991</v>
      </c>
      <c r="F80" s="179">
        <v>-6.0972876236567553E-2</v>
      </c>
      <c r="G80" s="27"/>
      <c r="H80" s="5"/>
    </row>
    <row r="81" spans="1:9" s="28" customFormat="1" ht="10.5" customHeight="1" x14ac:dyDescent="0.2">
      <c r="A81" s="24"/>
      <c r="B81" s="33" t="s">
        <v>106</v>
      </c>
      <c r="C81" s="289">
        <v>114138513.51999946</v>
      </c>
      <c r="D81" s="290">
        <v>61055183.359999597</v>
      </c>
      <c r="E81" s="290">
        <v>510410.79999999993</v>
      </c>
      <c r="F81" s="179">
        <v>-6.0989293752866658E-2</v>
      </c>
      <c r="G81" s="27"/>
      <c r="H81" s="5"/>
    </row>
    <row r="82" spans="1:9" s="28" customFormat="1" ht="10.5" customHeight="1" x14ac:dyDescent="0.2">
      <c r="A82" s="24"/>
      <c r="B82" s="33" t="s">
        <v>304</v>
      </c>
      <c r="C82" s="289">
        <v>840503.98999999976</v>
      </c>
      <c r="D82" s="290">
        <v>659485.89999999979</v>
      </c>
      <c r="E82" s="290">
        <v>4871.58</v>
      </c>
      <c r="F82" s="179">
        <v>-2.6291860128214051E-2</v>
      </c>
      <c r="G82" s="27"/>
      <c r="H82" s="5"/>
    </row>
    <row r="83" spans="1:9" s="28" customFormat="1" ht="10.5" customHeight="1" x14ac:dyDescent="0.2">
      <c r="A83" s="24"/>
      <c r="B83" s="33" t="s">
        <v>305</v>
      </c>
      <c r="C83" s="289">
        <v>34957494.089999765</v>
      </c>
      <c r="D83" s="290">
        <v>34280744.079999767</v>
      </c>
      <c r="E83" s="290">
        <v>172302.00999999995</v>
      </c>
      <c r="F83" s="179">
        <v>-8.3026559531690469E-2</v>
      </c>
      <c r="G83" s="27"/>
      <c r="H83" s="5"/>
    </row>
    <row r="84" spans="1:9" s="28" customFormat="1" ht="10.5" customHeight="1" x14ac:dyDescent="0.2">
      <c r="A84" s="24"/>
      <c r="B84" s="33" t="s">
        <v>306</v>
      </c>
      <c r="C84" s="289">
        <v>22787440.919999801</v>
      </c>
      <c r="D84" s="290">
        <v>21240181.139999803</v>
      </c>
      <c r="E84" s="290">
        <v>112176.93000000002</v>
      </c>
      <c r="F84" s="179">
        <v>-5.7651047357924368E-2</v>
      </c>
      <c r="G84" s="27"/>
      <c r="H84" s="5"/>
    </row>
    <row r="85" spans="1:9" s="28" customFormat="1" ht="10.5" customHeight="1" x14ac:dyDescent="0.2">
      <c r="A85" s="24"/>
      <c r="B85" s="33" t="s">
        <v>307</v>
      </c>
      <c r="C85" s="289">
        <v>46353142.419999868</v>
      </c>
      <c r="D85" s="290">
        <v>897306.04000000039</v>
      </c>
      <c r="E85" s="290">
        <v>183184.51999999993</v>
      </c>
      <c r="F85" s="179">
        <v>-5.3964624626426372E-2</v>
      </c>
      <c r="G85" s="27"/>
      <c r="H85" s="5"/>
    </row>
    <row r="86" spans="1:9" ht="10.5" customHeight="1" x14ac:dyDescent="0.2">
      <c r="B86" s="33" t="s">
        <v>308</v>
      </c>
      <c r="C86" s="289">
        <v>758856.56999999552</v>
      </c>
      <c r="D86" s="290">
        <v>166743.6800000002</v>
      </c>
      <c r="E86" s="290">
        <v>3853.1799999999994</v>
      </c>
      <c r="F86" s="179">
        <v>4.8335248092536753E-2</v>
      </c>
      <c r="G86" s="34"/>
      <c r="H86" s="5"/>
      <c r="I86" s="5"/>
    </row>
    <row r="87" spans="1:9" ht="10.5" customHeight="1" x14ac:dyDescent="0.2">
      <c r="B87" s="33" t="s">
        <v>309</v>
      </c>
      <c r="C87" s="289">
        <v>8441075.5300000142</v>
      </c>
      <c r="D87" s="290">
        <v>3810722.5200000131</v>
      </c>
      <c r="E87" s="290">
        <v>34022.58</v>
      </c>
      <c r="F87" s="179">
        <v>-2.5654249050725775E-2</v>
      </c>
      <c r="G87" s="34"/>
      <c r="H87" s="5"/>
      <c r="I87" s="5"/>
    </row>
    <row r="88" spans="1:9" ht="10.5" customHeight="1" x14ac:dyDescent="0.2">
      <c r="B88" s="33" t="s">
        <v>105</v>
      </c>
      <c r="C88" s="289">
        <v>80029.4099999998</v>
      </c>
      <c r="D88" s="290">
        <v>23757.710000000003</v>
      </c>
      <c r="E88" s="290">
        <v>263.23</v>
      </c>
      <c r="F88" s="179">
        <v>-3.6958885554782772E-2</v>
      </c>
      <c r="G88" s="34"/>
      <c r="H88" s="5"/>
      <c r="I88" s="5"/>
    </row>
    <row r="89" spans="1:9" s="28" customFormat="1" ht="10.5" customHeight="1" x14ac:dyDescent="0.2">
      <c r="A89" s="24"/>
      <c r="B89" s="16" t="s">
        <v>100</v>
      </c>
      <c r="C89" s="289">
        <v>396700.48999999993</v>
      </c>
      <c r="D89" s="290">
        <v>56.5</v>
      </c>
      <c r="E89" s="290">
        <v>1393.8799999999999</v>
      </c>
      <c r="F89" s="179">
        <v>-0.18614423660454471</v>
      </c>
      <c r="G89" s="27"/>
      <c r="H89" s="5"/>
    </row>
    <row r="90" spans="1:9" ht="10.5" customHeight="1" x14ac:dyDescent="0.2">
      <c r="B90" s="16" t="s">
        <v>107</v>
      </c>
      <c r="C90" s="289">
        <v>902985.67000000284</v>
      </c>
      <c r="D90" s="290">
        <v>902485.67000000284</v>
      </c>
      <c r="E90" s="290">
        <v>5516.6600000000008</v>
      </c>
      <c r="F90" s="179">
        <v>9.4567383134412042E-2</v>
      </c>
      <c r="G90" s="34"/>
      <c r="H90" s="5"/>
      <c r="I90" s="5"/>
    </row>
    <row r="91" spans="1:9" ht="10.5" customHeight="1" x14ac:dyDescent="0.2">
      <c r="B91" s="33" t="s">
        <v>110</v>
      </c>
      <c r="C91" s="289">
        <v>558041.19000000251</v>
      </c>
      <c r="D91" s="290">
        <v>558041.19000000251</v>
      </c>
      <c r="E91" s="290">
        <v>4232.7500000000009</v>
      </c>
      <c r="F91" s="179">
        <v>3.9365618799598101E-2</v>
      </c>
      <c r="G91" s="34"/>
      <c r="H91" s="5"/>
      <c r="I91" s="5"/>
    </row>
    <row r="92" spans="1:9" ht="10.5" customHeight="1" x14ac:dyDescent="0.2">
      <c r="B92" s="33" t="s">
        <v>109</v>
      </c>
      <c r="C92" s="289">
        <v>327294.48000000021</v>
      </c>
      <c r="D92" s="290">
        <v>327294.48000000021</v>
      </c>
      <c r="E92" s="290">
        <v>1283.9100000000001</v>
      </c>
      <c r="F92" s="179">
        <v>0.18428420752989672</v>
      </c>
      <c r="G92" s="20"/>
      <c r="H92" s="5"/>
      <c r="I92" s="5"/>
    </row>
    <row r="93" spans="1:9" ht="10.5" customHeight="1" x14ac:dyDescent="0.2">
      <c r="B93" s="33" t="s">
        <v>112</v>
      </c>
      <c r="C93" s="289">
        <v>17150</v>
      </c>
      <c r="D93" s="290">
        <v>17150</v>
      </c>
      <c r="E93" s="290"/>
      <c r="F93" s="179">
        <v>0.46581196581196571</v>
      </c>
      <c r="G93" s="34"/>
      <c r="H93" s="5"/>
      <c r="I93" s="5"/>
    </row>
    <row r="94" spans="1:9" ht="10.5" customHeight="1" x14ac:dyDescent="0.2">
      <c r="B94" s="33" t="s">
        <v>111</v>
      </c>
      <c r="C94" s="289">
        <v>500</v>
      </c>
      <c r="D94" s="290"/>
      <c r="E94" s="290"/>
      <c r="F94" s="179"/>
      <c r="G94" s="34"/>
      <c r="H94" s="5"/>
      <c r="I94" s="5"/>
    </row>
    <row r="95" spans="1:9" s="40" customFormat="1" ht="10.5" customHeight="1" x14ac:dyDescent="0.25">
      <c r="A95" s="38"/>
      <c r="B95" s="16" t="s">
        <v>97</v>
      </c>
      <c r="C95" s="289"/>
      <c r="D95" s="290"/>
      <c r="E95" s="290"/>
      <c r="F95" s="179"/>
      <c r="G95" s="34"/>
      <c r="H95" s="5"/>
    </row>
    <row r="96" spans="1:9" s="40" customFormat="1" ht="10.5" customHeight="1" x14ac:dyDescent="0.25">
      <c r="A96" s="38"/>
      <c r="B96" s="16" t="s">
        <v>103</v>
      </c>
      <c r="C96" s="289"/>
      <c r="D96" s="290"/>
      <c r="E96" s="290"/>
      <c r="F96" s="179"/>
      <c r="G96" s="34"/>
      <c r="H96" s="5"/>
    </row>
    <row r="97" spans="1:9" ht="10.5" customHeight="1" x14ac:dyDescent="0.2">
      <c r="B97" s="16" t="s">
        <v>96</v>
      </c>
      <c r="C97" s="289"/>
      <c r="D97" s="290"/>
      <c r="E97" s="290"/>
      <c r="F97" s="179"/>
      <c r="G97" s="34"/>
      <c r="H97" s="5"/>
      <c r="I97" s="5"/>
    </row>
    <row r="98" spans="1:9" ht="10.5" customHeight="1" x14ac:dyDescent="0.2">
      <c r="B98" s="16" t="s">
        <v>489</v>
      </c>
      <c r="C98" s="289"/>
      <c r="D98" s="290"/>
      <c r="E98" s="290"/>
      <c r="F98" s="179"/>
      <c r="G98" s="34"/>
      <c r="H98" s="5"/>
      <c r="I98" s="5"/>
    </row>
    <row r="99" spans="1:9" ht="10.5" customHeight="1" x14ac:dyDescent="0.2">
      <c r="B99" s="16" t="s">
        <v>95</v>
      </c>
      <c r="C99" s="289">
        <v>293025.83999999962</v>
      </c>
      <c r="D99" s="290">
        <v>293025.83999999962</v>
      </c>
      <c r="E99" s="290">
        <v>736.00000000000011</v>
      </c>
      <c r="F99" s="179">
        <v>-0.14527852070734781</v>
      </c>
      <c r="G99" s="34"/>
      <c r="H99" s="5"/>
      <c r="I99" s="5"/>
    </row>
    <row r="100" spans="1:9" ht="10.5" customHeight="1" x14ac:dyDescent="0.2">
      <c r="B100" s="16" t="s">
        <v>381</v>
      </c>
      <c r="C100" s="289">
        <v>1578135.0899999994</v>
      </c>
      <c r="D100" s="290">
        <v>225</v>
      </c>
      <c r="E100" s="290">
        <v>11550.369999999999</v>
      </c>
      <c r="F100" s="179">
        <v>5.286942904702796E-2</v>
      </c>
      <c r="G100" s="34"/>
      <c r="H100" s="5"/>
      <c r="I100" s="5"/>
    </row>
    <row r="101" spans="1:9" ht="10.5" customHeight="1" x14ac:dyDescent="0.2">
      <c r="B101" s="16" t="s">
        <v>417</v>
      </c>
      <c r="C101" s="289">
        <v>9340081.703459993</v>
      </c>
      <c r="D101" s="290"/>
      <c r="E101" s="290"/>
      <c r="F101" s="179">
        <v>2.2229972655829711E-2</v>
      </c>
      <c r="G101" s="34"/>
      <c r="H101" s="5"/>
      <c r="I101" s="5"/>
    </row>
    <row r="102" spans="1:9" ht="10.5" customHeight="1" x14ac:dyDescent="0.2">
      <c r="B102" s="16" t="s">
        <v>91</v>
      </c>
      <c r="C102" s="289">
        <v>632.4</v>
      </c>
      <c r="D102" s="290"/>
      <c r="E102" s="290"/>
      <c r="F102" s="179">
        <v>-0.64191882587425253</v>
      </c>
      <c r="G102" s="34"/>
      <c r="H102" s="5"/>
      <c r="I102" s="5"/>
    </row>
    <row r="103" spans="1:9" s="486" customFormat="1" ht="10.5" customHeight="1" x14ac:dyDescent="0.2">
      <c r="A103" s="452"/>
      <c r="B103" s="563" t="s">
        <v>310</v>
      </c>
      <c r="C103" s="568"/>
      <c r="D103" s="569"/>
      <c r="E103" s="569"/>
      <c r="F103" s="570"/>
      <c r="G103" s="571"/>
    </row>
    <row r="104" spans="1:9" s="562" customFormat="1" ht="10.5" customHeight="1" x14ac:dyDescent="0.2">
      <c r="A104" s="489"/>
      <c r="B104" s="563" t="s">
        <v>311</v>
      </c>
      <c r="C104" s="568"/>
      <c r="D104" s="569"/>
      <c r="E104" s="569"/>
      <c r="F104" s="570"/>
      <c r="G104" s="561"/>
      <c r="H104" s="486"/>
    </row>
    <row r="105" spans="1:9" s="486" customFormat="1" ht="10.5" customHeight="1" x14ac:dyDescent="0.2">
      <c r="A105" s="452"/>
      <c r="B105" s="563" t="s">
        <v>312</v>
      </c>
      <c r="C105" s="568"/>
      <c r="D105" s="569"/>
      <c r="E105" s="569"/>
      <c r="F105" s="570"/>
      <c r="G105" s="571"/>
    </row>
    <row r="106" spans="1:9" s="486" customFormat="1" ht="10.5" customHeight="1" x14ac:dyDescent="0.2">
      <c r="A106" s="452"/>
      <c r="B106" s="563" t="s">
        <v>313</v>
      </c>
      <c r="C106" s="568"/>
      <c r="D106" s="569"/>
      <c r="E106" s="569"/>
      <c r="F106" s="570"/>
      <c r="G106" s="571"/>
    </row>
    <row r="107" spans="1:9" ht="10.5" customHeight="1" x14ac:dyDescent="0.2">
      <c r="B107" s="16" t="s">
        <v>94</v>
      </c>
      <c r="C107" s="289">
        <v>903</v>
      </c>
      <c r="D107" s="290"/>
      <c r="E107" s="290"/>
      <c r="F107" s="179">
        <v>-0.29411764705882348</v>
      </c>
      <c r="G107" s="34"/>
      <c r="H107" s="5"/>
      <c r="I107" s="5"/>
    </row>
    <row r="108" spans="1:9" ht="10.5" customHeight="1" x14ac:dyDescent="0.2">
      <c r="B108" s="16" t="s">
        <v>92</v>
      </c>
      <c r="C108" s="289">
        <v>2227.8000000000002</v>
      </c>
      <c r="D108" s="290"/>
      <c r="E108" s="290"/>
      <c r="F108" s="179">
        <v>-0.34817337570001594</v>
      </c>
      <c r="G108" s="34"/>
      <c r="H108" s="5"/>
      <c r="I108" s="5"/>
    </row>
    <row r="109" spans="1:9" ht="10.5" customHeight="1" x14ac:dyDescent="0.2">
      <c r="B109" s="16" t="s">
        <v>93</v>
      </c>
      <c r="C109" s="289">
        <v>2111</v>
      </c>
      <c r="D109" s="290"/>
      <c r="E109" s="290"/>
      <c r="F109" s="179">
        <v>-0.13091807328118565</v>
      </c>
      <c r="G109" s="34"/>
      <c r="H109" s="5"/>
      <c r="I109" s="5"/>
    </row>
    <row r="110" spans="1:9" ht="10.5" customHeight="1" x14ac:dyDescent="0.2">
      <c r="B110" s="16" t="s">
        <v>252</v>
      </c>
      <c r="C110" s="289"/>
      <c r="D110" s="290"/>
      <c r="E110" s="290"/>
      <c r="F110" s="179"/>
      <c r="G110" s="34"/>
      <c r="H110" s="5"/>
      <c r="I110" s="5"/>
    </row>
    <row r="111" spans="1:9" ht="10.5" customHeight="1" x14ac:dyDescent="0.2">
      <c r="B111" s="16" t="s">
        <v>303</v>
      </c>
      <c r="C111" s="289"/>
      <c r="D111" s="290"/>
      <c r="E111" s="290"/>
      <c r="F111" s="179"/>
      <c r="G111" s="34"/>
      <c r="H111" s="5"/>
      <c r="I111" s="5"/>
    </row>
    <row r="112" spans="1:9" ht="10.5" customHeight="1" x14ac:dyDescent="0.2">
      <c r="B112" s="268" t="s">
        <v>255</v>
      </c>
      <c r="C112" s="289">
        <v>3778109.4399999976</v>
      </c>
      <c r="D112" s="290">
        <v>3776909.4399999976</v>
      </c>
      <c r="E112" s="290">
        <v>30961.16</v>
      </c>
      <c r="F112" s="179">
        <v>-9.0290418754881752E-2</v>
      </c>
      <c r="G112" s="34"/>
      <c r="H112" s="5"/>
      <c r="I112" s="5"/>
    </row>
    <row r="113" spans="1:9" ht="10.5" customHeight="1" x14ac:dyDescent="0.2">
      <c r="B113" s="574" t="s">
        <v>449</v>
      </c>
      <c r="C113" s="289"/>
      <c r="D113" s="290"/>
      <c r="E113" s="290"/>
      <c r="F113" s="179"/>
      <c r="G113" s="34"/>
      <c r="H113" s="5"/>
      <c r="I113" s="5"/>
    </row>
    <row r="114" spans="1:9" ht="10.5" customHeight="1" x14ac:dyDescent="0.2">
      <c r="B114" s="16" t="s">
        <v>487</v>
      </c>
      <c r="C114" s="289"/>
      <c r="D114" s="290"/>
      <c r="E114" s="290"/>
      <c r="F114" s="179"/>
      <c r="G114" s="34"/>
      <c r="H114" s="5"/>
      <c r="I114" s="5"/>
    </row>
    <row r="115" spans="1:9" s="28" customFormat="1" ht="10.5" customHeight="1" x14ac:dyDescent="0.2">
      <c r="A115" s="24"/>
      <c r="B115" s="16" t="s">
        <v>99</v>
      </c>
      <c r="C115" s="289">
        <v>53749.399999999994</v>
      </c>
      <c r="D115" s="290">
        <v>39427.899999999994</v>
      </c>
      <c r="E115" s="290">
        <v>148</v>
      </c>
      <c r="F115" s="179">
        <v>-0.1173452865547937</v>
      </c>
      <c r="G115" s="36"/>
      <c r="H115" s="5"/>
    </row>
    <row r="116" spans="1:9" s="28" customFormat="1" ht="10.5" customHeight="1" x14ac:dyDescent="0.2">
      <c r="A116" s="24"/>
      <c r="B116" s="16" t="s">
        <v>98</v>
      </c>
      <c r="C116" s="289"/>
      <c r="D116" s="290"/>
      <c r="E116" s="290"/>
      <c r="F116" s="179"/>
      <c r="G116" s="36"/>
    </row>
    <row r="117" spans="1:9" ht="15" customHeight="1" x14ac:dyDescent="0.2">
      <c r="B117" s="16" t="s">
        <v>250</v>
      </c>
      <c r="C117" s="289"/>
      <c r="D117" s="290"/>
      <c r="E117" s="290"/>
      <c r="F117" s="179"/>
      <c r="G117" s="34"/>
      <c r="H117" s="5"/>
      <c r="I117" s="5"/>
    </row>
    <row r="118" spans="1:9" ht="14.25" customHeight="1" x14ac:dyDescent="0.2">
      <c r="B118" s="29" t="s">
        <v>113</v>
      </c>
      <c r="C118" s="291">
        <v>203333965.16345939</v>
      </c>
      <c r="D118" s="292">
        <v>74641293.589999571</v>
      </c>
      <c r="E118" s="292">
        <v>896971.24999999988</v>
      </c>
      <c r="F118" s="178">
        <v>-5.3368815651818835E-2</v>
      </c>
      <c r="G118" s="34"/>
      <c r="H118" s="5"/>
      <c r="I118" s="5"/>
    </row>
    <row r="119" spans="1:9" ht="10.5" customHeight="1" x14ac:dyDescent="0.2">
      <c r="B119" s="74" t="s">
        <v>122</v>
      </c>
      <c r="C119" s="291"/>
      <c r="D119" s="292"/>
      <c r="E119" s="292"/>
      <c r="F119" s="178"/>
      <c r="G119" s="34"/>
      <c r="H119" s="5"/>
      <c r="I119" s="5"/>
    </row>
    <row r="120" spans="1:9" ht="10.5" customHeight="1" x14ac:dyDescent="0.2">
      <c r="B120" s="16" t="s">
        <v>386</v>
      </c>
      <c r="C120" s="289">
        <v>164211119.17000145</v>
      </c>
      <c r="D120" s="290">
        <v>88286.859999999986</v>
      </c>
      <c r="E120" s="290">
        <v>1154181.4900000002</v>
      </c>
      <c r="F120" s="179">
        <v>7.8597274744265144E-2</v>
      </c>
      <c r="G120" s="34"/>
      <c r="H120" s="5"/>
      <c r="I120" s="5"/>
    </row>
    <row r="121" spans="1:9" ht="10.5" customHeight="1" x14ac:dyDescent="0.2">
      <c r="B121" s="16" t="s">
        <v>100</v>
      </c>
      <c r="C121" s="289">
        <v>15443680.940000003</v>
      </c>
      <c r="D121" s="290"/>
      <c r="E121" s="290">
        <v>107467.07000000004</v>
      </c>
      <c r="F121" s="179">
        <v>0.42864856724998623</v>
      </c>
      <c r="G121" s="34"/>
      <c r="H121" s="5"/>
      <c r="I121" s="5"/>
    </row>
    <row r="122" spans="1:9" ht="10.5" customHeight="1" x14ac:dyDescent="0.2">
      <c r="B122" s="16" t="s">
        <v>177</v>
      </c>
      <c r="C122" s="289">
        <v>2362674.839999978</v>
      </c>
      <c r="D122" s="290">
        <v>109.2</v>
      </c>
      <c r="E122" s="290">
        <v>17649.30000000001</v>
      </c>
      <c r="F122" s="179">
        <v>0.18679660129016029</v>
      </c>
      <c r="G122" s="34"/>
      <c r="H122" s="5"/>
      <c r="I122" s="5"/>
    </row>
    <row r="123" spans="1:9" ht="10.5" customHeight="1" x14ac:dyDescent="0.2">
      <c r="B123" s="16" t="s">
        <v>22</v>
      </c>
      <c r="C123" s="289">
        <v>29315423.450000066</v>
      </c>
      <c r="D123" s="290">
        <v>59058.400000000001</v>
      </c>
      <c r="E123" s="290">
        <v>189482.75</v>
      </c>
      <c r="F123" s="179">
        <v>0.1043315502886264</v>
      </c>
      <c r="G123" s="34"/>
      <c r="H123" s="5"/>
      <c r="I123" s="5"/>
    </row>
    <row r="124" spans="1:9" ht="10.5" customHeight="1" x14ac:dyDescent="0.2">
      <c r="B124" s="16" t="s">
        <v>381</v>
      </c>
      <c r="C124" s="289">
        <v>498761.99999999977</v>
      </c>
      <c r="D124" s="290"/>
      <c r="E124" s="290">
        <v>2425</v>
      </c>
      <c r="F124" s="179">
        <v>0.38965250217386527</v>
      </c>
      <c r="G124" s="34"/>
      <c r="H124" s="5"/>
      <c r="I124" s="5"/>
    </row>
    <row r="125" spans="1:9" ht="10.5" customHeight="1" x14ac:dyDescent="0.2">
      <c r="B125" s="37" t="s">
        <v>312</v>
      </c>
      <c r="C125" s="289"/>
      <c r="D125" s="290"/>
      <c r="E125" s="290"/>
      <c r="F125" s="179"/>
      <c r="G125" s="34"/>
      <c r="H125" s="5"/>
      <c r="I125" s="5"/>
    </row>
    <row r="126" spans="1:9" ht="10.5" customHeight="1" x14ac:dyDescent="0.2">
      <c r="B126" s="16" t="s">
        <v>385</v>
      </c>
      <c r="C126" s="289">
        <v>24031178.369999703</v>
      </c>
      <c r="D126" s="290">
        <v>19290.980000000007</v>
      </c>
      <c r="E126" s="290">
        <v>148265.95000000004</v>
      </c>
      <c r="F126" s="179">
        <v>8.2141891653106258E-2</v>
      </c>
      <c r="G126" s="34"/>
      <c r="H126" s="5"/>
      <c r="I126" s="5"/>
    </row>
    <row r="127" spans="1:9" ht="10.5" customHeight="1" x14ac:dyDescent="0.2">
      <c r="B127" s="37" t="s">
        <v>382</v>
      </c>
      <c r="C127" s="289">
        <v>1646879.6600000001</v>
      </c>
      <c r="D127" s="290"/>
      <c r="E127" s="290">
        <v>10600</v>
      </c>
      <c r="F127" s="179">
        <v>-0.12683221695420221</v>
      </c>
      <c r="G127" s="208"/>
      <c r="H127" s="205"/>
      <c r="I127" s="34"/>
    </row>
    <row r="128" spans="1:9" ht="10.5" customHeight="1" x14ac:dyDescent="0.2">
      <c r="B128" s="574" t="s">
        <v>450</v>
      </c>
      <c r="C128" s="289"/>
      <c r="D128" s="290"/>
      <c r="E128" s="290"/>
      <c r="F128" s="179"/>
      <c r="G128" s="208"/>
      <c r="H128" s="205"/>
      <c r="I128" s="34"/>
    </row>
    <row r="129" spans="1:9" ht="10.5" hidden="1" customHeight="1" x14ac:dyDescent="0.2">
      <c r="B129" s="574"/>
      <c r="C129" s="289"/>
      <c r="D129" s="290"/>
      <c r="E129" s="290"/>
      <c r="F129" s="179"/>
      <c r="G129" s="208"/>
      <c r="H129" s="205"/>
      <c r="I129" s="34"/>
    </row>
    <row r="130" spans="1:9" ht="10.5" customHeight="1" x14ac:dyDescent="0.2">
      <c r="B130" s="16" t="s">
        <v>99</v>
      </c>
      <c r="C130" s="289">
        <v>8423</v>
      </c>
      <c r="D130" s="290"/>
      <c r="E130" s="290"/>
      <c r="F130" s="179">
        <v>-0.27761578044596913</v>
      </c>
      <c r="G130" s="208"/>
      <c r="H130" s="205"/>
      <c r="I130" s="34"/>
    </row>
    <row r="131" spans="1:9" ht="10.5" customHeight="1" x14ac:dyDescent="0.2">
      <c r="B131" s="41" t="s">
        <v>120</v>
      </c>
      <c r="C131" s="293">
        <v>237518141.43000117</v>
      </c>
      <c r="D131" s="294">
        <v>166745.44</v>
      </c>
      <c r="E131" s="294">
        <v>1630071.5600000003</v>
      </c>
      <c r="F131" s="286">
        <v>9.9338880833037768E-2</v>
      </c>
      <c r="G131" s="208"/>
      <c r="H131" s="205"/>
      <c r="I131" s="34"/>
    </row>
    <row r="132" spans="1:9" s="28" customFormat="1" ht="10.5" customHeight="1" x14ac:dyDescent="0.2">
      <c r="A132" s="24"/>
      <c r="B132" s="265" t="s">
        <v>238</v>
      </c>
      <c r="C132" s="208"/>
      <c r="D132" s="208"/>
      <c r="E132" s="208"/>
      <c r="F132" s="208"/>
      <c r="G132" s="208"/>
      <c r="H132" s="209"/>
      <c r="I132" s="36"/>
    </row>
    <row r="133" spans="1:9" ht="9" customHeight="1" x14ac:dyDescent="0.2">
      <c r="A133" s="1"/>
      <c r="B133" s="265" t="s">
        <v>249</v>
      </c>
      <c r="C133" s="208"/>
      <c r="D133" s="208"/>
      <c r="E133" s="208"/>
      <c r="F133" s="208"/>
      <c r="G133" s="4"/>
      <c r="H133" s="4"/>
      <c r="I133" s="4"/>
    </row>
    <row r="134" spans="1:9" ht="15" customHeight="1" x14ac:dyDescent="0.2">
      <c r="B134" s="265" t="s">
        <v>251</v>
      </c>
      <c r="C134" s="208"/>
      <c r="D134" s="208"/>
      <c r="E134" s="208"/>
      <c r="F134" s="208"/>
      <c r="G134" s="8"/>
      <c r="H134" s="8"/>
      <c r="I134" s="8"/>
    </row>
    <row r="135" spans="1:9" ht="12" customHeight="1" x14ac:dyDescent="0.2">
      <c r="B135" s="50"/>
      <c r="C135" s="208"/>
      <c r="D135" s="208"/>
      <c r="E135" s="208"/>
      <c r="F135" s="208"/>
    </row>
    <row r="136" spans="1:9" ht="14.25" customHeight="1" x14ac:dyDescent="0.2">
      <c r="F136" s="4"/>
      <c r="G136" s="15"/>
      <c r="H136" s="5"/>
      <c r="I136" s="5"/>
    </row>
    <row r="137" spans="1:9" ht="12" customHeight="1" x14ac:dyDescent="0.25">
      <c r="B137" s="7" t="s">
        <v>288</v>
      </c>
      <c r="C137" s="8"/>
      <c r="D137" s="8"/>
      <c r="E137" s="8"/>
      <c r="F137" s="8"/>
      <c r="G137" s="5"/>
      <c r="H137" s="5"/>
      <c r="I137" s="5"/>
    </row>
    <row r="138" spans="1:9" ht="9.75" customHeight="1" x14ac:dyDescent="0.2">
      <c r="B138" s="9"/>
      <c r="C138" s="10" t="str">
        <f>C3</f>
        <v>PERIODE DU 1.1 AU 31.10.2024</v>
      </c>
      <c r="D138" s="11"/>
      <c r="F138" s="20"/>
      <c r="G138" s="23"/>
      <c r="H138" s="5"/>
      <c r="I138" s="5"/>
    </row>
    <row r="139" spans="1:9" s="28" customFormat="1" ht="12" customHeight="1" x14ac:dyDescent="0.2">
      <c r="A139" s="24"/>
      <c r="B139" s="12" t="str">
        <f>$B$4</f>
        <v xml:space="preserve">             II- ASSURANCE MATERNITE : DEPENSES en milliers d'euros</v>
      </c>
      <c r="C139" s="13"/>
      <c r="D139" s="13"/>
      <c r="E139" s="13"/>
      <c r="F139" s="378"/>
      <c r="G139" s="36"/>
    </row>
    <row r="140" spans="1:9" s="28" customFormat="1" ht="13.5" customHeight="1" x14ac:dyDescent="0.2">
      <c r="A140" s="24"/>
      <c r="B140" s="16" t="s">
        <v>4</v>
      </c>
      <c r="C140" s="18" t="s">
        <v>6</v>
      </c>
      <c r="D140" s="219" t="s">
        <v>3</v>
      </c>
      <c r="E140" s="219" t="s">
        <v>237</v>
      </c>
      <c r="F140" s="19" t="str">
        <f>CUMUL_Maladie_mnt!$H$5</f>
        <v>PCAP</v>
      </c>
      <c r="G140" s="36"/>
    </row>
    <row r="141" spans="1:9" s="28" customFormat="1" ht="10.5" customHeight="1" x14ac:dyDescent="0.2">
      <c r="A141" s="24"/>
      <c r="B141" s="21"/>
      <c r="C141" s="44"/>
      <c r="D141" s="220" t="s">
        <v>241</v>
      </c>
      <c r="E141" s="220" t="s">
        <v>239</v>
      </c>
      <c r="F141" s="22" t="str">
        <f>CUMUL_Maladie_mnt!$H$6</f>
        <v>en %</v>
      </c>
      <c r="G141" s="36"/>
      <c r="H141" s="5"/>
    </row>
    <row r="142" spans="1:9" s="28" customFormat="1" ht="10.5" customHeight="1" x14ac:dyDescent="0.2">
      <c r="A142" s="24"/>
      <c r="B142" s="35"/>
      <c r="C142" s="32"/>
      <c r="D142" s="223"/>
      <c r="E142" s="223"/>
      <c r="F142" s="178"/>
      <c r="G142" s="36"/>
      <c r="H142" s="5"/>
    </row>
    <row r="143" spans="1:9" s="28" customFormat="1" ht="10.5" customHeight="1" x14ac:dyDescent="0.2">
      <c r="A143" s="24"/>
      <c r="B143" s="31" t="s">
        <v>121</v>
      </c>
      <c r="C143" s="289"/>
      <c r="D143" s="290"/>
      <c r="E143" s="290"/>
      <c r="F143" s="178"/>
      <c r="G143" s="36"/>
      <c r="H143" s="5"/>
    </row>
    <row r="144" spans="1:9" s="28" customFormat="1" ht="10.5" customHeight="1" x14ac:dyDescent="0.2">
      <c r="A144" s="24"/>
      <c r="B144" s="16" t="s">
        <v>116</v>
      </c>
      <c r="C144" s="289">
        <v>5274724.7499999674</v>
      </c>
      <c r="D144" s="290"/>
      <c r="E144" s="290">
        <v>43015.63</v>
      </c>
      <c r="F144" s="179">
        <v>5.3584504793867227E-2</v>
      </c>
      <c r="G144" s="36"/>
      <c r="H144" s="5"/>
    </row>
    <row r="145" spans="1:8" s="28" customFormat="1" ht="10.5" customHeight="1" x14ac:dyDescent="0.2">
      <c r="A145" s="24"/>
      <c r="B145" s="16" t="s">
        <v>117</v>
      </c>
      <c r="C145" s="289">
        <v>798179.1</v>
      </c>
      <c r="D145" s="290"/>
      <c r="E145" s="290">
        <v>4024</v>
      </c>
      <c r="F145" s="179">
        <v>-5.3746933651376394E-2</v>
      </c>
      <c r="G145" s="36"/>
      <c r="H145" s="5"/>
    </row>
    <row r="146" spans="1:8" s="28" customFormat="1" ht="10.5" customHeight="1" x14ac:dyDescent="0.2">
      <c r="A146" s="24"/>
      <c r="B146" s="16" t="s">
        <v>118</v>
      </c>
      <c r="C146" s="289">
        <v>18726.52</v>
      </c>
      <c r="D146" s="290"/>
      <c r="E146" s="290"/>
      <c r="F146" s="179">
        <v>-3.4741834372566061E-2</v>
      </c>
      <c r="G146" s="36"/>
      <c r="H146" s="5"/>
    </row>
    <row r="147" spans="1:8" s="28" customFormat="1" ht="10.5" customHeight="1" x14ac:dyDescent="0.2">
      <c r="A147" s="24"/>
      <c r="B147" s="16" t="s">
        <v>166</v>
      </c>
      <c r="C147" s="289">
        <v>250651.59000000099</v>
      </c>
      <c r="D147" s="290"/>
      <c r="E147" s="290">
        <v>1647.930000000001</v>
      </c>
      <c r="F147" s="179">
        <v>5.9765400335731522E-2</v>
      </c>
      <c r="G147" s="36"/>
      <c r="H147" s="5"/>
    </row>
    <row r="148" spans="1:8" s="28" customFormat="1" ht="10.5" customHeight="1" x14ac:dyDescent="0.2">
      <c r="A148" s="24"/>
      <c r="B148" s="16" t="s">
        <v>22</v>
      </c>
      <c r="C148" s="289">
        <v>441311.33000000013</v>
      </c>
      <c r="D148" s="290"/>
      <c r="E148" s="290">
        <v>3381</v>
      </c>
      <c r="F148" s="179">
        <v>-4.7021765362953438E-4</v>
      </c>
      <c r="G148" s="36"/>
      <c r="H148" s="5"/>
    </row>
    <row r="149" spans="1:8" s="28" customFormat="1" ht="10.5" customHeight="1" x14ac:dyDescent="0.2">
      <c r="A149" s="24"/>
      <c r="B149" s="16" t="s">
        <v>115</v>
      </c>
      <c r="C149" s="289">
        <v>206426.14000000013</v>
      </c>
      <c r="D149" s="290">
        <v>1035.06</v>
      </c>
      <c r="E149" s="290">
        <v>1111.3699999999999</v>
      </c>
      <c r="F149" s="179">
        <v>5.4732079093458452E-2</v>
      </c>
      <c r="G149" s="36"/>
      <c r="H149" s="5"/>
    </row>
    <row r="150" spans="1:8" s="28" customFormat="1" ht="12.75" customHeight="1" x14ac:dyDescent="0.2">
      <c r="A150" s="24"/>
      <c r="B150" s="16" t="s">
        <v>114</v>
      </c>
      <c r="C150" s="289">
        <v>208869.83999999933</v>
      </c>
      <c r="D150" s="290"/>
      <c r="E150" s="290">
        <v>691.2</v>
      </c>
      <c r="F150" s="179">
        <v>0.1233537721094391</v>
      </c>
      <c r="G150" s="36"/>
      <c r="H150" s="5"/>
    </row>
    <row r="151" spans="1:8" s="28" customFormat="1" ht="12.75" customHeight="1" x14ac:dyDescent="0.2">
      <c r="A151" s="24"/>
      <c r="B151" s="16" t="s">
        <v>100</v>
      </c>
      <c r="C151" s="289">
        <v>46</v>
      </c>
      <c r="D151" s="290"/>
      <c r="E151" s="290"/>
      <c r="F151" s="179"/>
      <c r="G151" s="36"/>
      <c r="H151" s="5"/>
    </row>
    <row r="152" spans="1:8" s="28" customFormat="1" ht="13.5" customHeight="1" x14ac:dyDescent="0.2">
      <c r="A152" s="24"/>
      <c r="B152" s="16" t="s">
        <v>98</v>
      </c>
      <c r="C152" s="289"/>
      <c r="D152" s="290"/>
      <c r="E152" s="290"/>
      <c r="F152" s="179"/>
      <c r="G152" s="36"/>
      <c r="H152" s="5"/>
    </row>
    <row r="153" spans="1:8" s="28" customFormat="1" ht="12.75" customHeight="1" x14ac:dyDescent="0.2">
      <c r="A153" s="24"/>
      <c r="B153" s="16" t="s">
        <v>416</v>
      </c>
      <c r="C153" s="289"/>
      <c r="D153" s="290"/>
      <c r="E153" s="290"/>
      <c r="F153" s="179"/>
      <c r="G153" s="36"/>
    </row>
    <row r="154" spans="1:8" s="28" customFormat="1" ht="14.25" customHeight="1" x14ac:dyDescent="0.2">
      <c r="A154" s="24"/>
      <c r="B154" s="16" t="s">
        <v>412</v>
      </c>
      <c r="C154" s="289"/>
      <c r="D154" s="290"/>
      <c r="E154" s="290"/>
      <c r="F154" s="179"/>
      <c r="G154" s="36"/>
    </row>
    <row r="155" spans="1:8" s="28" customFormat="1" ht="10.5" customHeight="1" x14ac:dyDescent="0.2">
      <c r="A155" s="24"/>
      <c r="B155" s="16" t="s">
        <v>374</v>
      </c>
      <c r="C155" s="289">
        <v>19957.059999999998</v>
      </c>
      <c r="D155" s="290"/>
      <c r="E155" s="290">
        <v>60</v>
      </c>
      <c r="F155" s="179">
        <v>-6.0802689624858686E-2</v>
      </c>
      <c r="G155" s="36"/>
      <c r="H155" s="5"/>
    </row>
    <row r="156" spans="1:8" s="28" customFormat="1" ht="10.5" customHeight="1" x14ac:dyDescent="0.2">
      <c r="A156" s="24"/>
      <c r="B156" s="574" t="s">
        <v>451</v>
      </c>
      <c r="C156" s="289"/>
      <c r="D156" s="290"/>
      <c r="E156" s="290"/>
      <c r="F156" s="179"/>
      <c r="G156" s="36"/>
      <c r="H156" s="5"/>
    </row>
    <row r="157" spans="1:8" s="28" customFormat="1" ht="10.5" hidden="1" customHeight="1" x14ac:dyDescent="0.2">
      <c r="A157" s="24"/>
      <c r="B157" s="574"/>
      <c r="C157" s="289"/>
      <c r="D157" s="290"/>
      <c r="E157" s="290"/>
      <c r="F157" s="179"/>
      <c r="G157" s="36"/>
      <c r="H157" s="5"/>
    </row>
    <row r="158" spans="1:8" s="28" customFormat="1" ht="10.5" customHeight="1" x14ac:dyDescent="0.2">
      <c r="A158" s="24"/>
      <c r="B158" s="269" t="s">
        <v>99</v>
      </c>
      <c r="C158" s="289">
        <v>1877047.3599999999</v>
      </c>
      <c r="D158" s="290"/>
      <c r="E158" s="290">
        <v>15040</v>
      </c>
      <c r="F158" s="179">
        <v>0.54991041834643339</v>
      </c>
      <c r="G158" s="36"/>
      <c r="H158" s="5"/>
    </row>
    <row r="159" spans="1:8" s="28" customFormat="1" ht="10.5" customHeight="1" x14ac:dyDescent="0.2">
      <c r="A159" s="24"/>
      <c r="B159" s="35" t="s">
        <v>119</v>
      </c>
      <c r="C159" s="291">
        <v>9095939.6899999678</v>
      </c>
      <c r="D159" s="292">
        <v>1035.06</v>
      </c>
      <c r="E159" s="292">
        <v>68971.13</v>
      </c>
      <c r="F159" s="178">
        <v>0.11451094763819714</v>
      </c>
      <c r="G159" s="36"/>
      <c r="H159" s="5"/>
    </row>
    <row r="160" spans="1:8" s="28" customFormat="1" ht="10.5" customHeight="1" x14ac:dyDescent="0.2">
      <c r="A160" s="24"/>
      <c r="B160" s="31" t="s">
        <v>243</v>
      </c>
      <c r="C160" s="291"/>
      <c r="D160" s="292"/>
      <c r="E160" s="292"/>
      <c r="F160" s="178"/>
      <c r="G160" s="36"/>
      <c r="H160" s="5"/>
    </row>
    <row r="161" spans="1:9" s="28" customFormat="1" ht="10.5" customHeight="1" x14ac:dyDescent="0.2">
      <c r="A161" s="24"/>
      <c r="B161" s="16" t="s">
        <v>22</v>
      </c>
      <c r="C161" s="289">
        <v>5320491.4800000023</v>
      </c>
      <c r="D161" s="290"/>
      <c r="E161" s="290">
        <v>20793.28</v>
      </c>
      <c r="F161" s="179">
        <v>1.2275127942849018E-2</v>
      </c>
      <c r="G161" s="36"/>
      <c r="H161" s="5"/>
    </row>
    <row r="162" spans="1:9" s="28" customFormat="1" ht="10.5" customHeight="1" x14ac:dyDescent="0.2">
      <c r="A162" s="24"/>
      <c r="B162" s="16" t="s">
        <v>104</v>
      </c>
      <c r="C162" s="289">
        <v>4164610.4699999955</v>
      </c>
      <c r="D162" s="290"/>
      <c r="E162" s="290">
        <v>15932.39</v>
      </c>
      <c r="F162" s="179">
        <v>3.3076131610680459E-2</v>
      </c>
      <c r="G162" s="36"/>
      <c r="H162" s="5"/>
    </row>
    <row r="163" spans="1:9" s="28" customFormat="1" ht="10.5" customHeight="1" x14ac:dyDescent="0.2">
      <c r="A163" s="24"/>
      <c r="B163" s="33" t="s">
        <v>106</v>
      </c>
      <c r="C163" s="289">
        <v>2733184.2499999986</v>
      </c>
      <c r="D163" s="290"/>
      <c r="E163" s="290">
        <v>14594.490000000002</v>
      </c>
      <c r="F163" s="179">
        <v>-2.5832562249630042E-2</v>
      </c>
      <c r="G163" s="36"/>
      <c r="H163" s="5"/>
    </row>
    <row r="164" spans="1:9" s="28" customFormat="1" ht="10.5" customHeight="1" x14ac:dyDescent="0.2">
      <c r="A164" s="24"/>
      <c r="B164" s="33" t="s">
        <v>304</v>
      </c>
      <c r="C164" s="289">
        <v>14085.519999999999</v>
      </c>
      <c r="D164" s="290"/>
      <c r="E164" s="290"/>
      <c r="F164" s="179">
        <v>0.11044433477497884</v>
      </c>
      <c r="G164" s="36"/>
      <c r="H164" s="5"/>
    </row>
    <row r="165" spans="1:9" s="28" customFormat="1" ht="10.5" customHeight="1" x14ac:dyDescent="0.2">
      <c r="A165" s="24"/>
      <c r="B165" s="33" t="s">
        <v>305</v>
      </c>
      <c r="C165" s="289">
        <v>868006.33999999973</v>
      </c>
      <c r="D165" s="290"/>
      <c r="E165" s="290">
        <v>5004.1299999999992</v>
      </c>
      <c r="F165" s="179">
        <v>0.14041951207796655</v>
      </c>
      <c r="G165" s="36"/>
      <c r="H165" s="5"/>
    </row>
    <row r="166" spans="1:9" ht="10.5" customHeight="1" x14ac:dyDescent="0.2">
      <c r="B166" s="33" t="s">
        <v>306</v>
      </c>
      <c r="C166" s="289">
        <v>254835.91000000003</v>
      </c>
      <c r="D166" s="290"/>
      <c r="E166" s="290">
        <v>260.28000000000003</v>
      </c>
      <c r="F166" s="179">
        <v>-0.42601149360382395</v>
      </c>
      <c r="G166" s="34"/>
      <c r="H166" s="5"/>
      <c r="I166" s="5"/>
    </row>
    <row r="167" spans="1:9" ht="10.5" customHeight="1" x14ac:dyDescent="0.2">
      <c r="B167" s="33" t="s">
        <v>307</v>
      </c>
      <c r="C167" s="289">
        <v>542212.5</v>
      </c>
      <c r="D167" s="290"/>
      <c r="E167" s="290">
        <v>1774.2200000000003</v>
      </c>
      <c r="F167" s="179">
        <v>3.0183646996312596E-2</v>
      </c>
      <c r="G167" s="34"/>
      <c r="H167" s="5"/>
      <c r="I167" s="5"/>
    </row>
    <row r="168" spans="1:9" ht="10.5" customHeight="1" x14ac:dyDescent="0.2">
      <c r="B168" s="33" t="s">
        <v>308</v>
      </c>
      <c r="C168" s="289">
        <v>57795.319999999847</v>
      </c>
      <c r="D168" s="290"/>
      <c r="E168" s="290">
        <v>62.519999999999996</v>
      </c>
      <c r="F168" s="179">
        <v>0.14343699092655093</v>
      </c>
      <c r="G168" s="34"/>
      <c r="H168" s="5"/>
      <c r="I168" s="5"/>
    </row>
    <row r="169" spans="1:9" ht="10.5" customHeight="1" x14ac:dyDescent="0.2">
      <c r="B169" s="33" t="s">
        <v>309</v>
      </c>
      <c r="C169" s="289">
        <v>996248.65999999864</v>
      </c>
      <c r="D169" s="290"/>
      <c r="E169" s="290">
        <v>7493.3400000000011</v>
      </c>
      <c r="F169" s="179">
        <v>-1.4593677084473011E-2</v>
      </c>
      <c r="G169" s="34"/>
      <c r="H169" s="5"/>
      <c r="I169" s="5"/>
    </row>
    <row r="170" spans="1:9" s="28" customFormat="1" ht="10.5" customHeight="1" x14ac:dyDescent="0.2">
      <c r="A170" s="24"/>
      <c r="B170" s="33" t="s">
        <v>105</v>
      </c>
      <c r="C170" s="289">
        <v>1431426.2199999972</v>
      </c>
      <c r="D170" s="290"/>
      <c r="E170" s="290">
        <v>1337.9</v>
      </c>
      <c r="F170" s="179">
        <v>0.16792969495547183</v>
      </c>
      <c r="G170" s="36"/>
      <c r="H170" s="5"/>
    </row>
    <row r="171" spans="1:9" s="28" customFormat="1" ht="10.5" customHeight="1" x14ac:dyDescent="0.2">
      <c r="A171" s="24"/>
      <c r="B171" s="16" t="s">
        <v>116</v>
      </c>
      <c r="C171" s="289">
        <v>1119942.0000000021</v>
      </c>
      <c r="D171" s="290"/>
      <c r="E171" s="290">
        <v>3987.7400000000007</v>
      </c>
      <c r="F171" s="179">
        <v>0.10946290100739797</v>
      </c>
      <c r="G171" s="36"/>
      <c r="H171" s="5"/>
    </row>
    <row r="172" spans="1:9" ht="10.5" customHeight="1" x14ac:dyDescent="0.2">
      <c r="B172" s="16" t="s">
        <v>117</v>
      </c>
      <c r="C172" s="289">
        <v>319959.02999999997</v>
      </c>
      <c r="D172" s="290"/>
      <c r="E172" s="290">
        <v>1090</v>
      </c>
      <c r="F172" s="179">
        <v>0.16389665020390809</v>
      </c>
      <c r="G172" s="20"/>
      <c r="H172" s="5"/>
      <c r="I172" s="5"/>
    </row>
    <row r="173" spans="1:9" ht="10.5" customHeight="1" x14ac:dyDescent="0.2">
      <c r="B173" s="16" t="s">
        <v>118</v>
      </c>
      <c r="C173" s="289">
        <v>2354.25</v>
      </c>
      <c r="D173" s="290"/>
      <c r="E173" s="290"/>
      <c r="F173" s="179">
        <v>0.47972972972972983</v>
      </c>
      <c r="G173" s="20"/>
      <c r="H173" s="5"/>
      <c r="I173" s="5"/>
    </row>
    <row r="174" spans="1:9" ht="10.5" customHeight="1" x14ac:dyDescent="0.2">
      <c r="B174" s="16" t="s">
        <v>115</v>
      </c>
      <c r="C174" s="289">
        <v>64807.979999999981</v>
      </c>
      <c r="D174" s="290"/>
      <c r="E174" s="290">
        <v>39</v>
      </c>
      <c r="F174" s="179">
        <v>5.3760706427035121E-2</v>
      </c>
      <c r="G174" s="20"/>
      <c r="H174" s="5"/>
      <c r="I174" s="5"/>
    </row>
    <row r="175" spans="1:9" ht="10.5" customHeight="1" x14ac:dyDescent="0.2">
      <c r="B175" s="16" t="s">
        <v>114</v>
      </c>
      <c r="C175" s="289">
        <v>74779.0600000001</v>
      </c>
      <c r="D175" s="290"/>
      <c r="E175" s="290">
        <v>345.6</v>
      </c>
      <c r="F175" s="179">
        <v>-9.3469384024114088E-3</v>
      </c>
      <c r="G175" s="20"/>
      <c r="H175" s="5"/>
      <c r="I175" s="5"/>
    </row>
    <row r="176" spans="1:9" ht="10.5" customHeight="1" x14ac:dyDescent="0.2">
      <c r="B176" s="16" t="s">
        <v>95</v>
      </c>
      <c r="C176" s="289">
        <v>9146.68</v>
      </c>
      <c r="D176" s="290"/>
      <c r="E176" s="290">
        <v>36.800000000000004</v>
      </c>
      <c r="F176" s="179">
        <v>-0.25294926705282372</v>
      </c>
      <c r="G176" s="20"/>
      <c r="H176" s="5"/>
      <c r="I176" s="5"/>
    </row>
    <row r="177" spans="1:9" ht="10.5" customHeight="1" x14ac:dyDescent="0.2">
      <c r="B177" s="16" t="s">
        <v>381</v>
      </c>
      <c r="C177" s="289">
        <v>611746.14999999991</v>
      </c>
      <c r="D177" s="290"/>
      <c r="E177" s="290">
        <v>3165.85</v>
      </c>
      <c r="F177" s="179">
        <v>0.33759580296419611</v>
      </c>
      <c r="G177" s="20"/>
      <c r="H177" s="5"/>
      <c r="I177" s="5"/>
    </row>
    <row r="178" spans="1:9" ht="10.5" customHeight="1" x14ac:dyDescent="0.2">
      <c r="B178" s="16" t="s">
        <v>345</v>
      </c>
      <c r="C178" s="289"/>
      <c r="D178" s="290"/>
      <c r="E178" s="290"/>
      <c r="F178" s="178"/>
      <c r="G178" s="20"/>
      <c r="H178" s="5"/>
      <c r="I178" s="5"/>
    </row>
    <row r="179" spans="1:9" ht="10.5" customHeight="1" x14ac:dyDescent="0.2">
      <c r="B179" s="16" t="s">
        <v>346</v>
      </c>
      <c r="C179" s="289"/>
      <c r="D179" s="290"/>
      <c r="E179" s="290"/>
      <c r="F179" s="178"/>
      <c r="G179" s="34"/>
      <c r="H179" s="5"/>
      <c r="I179" s="5"/>
    </row>
    <row r="180" spans="1:9" ht="10.5" customHeight="1" x14ac:dyDescent="0.2">
      <c r="B180" s="16" t="s">
        <v>350</v>
      </c>
      <c r="C180" s="289"/>
      <c r="D180" s="290"/>
      <c r="E180" s="290"/>
      <c r="F180" s="178"/>
      <c r="G180" s="34"/>
      <c r="H180" s="5"/>
      <c r="I180" s="5"/>
    </row>
    <row r="181" spans="1:9" ht="10.5" customHeight="1" x14ac:dyDescent="0.2">
      <c r="B181" s="16" t="s">
        <v>313</v>
      </c>
      <c r="C181" s="289"/>
      <c r="D181" s="290"/>
      <c r="E181" s="290"/>
      <c r="F181" s="178"/>
      <c r="G181" s="34"/>
      <c r="H181" s="5"/>
      <c r="I181" s="5"/>
    </row>
    <row r="182" spans="1:9" ht="10.5" customHeight="1" x14ac:dyDescent="0.2">
      <c r="B182" s="16" t="s">
        <v>444</v>
      </c>
      <c r="C182" s="289"/>
      <c r="D182" s="290"/>
      <c r="E182" s="290"/>
      <c r="F182" s="178"/>
      <c r="G182" s="34"/>
      <c r="H182" s="5"/>
      <c r="I182" s="5"/>
    </row>
    <row r="183" spans="1:9" ht="10.5" customHeight="1" x14ac:dyDescent="0.2">
      <c r="B183" s="16" t="s">
        <v>351</v>
      </c>
      <c r="C183" s="289"/>
      <c r="D183" s="290"/>
      <c r="E183" s="290"/>
      <c r="F183" s="178"/>
      <c r="G183" s="34"/>
      <c r="H183" s="5"/>
      <c r="I183" s="5"/>
    </row>
    <row r="184" spans="1:9" ht="10.5" customHeight="1" x14ac:dyDescent="0.2">
      <c r="B184" s="269" t="s">
        <v>412</v>
      </c>
      <c r="C184" s="289"/>
      <c r="D184" s="290"/>
      <c r="E184" s="290"/>
      <c r="F184" s="178"/>
      <c r="G184" s="34"/>
      <c r="H184" s="5"/>
      <c r="I184" s="5"/>
    </row>
    <row r="185" spans="1:9" s="28" customFormat="1" ht="10.5" customHeight="1" x14ac:dyDescent="0.2">
      <c r="A185" s="24"/>
      <c r="B185" s="16" t="s">
        <v>100</v>
      </c>
      <c r="C185" s="289">
        <v>401676.35000000003</v>
      </c>
      <c r="D185" s="290"/>
      <c r="E185" s="290">
        <v>1048.8200000000002</v>
      </c>
      <c r="F185" s="179">
        <v>8.7683941649916219E-2</v>
      </c>
      <c r="G185" s="27"/>
      <c r="H185" s="5"/>
    </row>
    <row r="186" spans="1:9" ht="10.5" customHeight="1" x14ac:dyDescent="0.2">
      <c r="B186" s="16" t="s">
        <v>94</v>
      </c>
      <c r="C186" s="289"/>
      <c r="D186" s="290"/>
      <c r="E186" s="290"/>
      <c r="F186" s="179"/>
      <c r="G186" s="34"/>
      <c r="H186" s="5"/>
      <c r="I186" s="5"/>
    </row>
    <row r="187" spans="1:9" ht="10.5" customHeight="1" x14ac:dyDescent="0.2">
      <c r="B187" s="16" t="s">
        <v>92</v>
      </c>
      <c r="C187" s="289">
        <v>1223.1600000000001</v>
      </c>
      <c r="D187" s="290"/>
      <c r="E187" s="290"/>
      <c r="F187" s="179">
        <v>-0.37573174777349627</v>
      </c>
      <c r="G187" s="34"/>
      <c r="H187" s="5"/>
      <c r="I187" s="5"/>
    </row>
    <row r="188" spans="1:9" ht="10.5" customHeight="1" x14ac:dyDescent="0.2">
      <c r="B188" s="16" t="s">
        <v>93</v>
      </c>
      <c r="C188" s="289">
        <v>360</v>
      </c>
      <c r="D188" s="290"/>
      <c r="E188" s="290"/>
      <c r="F188" s="179">
        <v>0.38461538461538458</v>
      </c>
      <c r="G188" s="20"/>
      <c r="H188" s="5"/>
      <c r="I188" s="5"/>
    </row>
    <row r="189" spans="1:9" ht="10.5" customHeight="1" x14ac:dyDescent="0.2">
      <c r="B189" s="16" t="s">
        <v>303</v>
      </c>
      <c r="C189" s="289"/>
      <c r="D189" s="290"/>
      <c r="E189" s="290"/>
      <c r="F189" s="179"/>
      <c r="G189" s="34"/>
      <c r="H189" s="5"/>
      <c r="I189" s="5"/>
    </row>
    <row r="190" spans="1:9" ht="10.5" customHeight="1" x14ac:dyDescent="0.2">
      <c r="B190" s="16" t="s">
        <v>123</v>
      </c>
      <c r="C190" s="289">
        <v>8511005.1199999955</v>
      </c>
      <c r="D190" s="290"/>
      <c r="E190" s="290">
        <v>30259.87</v>
      </c>
      <c r="F190" s="179">
        <v>0.83314769107443931</v>
      </c>
      <c r="G190" s="34"/>
      <c r="H190" s="5"/>
      <c r="I190" s="5"/>
    </row>
    <row r="191" spans="1:9" ht="10.5" customHeight="1" x14ac:dyDescent="0.2">
      <c r="B191" s="16" t="s">
        <v>107</v>
      </c>
      <c r="C191" s="289"/>
      <c r="D191" s="290"/>
      <c r="E191" s="290"/>
      <c r="F191" s="179"/>
      <c r="G191" s="34"/>
      <c r="H191" s="5"/>
      <c r="I191" s="5"/>
    </row>
    <row r="192" spans="1:9" ht="10.5" customHeight="1" x14ac:dyDescent="0.2">
      <c r="B192" s="33" t="s">
        <v>110</v>
      </c>
      <c r="C192" s="289"/>
      <c r="D192" s="290"/>
      <c r="E192" s="290"/>
      <c r="F192" s="179"/>
      <c r="G192" s="34"/>
      <c r="H192" s="5"/>
      <c r="I192" s="5"/>
    </row>
    <row r="193" spans="1:9" s="28" customFormat="1" ht="10.5" customHeight="1" x14ac:dyDescent="0.2">
      <c r="A193" s="24"/>
      <c r="B193" s="33" t="s">
        <v>109</v>
      </c>
      <c r="C193" s="289"/>
      <c r="D193" s="290"/>
      <c r="E193" s="290"/>
      <c r="F193" s="179"/>
      <c r="G193" s="47"/>
      <c r="H193" s="5"/>
    </row>
    <row r="194" spans="1:9" s="28" customFormat="1" ht="10.5" customHeight="1" x14ac:dyDescent="0.2">
      <c r="A194" s="24"/>
      <c r="B194" s="33" t="s">
        <v>111</v>
      </c>
      <c r="C194" s="289"/>
      <c r="D194" s="290"/>
      <c r="E194" s="290"/>
      <c r="F194" s="179"/>
      <c r="G194" s="47"/>
      <c r="H194" s="5"/>
    </row>
    <row r="195" spans="1:9" s="28" customFormat="1" ht="10.5" customHeight="1" x14ac:dyDescent="0.2">
      <c r="A195" s="24"/>
      <c r="B195" s="33" t="s">
        <v>112</v>
      </c>
      <c r="C195" s="289"/>
      <c r="D195" s="290"/>
      <c r="E195" s="290"/>
      <c r="F195" s="179"/>
      <c r="G195" s="47"/>
      <c r="H195" s="5"/>
    </row>
    <row r="196" spans="1:9" s="28" customFormat="1" ht="10.5" customHeight="1" x14ac:dyDescent="0.2">
      <c r="A196" s="24"/>
      <c r="B196" s="16" t="s">
        <v>256</v>
      </c>
      <c r="C196" s="289">
        <v>132216.90999999989</v>
      </c>
      <c r="D196" s="290"/>
      <c r="E196" s="290">
        <v>197.2</v>
      </c>
      <c r="F196" s="179">
        <v>0.46573993937579061</v>
      </c>
      <c r="G196" s="47"/>
      <c r="H196" s="5"/>
    </row>
    <row r="197" spans="1:9" s="28" customFormat="1" ht="10.5" customHeight="1" x14ac:dyDescent="0.2">
      <c r="A197" s="24"/>
      <c r="B197" s="16" t="s">
        <v>96</v>
      </c>
      <c r="C197" s="289"/>
      <c r="D197" s="290"/>
      <c r="E197" s="290"/>
      <c r="F197" s="179"/>
      <c r="G197" s="47"/>
      <c r="H197" s="5"/>
    </row>
    <row r="198" spans="1:9" s="28" customFormat="1" ht="10.5" customHeight="1" x14ac:dyDescent="0.2">
      <c r="A198" s="24"/>
      <c r="B198" s="16" t="s">
        <v>103</v>
      </c>
      <c r="C198" s="295"/>
      <c r="D198" s="296"/>
      <c r="E198" s="296"/>
      <c r="F198" s="190"/>
      <c r="G198" s="47"/>
      <c r="H198" s="5"/>
    </row>
    <row r="199" spans="1:9" s="28" customFormat="1" ht="10.5" customHeight="1" x14ac:dyDescent="0.2">
      <c r="A199" s="24"/>
      <c r="B199" s="16" t="s">
        <v>91</v>
      </c>
      <c r="C199" s="295"/>
      <c r="D199" s="296"/>
      <c r="E199" s="296"/>
      <c r="F199" s="190"/>
      <c r="G199" s="47"/>
      <c r="H199" s="5"/>
    </row>
    <row r="200" spans="1:9" s="28" customFormat="1" ht="10.5" customHeight="1" x14ac:dyDescent="0.2">
      <c r="A200" s="24"/>
      <c r="B200" s="16" t="s">
        <v>382</v>
      </c>
      <c r="C200" s="295">
        <v>5135</v>
      </c>
      <c r="D200" s="296"/>
      <c r="E200" s="296"/>
      <c r="F200" s="190">
        <v>-0.18006610567327186</v>
      </c>
      <c r="G200" s="47"/>
      <c r="H200" s="5"/>
    </row>
    <row r="201" spans="1:9" s="28" customFormat="1" ht="10.5" customHeight="1" x14ac:dyDescent="0.2">
      <c r="A201" s="24"/>
      <c r="B201" s="268" t="s">
        <v>255</v>
      </c>
      <c r="C201" s="295">
        <v>255912.36</v>
      </c>
      <c r="D201" s="296"/>
      <c r="E201" s="296">
        <v>1650</v>
      </c>
      <c r="F201" s="190">
        <v>-2.1280667580344526E-3</v>
      </c>
      <c r="G201" s="47"/>
      <c r="H201" s="5"/>
    </row>
    <row r="202" spans="1:9" s="28" customFormat="1" ht="10.5" customHeight="1" x14ac:dyDescent="0.2">
      <c r="A202" s="24"/>
      <c r="B202" s="16" t="s">
        <v>254</v>
      </c>
      <c r="C202" s="295"/>
      <c r="D202" s="296"/>
      <c r="E202" s="296"/>
      <c r="F202" s="190"/>
      <c r="G202" s="47"/>
      <c r="H202" s="5"/>
    </row>
    <row r="203" spans="1:9" s="28" customFormat="1" ht="10.5" customHeight="1" x14ac:dyDescent="0.2">
      <c r="A203" s="24"/>
      <c r="B203" s="16" t="s">
        <v>489</v>
      </c>
      <c r="C203" s="295"/>
      <c r="D203" s="296"/>
      <c r="E203" s="296"/>
      <c r="F203" s="190"/>
      <c r="G203" s="47"/>
      <c r="H203" s="5"/>
    </row>
    <row r="204" spans="1:9" s="28" customFormat="1" ht="10.5" customHeight="1" x14ac:dyDescent="0.2">
      <c r="A204" s="24"/>
      <c r="B204" s="16" t="s">
        <v>97</v>
      </c>
      <c r="C204" s="295"/>
      <c r="D204" s="296"/>
      <c r="E204" s="296"/>
      <c r="F204" s="190"/>
      <c r="G204" s="47"/>
      <c r="H204" s="5"/>
    </row>
    <row r="205" spans="1:9" ht="11.25" customHeight="1" x14ac:dyDescent="0.2">
      <c r="B205" s="16" t="s">
        <v>374</v>
      </c>
      <c r="C205" s="295">
        <v>1710</v>
      </c>
      <c r="D205" s="296"/>
      <c r="E205" s="296">
        <v>60</v>
      </c>
      <c r="F205" s="190">
        <v>-0.21917808219178081</v>
      </c>
      <c r="G205" s="47"/>
      <c r="H205" s="5"/>
      <c r="I205" s="5"/>
    </row>
    <row r="206" spans="1:9" ht="11.25" customHeight="1" x14ac:dyDescent="0.2">
      <c r="B206" s="574" t="s">
        <v>460</v>
      </c>
      <c r="C206" s="295"/>
      <c r="D206" s="296"/>
      <c r="E206" s="296"/>
      <c r="F206" s="190"/>
      <c r="G206" s="47"/>
      <c r="H206" s="5"/>
      <c r="I206" s="5"/>
    </row>
    <row r="207" spans="1:9" ht="11.25" customHeight="1" x14ac:dyDescent="0.2">
      <c r="B207" s="16" t="s">
        <v>487</v>
      </c>
      <c r="C207" s="295"/>
      <c r="D207" s="296"/>
      <c r="E207" s="296"/>
      <c r="F207" s="190"/>
      <c r="G207" s="47"/>
      <c r="H207" s="5"/>
      <c r="I207" s="5"/>
    </row>
    <row r="208" spans="1:9" ht="10.5" customHeight="1" x14ac:dyDescent="0.2">
      <c r="B208" s="16" t="s">
        <v>99</v>
      </c>
      <c r="C208" s="295">
        <v>387800.95999999996</v>
      </c>
      <c r="D208" s="296"/>
      <c r="E208" s="296">
        <v>1643.05</v>
      </c>
      <c r="F208" s="190">
        <v>0.66602909778346486</v>
      </c>
      <c r="G208" s="47"/>
      <c r="H208" s="5"/>
      <c r="I208" s="5"/>
    </row>
    <row r="209" spans="2:9" ht="10.5" customHeight="1" x14ac:dyDescent="0.2">
      <c r="B209" s="16" t="s">
        <v>98</v>
      </c>
      <c r="C209" s="295"/>
      <c r="D209" s="296"/>
      <c r="E209" s="296"/>
      <c r="F209" s="190"/>
      <c r="G209" s="47"/>
      <c r="H209" s="5"/>
      <c r="I209" s="5"/>
    </row>
    <row r="210" spans="2:9" ht="10.5" customHeight="1" x14ac:dyDescent="0.2">
      <c r="B210" s="16" t="s">
        <v>250</v>
      </c>
      <c r="C210" s="295"/>
      <c r="D210" s="296"/>
      <c r="E210" s="296"/>
      <c r="F210" s="190"/>
      <c r="G210" s="47"/>
      <c r="H210" s="5"/>
      <c r="I210" s="5"/>
    </row>
    <row r="211" spans="2:9" ht="10.5" customHeight="1" x14ac:dyDescent="0.2">
      <c r="B211" s="35" t="s">
        <v>245</v>
      </c>
      <c r="C211" s="297">
        <v>21385772.960000001</v>
      </c>
      <c r="D211" s="298"/>
      <c r="E211" s="298">
        <v>80249.600000000006</v>
      </c>
      <c r="F211" s="180">
        <v>0.27431567706799664</v>
      </c>
      <c r="G211" s="47"/>
      <c r="H211" s="5"/>
      <c r="I211" s="5"/>
    </row>
    <row r="212" spans="2:9" ht="10.5" customHeight="1" x14ac:dyDescent="0.2">
      <c r="B212" s="31" t="s">
        <v>278</v>
      </c>
      <c r="C212" s="297"/>
      <c r="D212" s="298"/>
      <c r="E212" s="298"/>
      <c r="F212" s="180"/>
      <c r="G212" s="47"/>
      <c r="H212" s="5"/>
      <c r="I212" s="5"/>
    </row>
    <row r="213" spans="2:9" ht="10.5" customHeight="1" x14ac:dyDescent="0.2">
      <c r="B213" s="16" t="s">
        <v>22</v>
      </c>
      <c r="C213" s="295">
        <v>107841914.66000006</v>
      </c>
      <c r="D213" s="296">
        <v>8609280.5699999947</v>
      </c>
      <c r="E213" s="296">
        <v>549508.17999999993</v>
      </c>
      <c r="F213" s="190">
        <v>-9.6220971301542724E-3</v>
      </c>
      <c r="G213" s="47"/>
      <c r="H213" s="5"/>
      <c r="I213" s="5"/>
    </row>
    <row r="214" spans="2:9" ht="10.5" customHeight="1" x14ac:dyDescent="0.2">
      <c r="B214" s="16" t="s">
        <v>104</v>
      </c>
      <c r="C214" s="295">
        <v>142664983.35999918</v>
      </c>
      <c r="D214" s="296">
        <v>61098232.049999602</v>
      </c>
      <c r="E214" s="296">
        <v>676520.3</v>
      </c>
      <c r="F214" s="190">
        <v>-3.6762121756914623E-2</v>
      </c>
      <c r="G214" s="47"/>
      <c r="H214" s="5"/>
      <c r="I214" s="5"/>
    </row>
    <row r="215" spans="2:9" ht="10.5" customHeight="1" x14ac:dyDescent="0.2">
      <c r="B215" s="33" t="s">
        <v>106</v>
      </c>
      <c r="C215" s="295">
        <v>116871697.76999946</v>
      </c>
      <c r="D215" s="296">
        <v>61055183.359999597</v>
      </c>
      <c r="E215" s="296">
        <v>525005.28999999992</v>
      </c>
      <c r="F215" s="190">
        <v>-6.0196113896517245E-2</v>
      </c>
      <c r="G215" s="47"/>
      <c r="H215" s="5"/>
      <c r="I215" s="5"/>
    </row>
    <row r="216" spans="2:9" ht="10.5" customHeight="1" x14ac:dyDescent="0.2">
      <c r="B216" s="33" t="s">
        <v>326</v>
      </c>
      <c r="C216" s="295">
        <v>854589.50999999966</v>
      </c>
      <c r="D216" s="296">
        <v>659485.89999999979</v>
      </c>
      <c r="E216" s="296">
        <v>4871.58</v>
      </c>
      <c r="F216" s="190">
        <v>-2.4311641472758549E-2</v>
      </c>
      <c r="G216" s="47"/>
      <c r="H216" s="5"/>
      <c r="I216" s="5"/>
    </row>
    <row r="217" spans="2:9" ht="10.5" customHeight="1" x14ac:dyDescent="0.2">
      <c r="B217" s="33" t="s">
        <v>327</v>
      </c>
      <c r="C217" s="295">
        <v>35825500.429999769</v>
      </c>
      <c r="D217" s="296">
        <v>34280744.079999767</v>
      </c>
      <c r="E217" s="296">
        <v>177306.13999999996</v>
      </c>
      <c r="F217" s="190">
        <v>-7.8652727804273348E-2</v>
      </c>
      <c r="G217" s="47"/>
      <c r="H217" s="5"/>
      <c r="I217" s="5"/>
    </row>
    <row r="218" spans="2:9" ht="10.5" customHeight="1" x14ac:dyDescent="0.2">
      <c r="B218" s="33" t="s">
        <v>328</v>
      </c>
      <c r="C218" s="295">
        <v>23042276.829999804</v>
      </c>
      <c r="D218" s="296">
        <v>21240181.139999803</v>
      </c>
      <c r="E218" s="296">
        <v>112437.21000000002</v>
      </c>
      <c r="F218" s="190">
        <v>-6.4292227605241892E-2</v>
      </c>
      <c r="G218" s="47"/>
      <c r="H218" s="5"/>
      <c r="I218" s="5"/>
    </row>
    <row r="219" spans="2:9" ht="10.5" customHeight="1" x14ac:dyDescent="0.2">
      <c r="B219" s="33" t="s">
        <v>329</v>
      </c>
      <c r="C219" s="295">
        <v>46895354.919999868</v>
      </c>
      <c r="D219" s="296">
        <v>897306.04000000039</v>
      </c>
      <c r="E219" s="296">
        <v>184958.73999999993</v>
      </c>
      <c r="F219" s="190">
        <v>-5.3070314850366396E-2</v>
      </c>
      <c r="G219" s="47"/>
      <c r="H219" s="5"/>
      <c r="I219" s="5"/>
    </row>
    <row r="220" spans="2:9" ht="10.5" customHeight="1" x14ac:dyDescent="0.2">
      <c r="B220" s="33" t="s">
        <v>330</v>
      </c>
      <c r="C220" s="295">
        <v>816651.88999999524</v>
      </c>
      <c r="D220" s="296">
        <v>166743.6800000002</v>
      </c>
      <c r="E220" s="296">
        <v>3915.6999999999994</v>
      </c>
      <c r="F220" s="190">
        <v>5.4542451921166135E-2</v>
      </c>
      <c r="G220" s="47"/>
      <c r="H220" s="5"/>
      <c r="I220" s="5"/>
    </row>
    <row r="221" spans="2:9" ht="10.5" customHeight="1" x14ac:dyDescent="0.2">
      <c r="B221" s="33" t="s">
        <v>331</v>
      </c>
      <c r="C221" s="295">
        <v>9437324.1900000107</v>
      </c>
      <c r="D221" s="296">
        <v>3810722.5200000131</v>
      </c>
      <c r="E221" s="296">
        <v>41515.920000000006</v>
      </c>
      <c r="F221" s="190">
        <v>-2.4498378728996961E-2</v>
      </c>
      <c r="G221" s="47"/>
      <c r="H221" s="5"/>
      <c r="I221" s="5"/>
    </row>
    <row r="222" spans="2:9" ht="10.5" customHeight="1" x14ac:dyDescent="0.2">
      <c r="B222" s="33" t="s">
        <v>105</v>
      </c>
      <c r="C222" s="295">
        <v>25793285.589999702</v>
      </c>
      <c r="D222" s="296">
        <v>43048.69</v>
      </c>
      <c r="E222" s="296">
        <v>151515.01000000004</v>
      </c>
      <c r="F222" s="190">
        <v>8.5929007524404355E-2</v>
      </c>
      <c r="G222" s="47"/>
      <c r="H222" s="5"/>
      <c r="I222" s="5"/>
    </row>
    <row r="223" spans="2:9" ht="10.5" customHeight="1" x14ac:dyDescent="0.2">
      <c r="B223" s="16" t="s">
        <v>116</v>
      </c>
      <c r="C223" s="295">
        <v>6394666.7499999693</v>
      </c>
      <c r="D223" s="296"/>
      <c r="E223" s="296">
        <v>47003.369999999995</v>
      </c>
      <c r="F223" s="190">
        <v>6.296068542493849E-2</v>
      </c>
      <c r="G223" s="20"/>
      <c r="H223" s="5"/>
      <c r="I223" s="5"/>
    </row>
    <row r="224" spans="2:9" ht="10.5" customHeight="1" x14ac:dyDescent="0.2">
      <c r="B224" s="16" t="s">
        <v>117</v>
      </c>
      <c r="C224" s="295">
        <v>1118138.1299999999</v>
      </c>
      <c r="D224" s="296"/>
      <c r="E224" s="296">
        <v>5114</v>
      </c>
      <c r="F224" s="190">
        <v>-2.5092568859486075E-4</v>
      </c>
      <c r="G224" s="47"/>
      <c r="H224" s="5"/>
      <c r="I224" s="5"/>
    </row>
    <row r="225" spans="2:9" ht="10.5" customHeight="1" x14ac:dyDescent="0.2">
      <c r="B225" s="16" t="s">
        <v>118</v>
      </c>
      <c r="C225" s="295">
        <v>21080.77</v>
      </c>
      <c r="D225" s="296"/>
      <c r="E225" s="296"/>
      <c r="F225" s="190">
        <v>4.2512384757091848E-3</v>
      </c>
      <c r="G225" s="47"/>
      <c r="H225" s="5"/>
      <c r="I225" s="5"/>
    </row>
    <row r="226" spans="2:9" ht="10.5" customHeight="1" x14ac:dyDescent="0.2">
      <c r="B226" s="16" t="s">
        <v>100</v>
      </c>
      <c r="C226" s="295">
        <v>16242103.780000001</v>
      </c>
      <c r="D226" s="296">
        <v>56.5</v>
      </c>
      <c r="E226" s="296">
        <v>109909.77000000005</v>
      </c>
      <c r="F226" s="190">
        <v>0.39217378555637095</v>
      </c>
      <c r="G226" s="47"/>
      <c r="H226" s="5"/>
      <c r="I226" s="5"/>
    </row>
    <row r="227" spans="2:9" ht="10.5" customHeight="1" x14ac:dyDescent="0.2">
      <c r="B227" s="16" t="s">
        <v>107</v>
      </c>
      <c r="C227" s="295">
        <v>902985.67000000284</v>
      </c>
      <c r="D227" s="296">
        <v>902485.67000000284</v>
      </c>
      <c r="E227" s="296">
        <v>5516.6600000000008</v>
      </c>
      <c r="F227" s="190">
        <v>9.4567383134412042E-2</v>
      </c>
      <c r="G227" s="47"/>
      <c r="H227" s="5"/>
      <c r="I227" s="5"/>
    </row>
    <row r="228" spans="2:9" ht="10.5" customHeight="1" x14ac:dyDescent="0.2">
      <c r="B228" s="33" t="s">
        <v>110</v>
      </c>
      <c r="C228" s="289">
        <v>558041.19000000251</v>
      </c>
      <c r="D228" s="290">
        <v>558041.19000000251</v>
      </c>
      <c r="E228" s="290">
        <v>4232.7500000000009</v>
      </c>
      <c r="F228" s="179">
        <v>3.9365618799598101E-2</v>
      </c>
      <c r="G228" s="47"/>
      <c r="H228" s="5"/>
      <c r="I228" s="5"/>
    </row>
    <row r="229" spans="2:9" ht="10.5" customHeight="1" x14ac:dyDescent="0.2">
      <c r="B229" s="33" t="s">
        <v>109</v>
      </c>
      <c r="C229" s="295">
        <v>327294.48000000021</v>
      </c>
      <c r="D229" s="296">
        <v>327294.48000000021</v>
      </c>
      <c r="E229" s="296">
        <v>1283.9100000000001</v>
      </c>
      <c r="F229" s="190">
        <v>0.18428420752989672</v>
      </c>
      <c r="G229" s="47"/>
      <c r="H229" s="5"/>
      <c r="I229" s="5"/>
    </row>
    <row r="230" spans="2:9" ht="10.5" customHeight="1" x14ac:dyDescent="0.2">
      <c r="B230" s="33" t="s">
        <v>112</v>
      </c>
      <c r="C230" s="295">
        <v>17150</v>
      </c>
      <c r="D230" s="296">
        <v>17150</v>
      </c>
      <c r="E230" s="296"/>
      <c r="F230" s="190">
        <v>0.46581196581196571</v>
      </c>
      <c r="G230" s="47"/>
      <c r="H230" s="5"/>
      <c r="I230" s="5"/>
    </row>
    <row r="231" spans="2:9" ht="10.5" customHeight="1" x14ac:dyDescent="0.2">
      <c r="B231" s="33" t="s">
        <v>111</v>
      </c>
      <c r="C231" s="295">
        <v>500</v>
      </c>
      <c r="D231" s="296"/>
      <c r="E231" s="296"/>
      <c r="F231" s="190"/>
      <c r="G231" s="47"/>
      <c r="H231" s="5"/>
      <c r="I231" s="5"/>
    </row>
    <row r="232" spans="2:9" ht="10.5" customHeight="1" x14ac:dyDescent="0.2">
      <c r="B232" s="269" t="s">
        <v>254</v>
      </c>
      <c r="C232" s="295"/>
      <c r="D232" s="296"/>
      <c r="E232" s="296"/>
      <c r="F232" s="190"/>
      <c r="G232" s="47"/>
      <c r="H232" s="5"/>
      <c r="I232" s="5"/>
    </row>
    <row r="233" spans="2:9" ht="10.5" customHeight="1" x14ac:dyDescent="0.2">
      <c r="B233" s="16" t="s">
        <v>97</v>
      </c>
      <c r="C233" s="295"/>
      <c r="D233" s="296"/>
      <c r="E233" s="296"/>
      <c r="F233" s="190"/>
      <c r="G233" s="47"/>
      <c r="H233" s="5"/>
      <c r="I233" s="5"/>
    </row>
    <row r="234" spans="2:9" ht="10.5" customHeight="1" x14ac:dyDescent="0.2">
      <c r="B234" s="16" t="s">
        <v>103</v>
      </c>
      <c r="C234" s="295"/>
      <c r="D234" s="296"/>
      <c r="E234" s="296"/>
      <c r="F234" s="190"/>
      <c r="G234" s="47"/>
      <c r="H234" s="5"/>
      <c r="I234" s="5"/>
    </row>
    <row r="235" spans="2:9" ht="10.5" customHeight="1" x14ac:dyDescent="0.2">
      <c r="B235" s="16" t="s">
        <v>96</v>
      </c>
      <c r="C235" s="295"/>
      <c r="D235" s="296"/>
      <c r="E235" s="296"/>
      <c r="F235" s="190"/>
      <c r="G235" s="47"/>
      <c r="H235" s="5"/>
      <c r="I235" s="5"/>
    </row>
    <row r="236" spans="2:9" ht="10.5" customHeight="1" x14ac:dyDescent="0.2">
      <c r="B236" s="16" t="s">
        <v>115</v>
      </c>
      <c r="C236" s="295">
        <v>271234.12000000011</v>
      </c>
      <c r="D236" s="296">
        <v>1035.06</v>
      </c>
      <c r="E236" s="296">
        <v>1150.3699999999999</v>
      </c>
      <c r="F236" s="190">
        <v>5.4499819023629881E-2</v>
      </c>
      <c r="G236" s="47"/>
      <c r="H236" s="5"/>
      <c r="I236" s="5"/>
    </row>
    <row r="237" spans="2:9" ht="10.5" customHeight="1" x14ac:dyDescent="0.2">
      <c r="B237" s="16" t="s">
        <v>114</v>
      </c>
      <c r="C237" s="295">
        <v>283648.89999999938</v>
      </c>
      <c r="D237" s="296"/>
      <c r="E237" s="296">
        <v>1036.8000000000002</v>
      </c>
      <c r="F237" s="190">
        <v>8.503647232369671E-2</v>
      </c>
      <c r="G237" s="47"/>
      <c r="H237" s="5"/>
      <c r="I237" s="5"/>
    </row>
    <row r="238" spans="2:9" ht="10.5" customHeight="1" x14ac:dyDescent="0.2">
      <c r="B238" s="16" t="s">
        <v>123</v>
      </c>
      <c r="C238" s="295">
        <v>172722124.29000145</v>
      </c>
      <c r="D238" s="296">
        <v>88286.859999999986</v>
      </c>
      <c r="E238" s="296">
        <v>1184441.3600000003</v>
      </c>
      <c r="F238" s="190">
        <v>0.10092693866491831</v>
      </c>
      <c r="G238" s="47"/>
      <c r="H238" s="5"/>
      <c r="I238" s="5"/>
    </row>
    <row r="239" spans="2:9" ht="10.5" customHeight="1" x14ac:dyDescent="0.2">
      <c r="B239" s="16" t="s">
        <v>486</v>
      </c>
      <c r="C239" s="295"/>
      <c r="D239" s="296"/>
      <c r="E239" s="296"/>
      <c r="F239" s="190"/>
      <c r="G239" s="47"/>
      <c r="H239" s="5"/>
      <c r="I239" s="5"/>
    </row>
    <row r="240" spans="2:9" ht="10.5" customHeight="1" x14ac:dyDescent="0.2">
      <c r="B240" s="16" t="s">
        <v>95</v>
      </c>
      <c r="C240" s="295">
        <v>302172.51999999961</v>
      </c>
      <c r="D240" s="296">
        <v>293025.83999999962</v>
      </c>
      <c r="E240" s="296">
        <v>772.80000000000007</v>
      </c>
      <c r="F240" s="190">
        <v>-0.14899122350480498</v>
      </c>
      <c r="G240" s="47"/>
      <c r="H240" s="5"/>
      <c r="I240" s="5"/>
    </row>
    <row r="241" spans="1:9" s="486" customFormat="1" ht="10.5" customHeight="1" x14ac:dyDescent="0.2">
      <c r="A241" s="452"/>
      <c r="B241" s="563" t="s">
        <v>310</v>
      </c>
      <c r="C241" s="564"/>
      <c r="D241" s="565"/>
      <c r="E241" s="565"/>
      <c r="F241" s="566"/>
      <c r="G241" s="567"/>
    </row>
    <row r="242" spans="1:9" s="486" customFormat="1" ht="10.5" customHeight="1" x14ac:dyDescent="0.2">
      <c r="A242" s="452"/>
      <c r="B242" s="563" t="s">
        <v>311</v>
      </c>
      <c r="C242" s="564"/>
      <c r="D242" s="565"/>
      <c r="E242" s="565"/>
      <c r="F242" s="566"/>
      <c r="G242" s="567"/>
    </row>
    <row r="243" spans="1:9" s="486" customFormat="1" ht="10.5" customHeight="1" x14ac:dyDescent="0.2">
      <c r="A243" s="452"/>
      <c r="B243" s="563" t="s">
        <v>312</v>
      </c>
      <c r="C243" s="564"/>
      <c r="D243" s="565"/>
      <c r="E243" s="565"/>
      <c r="F243" s="566"/>
      <c r="G243" s="567"/>
    </row>
    <row r="244" spans="1:9" s="486" customFormat="1" ht="10.5" customHeight="1" x14ac:dyDescent="0.2">
      <c r="A244" s="452"/>
      <c r="B244" s="563" t="s">
        <v>313</v>
      </c>
      <c r="C244" s="564"/>
      <c r="D244" s="565"/>
      <c r="E244" s="565"/>
      <c r="F244" s="566"/>
      <c r="G244" s="567"/>
    </row>
    <row r="245" spans="1:9" ht="10.5" customHeight="1" x14ac:dyDescent="0.2">
      <c r="B245" s="16" t="s">
        <v>351</v>
      </c>
      <c r="C245" s="295"/>
      <c r="D245" s="296"/>
      <c r="E245" s="296"/>
      <c r="F245" s="190"/>
      <c r="G245" s="47"/>
      <c r="H245" s="5"/>
      <c r="I245" s="5"/>
    </row>
    <row r="246" spans="1:9" ht="10.5" customHeight="1" x14ac:dyDescent="0.2">
      <c r="B246" s="269" t="s">
        <v>412</v>
      </c>
      <c r="C246" s="295"/>
      <c r="D246" s="296"/>
      <c r="E246" s="296"/>
      <c r="F246" s="190"/>
      <c r="G246" s="47"/>
      <c r="H246" s="5"/>
      <c r="I246" s="5"/>
    </row>
    <row r="247" spans="1:9" ht="10.5" customHeight="1" x14ac:dyDescent="0.2">
      <c r="B247" s="16" t="s">
        <v>426</v>
      </c>
      <c r="C247" s="295">
        <v>2688643.2399999993</v>
      </c>
      <c r="D247" s="296">
        <v>225</v>
      </c>
      <c r="E247" s="296">
        <v>17141.219999999998</v>
      </c>
      <c r="F247" s="190">
        <v>0.16132647214638696</v>
      </c>
      <c r="G247" s="47"/>
      <c r="H247" s="5"/>
      <c r="I247" s="5"/>
    </row>
    <row r="248" spans="1:9" ht="10.5" customHeight="1" x14ac:dyDescent="0.2">
      <c r="B248" s="16" t="s">
        <v>444</v>
      </c>
      <c r="C248" s="295">
        <v>9340081.703459993</v>
      </c>
      <c r="D248" s="296"/>
      <c r="E248" s="296"/>
      <c r="F248" s="190">
        <v>2.2229972655829711E-2</v>
      </c>
      <c r="G248" s="47"/>
      <c r="H248" s="5"/>
      <c r="I248" s="5"/>
    </row>
    <row r="249" spans="1:9" ht="10.5" customHeight="1" x14ac:dyDescent="0.2">
      <c r="B249" s="16" t="s">
        <v>94</v>
      </c>
      <c r="C249" s="295">
        <v>903</v>
      </c>
      <c r="D249" s="296"/>
      <c r="E249" s="296"/>
      <c r="F249" s="190">
        <v>-0.29411764705882348</v>
      </c>
      <c r="G249" s="47"/>
      <c r="H249" s="5"/>
      <c r="I249" s="5"/>
    </row>
    <row r="250" spans="1:9" ht="10.5" customHeight="1" x14ac:dyDescent="0.2">
      <c r="B250" s="16" t="s">
        <v>92</v>
      </c>
      <c r="C250" s="295">
        <v>3450.96</v>
      </c>
      <c r="D250" s="296"/>
      <c r="E250" s="296"/>
      <c r="F250" s="190">
        <v>-0.35821525609386429</v>
      </c>
      <c r="G250" s="47"/>
      <c r="H250" s="5"/>
      <c r="I250" s="5"/>
    </row>
    <row r="251" spans="1:9" ht="10.5" customHeight="1" x14ac:dyDescent="0.2">
      <c r="B251" s="16" t="s">
        <v>93</v>
      </c>
      <c r="C251" s="295">
        <v>2471</v>
      </c>
      <c r="D251" s="296"/>
      <c r="E251" s="296"/>
      <c r="F251" s="190">
        <v>-8.107103012272221E-2</v>
      </c>
      <c r="G251" s="47"/>
      <c r="H251" s="5"/>
      <c r="I251" s="5"/>
    </row>
    <row r="252" spans="1:9" ht="10.5" customHeight="1" x14ac:dyDescent="0.2">
      <c r="B252" s="16" t="s">
        <v>91</v>
      </c>
      <c r="C252" s="295">
        <v>632.4</v>
      </c>
      <c r="D252" s="296"/>
      <c r="E252" s="296"/>
      <c r="F252" s="190"/>
      <c r="G252" s="47"/>
      <c r="H252" s="5"/>
      <c r="I252" s="5"/>
    </row>
    <row r="253" spans="1:9" ht="10.5" customHeight="1" x14ac:dyDescent="0.2">
      <c r="B253" s="16" t="s">
        <v>252</v>
      </c>
      <c r="C253" s="295"/>
      <c r="D253" s="296"/>
      <c r="E253" s="296"/>
      <c r="F253" s="190"/>
      <c r="G253" s="47"/>
      <c r="H253" s="5"/>
      <c r="I253" s="5"/>
    </row>
    <row r="254" spans="1:9" ht="10.5" customHeight="1" x14ac:dyDescent="0.2">
      <c r="B254" s="16" t="s">
        <v>177</v>
      </c>
      <c r="C254" s="295">
        <v>2494891.7499999781</v>
      </c>
      <c r="D254" s="296">
        <v>109.2</v>
      </c>
      <c r="E254" s="296">
        <v>17846.500000000011</v>
      </c>
      <c r="F254" s="190">
        <v>0.19888789985287803</v>
      </c>
      <c r="G254" s="47"/>
      <c r="H254" s="5"/>
      <c r="I254" s="5"/>
    </row>
    <row r="255" spans="1:9" ht="10.5" customHeight="1" x14ac:dyDescent="0.2">
      <c r="B255" s="16" t="s">
        <v>303</v>
      </c>
      <c r="C255" s="295"/>
      <c r="D255" s="296"/>
      <c r="E255" s="296"/>
      <c r="F255" s="190"/>
      <c r="G255" s="47"/>
      <c r="H255" s="5"/>
      <c r="I255" s="5"/>
    </row>
    <row r="256" spans="1:9" ht="13.5" customHeight="1" x14ac:dyDescent="0.2">
      <c r="B256" s="16" t="s">
        <v>382</v>
      </c>
      <c r="C256" s="295">
        <v>1652014.6600000001</v>
      </c>
      <c r="D256" s="296"/>
      <c r="E256" s="296">
        <v>10600</v>
      </c>
      <c r="F256" s="190">
        <v>-0.12700839264066155</v>
      </c>
      <c r="G256" s="117"/>
      <c r="H256" s="5"/>
      <c r="I256" s="5"/>
    </row>
    <row r="257" spans="1:9" s="28" customFormat="1" ht="18.75" customHeight="1" x14ac:dyDescent="0.2">
      <c r="A257" s="24"/>
      <c r="B257" s="268" t="s">
        <v>255</v>
      </c>
      <c r="C257" s="295">
        <v>4034021.7999999975</v>
      </c>
      <c r="D257" s="296">
        <v>3776909.4399999976</v>
      </c>
      <c r="E257" s="296">
        <v>32611.16</v>
      </c>
      <c r="F257" s="190">
        <v>-8.5162925025929259E-2</v>
      </c>
      <c r="G257" s="47"/>
      <c r="H257" s="5"/>
    </row>
    <row r="258" spans="1:9" s="28" customFormat="1" ht="15" customHeight="1" x14ac:dyDescent="0.2">
      <c r="A258" s="24"/>
      <c r="B258" s="16" t="s">
        <v>374</v>
      </c>
      <c r="C258" s="295">
        <v>21667.059999999998</v>
      </c>
      <c r="D258" s="296"/>
      <c r="E258" s="296">
        <v>120</v>
      </c>
      <c r="F258" s="190">
        <v>-7.5600301377273693E-2</v>
      </c>
      <c r="G258" s="270"/>
      <c r="H258" s="271"/>
      <c r="I258" s="47"/>
    </row>
    <row r="259" spans="1:9" s="28" customFormat="1" ht="15" customHeight="1" x14ac:dyDescent="0.2">
      <c r="A259" s="24"/>
      <c r="B259" s="574" t="s">
        <v>460</v>
      </c>
      <c r="C259" s="295"/>
      <c r="D259" s="296"/>
      <c r="E259" s="296"/>
      <c r="F259" s="190"/>
      <c r="G259" s="270"/>
      <c r="H259" s="271"/>
      <c r="I259" s="47"/>
    </row>
    <row r="260" spans="1:9" s="28" customFormat="1" ht="15" customHeight="1" x14ac:dyDescent="0.2">
      <c r="A260" s="24"/>
      <c r="B260" s="16" t="s">
        <v>487</v>
      </c>
      <c r="C260" s="295"/>
      <c r="D260" s="296"/>
      <c r="E260" s="296"/>
      <c r="F260" s="190"/>
      <c r="G260" s="270"/>
      <c r="H260" s="271"/>
      <c r="I260" s="47"/>
    </row>
    <row r="261" spans="1:9" s="28" customFormat="1" ht="11.25" customHeight="1" x14ac:dyDescent="0.2">
      <c r="A261" s="24"/>
      <c r="B261" s="16" t="s">
        <v>99</v>
      </c>
      <c r="C261" s="295">
        <v>2327020.7199999997</v>
      </c>
      <c r="D261" s="296">
        <v>39427.899999999994</v>
      </c>
      <c r="E261" s="296">
        <v>16831.05</v>
      </c>
      <c r="F261" s="190">
        <v>0.5345762032531578</v>
      </c>
      <c r="G261" s="266"/>
      <c r="H261" s="267"/>
      <c r="I261" s="47"/>
    </row>
    <row r="262" spans="1:9" s="28" customFormat="1" ht="11.25" customHeight="1" x14ac:dyDescent="0.2">
      <c r="A262" s="24"/>
      <c r="B262" s="16" t="s">
        <v>98</v>
      </c>
      <c r="C262" s="295"/>
      <c r="D262" s="296"/>
      <c r="E262" s="296"/>
      <c r="F262" s="180"/>
      <c r="G262" s="266"/>
      <c r="H262" s="267"/>
      <c r="I262" s="47"/>
    </row>
    <row r="263" spans="1:9" s="28" customFormat="1" ht="11.25" customHeight="1" x14ac:dyDescent="0.2">
      <c r="A263" s="24"/>
      <c r="B263" s="16" t="s">
        <v>250</v>
      </c>
      <c r="C263" s="295"/>
      <c r="D263" s="296"/>
      <c r="E263" s="296"/>
      <c r="F263" s="190"/>
      <c r="G263" s="266"/>
      <c r="H263" s="267"/>
      <c r="I263" s="47"/>
    </row>
    <row r="264" spans="1:9" s="28" customFormat="1" ht="11.25" customHeight="1" x14ac:dyDescent="0.2">
      <c r="A264" s="24"/>
      <c r="B264" s="263" t="s">
        <v>253</v>
      </c>
      <c r="C264" s="299">
        <v>471333819.2434606</v>
      </c>
      <c r="D264" s="300">
        <v>74809074.089999586</v>
      </c>
      <c r="E264" s="300">
        <v>2676263.5400000005</v>
      </c>
      <c r="F264" s="234">
        <v>3.4088456572247683E-2</v>
      </c>
      <c r="G264" s="266"/>
      <c r="H264" s="267"/>
      <c r="I264" s="47"/>
    </row>
    <row r="265" spans="1:9" ht="12" customHeight="1" x14ac:dyDescent="0.2">
      <c r="B265" s="265" t="s">
        <v>238</v>
      </c>
      <c r="C265" s="266"/>
      <c r="D265" s="266"/>
      <c r="E265" s="266"/>
      <c r="F265" s="266"/>
      <c r="G265" s="48"/>
      <c r="H265" s="48"/>
      <c r="I265" s="47"/>
    </row>
    <row r="266" spans="1:9" ht="15" customHeight="1" x14ac:dyDescent="0.2">
      <c r="B266" s="265" t="s">
        <v>249</v>
      </c>
      <c r="C266" s="266"/>
      <c r="D266" s="266"/>
      <c r="E266" s="266"/>
      <c r="F266" s="266"/>
      <c r="G266" s="8"/>
      <c r="H266" s="8"/>
      <c r="I266" s="8"/>
    </row>
    <row r="267" spans="1:9" ht="9.75" customHeight="1" x14ac:dyDescent="0.2">
      <c r="B267" s="265" t="s">
        <v>251</v>
      </c>
      <c r="C267" s="266"/>
      <c r="D267" s="266"/>
      <c r="E267" s="266"/>
      <c r="F267" s="266"/>
    </row>
    <row r="268" spans="1:9" ht="12" customHeight="1" x14ac:dyDescent="0.2">
      <c r="B268" s="265"/>
      <c r="C268" s="266"/>
      <c r="D268" s="266"/>
      <c r="E268" s="266"/>
      <c r="F268" s="266"/>
      <c r="G268" s="20"/>
      <c r="H268" s="5"/>
      <c r="I268" s="5"/>
    </row>
    <row r="269" spans="1:9" ht="9.75" customHeight="1" x14ac:dyDescent="0.2">
      <c r="B269" s="43"/>
      <c r="D269" s="48"/>
      <c r="E269" s="48"/>
      <c r="F269" s="48"/>
      <c r="G269" s="23"/>
      <c r="H269" s="5"/>
      <c r="I269" s="5"/>
    </row>
    <row r="270" spans="1:9" s="28" customFormat="1" ht="18" customHeight="1" x14ac:dyDescent="0.25">
      <c r="A270" s="24"/>
      <c r="B270" s="7" t="s">
        <v>288</v>
      </c>
      <c r="C270" s="8"/>
      <c r="D270" s="8"/>
      <c r="E270" s="8"/>
      <c r="F270" s="8"/>
      <c r="G270" s="27"/>
    </row>
    <row r="271" spans="1:9" x14ac:dyDescent="0.2">
      <c r="B271" s="9"/>
      <c r="C271" s="10" t="str">
        <f>$C$3</f>
        <v>PERIODE DU 1.1 AU 31.10.2024</v>
      </c>
      <c r="D271" s="11"/>
      <c r="G271" s="20"/>
      <c r="H271" s="5"/>
      <c r="I271" s="5"/>
    </row>
    <row r="272" spans="1:9" ht="12.75" x14ac:dyDescent="0.2">
      <c r="B272" s="12" t="str">
        <f>$B$4</f>
        <v xml:space="preserve">             II- ASSURANCE MATERNITE : DEPENSES en milliers d'euros</v>
      </c>
      <c r="C272" s="13"/>
      <c r="D272" s="13"/>
      <c r="E272" s="13"/>
      <c r="F272" s="14"/>
      <c r="G272" s="20"/>
      <c r="H272" s="5"/>
      <c r="I272" s="5"/>
    </row>
    <row r="273" spans="1:9" s="28" customFormat="1" ht="12" customHeight="1" x14ac:dyDescent="0.2">
      <c r="A273" s="54"/>
      <c r="B273" s="16" t="s">
        <v>4</v>
      </c>
      <c r="C273" s="18" t="s">
        <v>6</v>
      </c>
      <c r="D273" s="219" t="s">
        <v>3</v>
      </c>
      <c r="E273" s="219" t="s">
        <v>237</v>
      </c>
      <c r="F273" s="19" t="str">
        <f>CUMUL_Maladie_mnt!$H$5</f>
        <v>PCAP</v>
      </c>
      <c r="G273" s="27"/>
    </row>
    <row r="274" spans="1:9" ht="10.5" customHeight="1" x14ac:dyDescent="0.2">
      <c r="A274" s="2"/>
      <c r="B274" s="21"/>
      <c r="C274" s="44"/>
      <c r="D274" s="220" t="s">
        <v>241</v>
      </c>
      <c r="E274" s="220" t="s">
        <v>239</v>
      </c>
      <c r="F274" s="22" t="str">
        <f>CUMUL_Maladie_mnt!$H$6</f>
        <v>en %</v>
      </c>
      <c r="G274" s="20"/>
      <c r="H274" s="5"/>
      <c r="I274" s="5"/>
    </row>
    <row r="275" spans="1:9" ht="12.75" x14ac:dyDescent="0.2">
      <c r="A275" s="2"/>
      <c r="B275" s="52" t="s">
        <v>163</v>
      </c>
      <c r="C275" s="303"/>
      <c r="D275" s="304"/>
      <c r="E275" s="304"/>
      <c r="F275" s="237"/>
      <c r="G275" s="20"/>
      <c r="H275" s="5"/>
      <c r="I275" s="5"/>
    </row>
    <row r="276" spans="1:9" ht="10.5" customHeight="1" x14ac:dyDescent="0.2">
      <c r="A276" s="2"/>
      <c r="B276" s="16"/>
      <c r="C276" s="301"/>
      <c r="D276" s="302"/>
      <c r="E276" s="302"/>
      <c r="F276" s="239"/>
      <c r="G276" s="20"/>
      <c r="H276" s="5"/>
      <c r="I276" s="5"/>
    </row>
    <row r="277" spans="1:9" ht="10.5" customHeight="1" x14ac:dyDescent="0.2">
      <c r="A277" s="2"/>
      <c r="B277" s="31" t="s">
        <v>124</v>
      </c>
      <c r="C277" s="301"/>
      <c r="D277" s="302"/>
      <c r="E277" s="302"/>
      <c r="F277" s="239"/>
      <c r="G277" s="20"/>
      <c r="H277" s="5"/>
      <c r="I277" s="5"/>
    </row>
    <row r="278" spans="1:9" ht="10.5" customHeight="1" x14ac:dyDescent="0.2">
      <c r="A278" s="2"/>
      <c r="B278" s="37" t="s">
        <v>125</v>
      </c>
      <c r="C278" s="301">
        <v>16117450.960000711</v>
      </c>
      <c r="D278" s="302">
        <v>380477.58000000345</v>
      </c>
      <c r="E278" s="302">
        <v>94296.110000000219</v>
      </c>
      <c r="F278" s="239">
        <v>5.5647432803753727E-3</v>
      </c>
      <c r="G278" s="20"/>
      <c r="H278" s="5"/>
      <c r="I278" s="5"/>
    </row>
    <row r="279" spans="1:9" ht="10.5" customHeight="1" x14ac:dyDescent="0.2">
      <c r="A279" s="2"/>
      <c r="B279" s="37" t="s">
        <v>126</v>
      </c>
      <c r="C279" s="301">
        <v>12279.450000000003</v>
      </c>
      <c r="D279" s="302"/>
      <c r="E279" s="302"/>
      <c r="F279" s="239"/>
      <c r="G279" s="20"/>
      <c r="H279" s="5"/>
      <c r="I279" s="5"/>
    </row>
    <row r="280" spans="1:9" ht="10.5" customHeight="1" x14ac:dyDescent="0.2">
      <c r="A280" s="2"/>
      <c r="B280" s="37" t="s">
        <v>127</v>
      </c>
      <c r="C280" s="301">
        <v>85348.950000000012</v>
      </c>
      <c r="D280" s="302"/>
      <c r="E280" s="302">
        <v>64</v>
      </c>
      <c r="F280" s="239"/>
      <c r="G280" s="20"/>
      <c r="H280" s="5"/>
      <c r="I280" s="5"/>
    </row>
    <row r="281" spans="1:9" ht="10.5" customHeight="1" x14ac:dyDescent="0.2">
      <c r="A281" s="2"/>
      <c r="B281" s="37" t="s">
        <v>219</v>
      </c>
      <c r="C281" s="301">
        <v>3251013.9600000153</v>
      </c>
      <c r="D281" s="302"/>
      <c r="E281" s="302">
        <v>12372.8</v>
      </c>
      <c r="F281" s="239">
        <v>2.3405398161690627E-2</v>
      </c>
      <c r="G281" s="20"/>
      <c r="H281" s="5"/>
      <c r="I281" s="5"/>
    </row>
    <row r="282" spans="1:9" ht="10.5" customHeight="1" x14ac:dyDescent="0.2">
      <c r="A282" s="2"/>
      <c r="B282" s="37" t="s">
        <v>130</v>
      </c>
      <c r="C282" s="301"/>
      <c r="D282" s="302"/>
      <c r="E282" s="302"/>
      <c r="F282" s="239"/>
      <c r="G282" s="20"/>
      <c r="H282" s="5"/>
      <c r="I282" s="5"/>
    </row>
    <row r="283" spans="1:9" s="28" customFormat="1" ht="10.5" customHeight="1" x14ac:dyDescent="0.2">
      <c r="A283" s="54"/>
      <c r="B283" s="16" t="s">
        <v>128</v>
      </c>
      <c r="C283" s="301"/>
      <c r="D283" s="302"/>
      <c r="E283" s="302"/>
      <c r="F283" s="239"/>
      <c r="G283" s="27"/>
      <c r="H283" s="5"/>
    </row>
    <row r="284" spans="1:9" s="28" customFormat="1" x14ac:dyDescent="0.2">
      <c r="A284" s="54"/>
      <c r="B284" s="16" t="s">
        <v>192</v>
      </c>
      <c r="C284" s="301"/>
      <c r="D284" s="302"/>
      <c r="E284" s="302"/>
      <c r="F284" s="239"/>
      <c r="G284" s="27"/>
      <c r="H284" s="5"/>
    </row>
    <row r="285" spans="1:9" s="28" customFormat="1" x14ac:dyDescent="0.2">
      <c r="A285" s="54"/>
      <c r="B285" s="37" t="s">
        <v>416</v>
      </c>
      <c r="C285" s="301">
        <v>716</v>
      </c>
      <c r="D285" s="302"/>
      <c r="E285" s="302">
        <v>12</v>
      </c>
      <c r="F285" s="239">
        <v>-0.4646728971962617</v>
      </c>
      <c r="G285" s="27"/>
      <c r="H285" s="5"/>
    </row>
    <row r="286" spans="1:9" s="28" customFormat="1" x14ac:dyDescent="0.2">
      <c r="A286" s="54"/>
      <c r="B286" s="574" t="s">
        <v>452</v>
      </c>
      <c r="C286" s="301"/>
      <c r="D286" s="302"/>
      <c r="E286" s="302"/>
      <c r="F286" s="239"/>
      <c r="G286" s="27"/>
      <c r="H286" s="5"/>
    </row>
    <row r="287" spans="1:9" s="28" customFormat="1" x14ac:dyDescent="0.2">
      <c r="A287" s="54"/>
      <c r="B287" s="574" t="s">
        <v>488</v>
      </c>
      <c r="C287" s="301"/>
      <c r="D287" s="302"/>
      <c r="E287" s="302"/>
      <c r="F287" s="239"/>
      <c r="G287" s="27"/>
      <c r="H287" s="5"/>
    </row>
    <row r="288" spans="1:9" ht="10.5" customHeight="1" x14ac:dyDescent="0.2">
      <c r="A288" s="2"/>
      <c r="B288" s="16" t="s">
        <v>424</v>
      </c>
      <c r="C288" s="301"/>
      <c r="D288" s="302"/>
      <c r="E288" s="302"/>
      <c r="F288" s="239"/>
      <c r="G288" s="20"/>
      <c r="H288" s="5"/>
      <c r="I288" s="5"/>
    </row>
    <row r="289" spans="1:9" ht="10.5" customHeight="1" x14ac:dyDescent="0.2">
      <c r="A289" s="2"/>
      <c r="B289" s="37" t="s">
        <v>178</v>
      </c>
      <c r="C289" s="301"/>
      <c r="D289" s="302"/>
      <c r="E289" s="302"/>
      <c r="F289" s="239"/>
      <c r="G289" s="20"/>
      <c r="H289" s="5"/>
      <c r="I289" s="5"/>
    </row>
    <row r="290" spans="1:9" ht="10.5" customHeight="1" x14ac:dyDescent="0.2">
      <c r="A290" s="2"/>
      <c r="B290" s="35" t="s">
        <v>131</v>
      </c>
      <c r="C290" s="303">
        <v>19466809.320000727</v>
      </c>
      <c r="D290" s="304">
        <v>380477.58000000345</v>
      </c>
      <c r="E290" s="304">
        <v>106744.91000000022</v>
      </c>
      <c r="F290" s="237">
        <v>8.8667820778629558E-3</v>
      </c>
      <c r="G290" s="20"/>
      <c r="H290" s="5"/>
      <c r="I290" s="5"/>
    </row>
    <row r="291" spans="1:9" ht="10.5" customHeight="1" x14ac:dyDescent="0.2">
      <c r="A291" s="2"/>
      <c r="B291" s="31" t="s">
        <v>132</v>
      </c>
      <c r="C291" s="303"/>
      <c r="D291" s="304"/>
      <c r="E291" s="304"/>
      <c r="F291" s="237"/>
      <c r="G291" s="20"/>
      <c r="H291" s="5"/>
      <c r="I291" s="5"/>
    </row>
    <row r="292" spans="1:9" ht="10.5" customHeight="1" x14ac:dyDescent="0.2">
      <c r="A292" s="2"/>
      <c r="B292" s="37" t="s">
        <v>24</v>
      </c>
      <c r="C292" s="301">
        <v>7818810.2499999329</v>
      </c>
      <c r="D292" s="302">
        <v>251137.72000000012</v>
      </c>
      <c r="E292" s="302">
        <v>46077.000000000022</v>
      </c>
      <c r="F292" s="239">
        <v>-3.9346245137820035E-2</v>
      </c>
      <c r="G292" s="20"/>
      <c r="H292" s="5"/>
      <c r="I292" s="5"/>
    </row>
    <row r="293" spans="1:9" ht="10.5" customHeight="1" x14ac:dyDescent="0.2">
      <c r="A293" s="2"/>
      <c r="B293" s="37" t="s">
        <v>133</v>
      </c>
      <c r="C293" s="301">
        <v>11338234.780000599</v>
      </c>
      <c r="D293" s="302">
        <v>87020.76999999999</v>
      </c>
      <c r="E293" s="302">
        <v>75286.76000000014</v>
      </c>
      <c r="F293" s="239">
        <v>0.12653265105810196</v>
      </c>
      <c r="G293" s="20"/>
      <c r="H293" s="5"/>
      <c r="I293" s="5"/>
    </row>
    <row r="294" spans="1:9" ht="10.5" customHeight="1" x14ac:dyDescent="0.2">
      <c r="A294" s="2"/>
      <c r="B294" s="37" t="s">
        <v>134</v>
      </c>
      <c r="C294" s="301">
        <v>276384.24</v>
      </c>
      <c r="D294" s="302">
        <v>220706.91999999926</v>
      </c>
      <c r="E294" s="302">
        <v>2078.88</v>
      </c>
      <c r="F294" s="239">
        <v>-0.43375328535040636</v>
      </c>
      <c r="G294" s="20"/>
      <c r="H294" s="5"/>
      <c r="I294" s="5"/>
    </row>
    <row r="295" spans="1:9" ht="10.5" customHeight="1" x14ac:dyDescent="0.2">
      <c r="A295" s="2"/>
      <c r="B295" s="37" t="s">
        <v>220</v>
      </c>
      <c r="C295" s="301">
        <v>67736.549999999988</v>
      </c>
      <c r="D295" s="302">
        <v>1284</v>
      </c>
      <c r="E295" s="302">
        <v>194.4</v>
      </c>
      <c r="F295" s="239">
        <v>-0.13235600782482082</v>
      </c>
      <c r="G295" s="20"/>
      <c r="H295" s="5"/>
      <c r="I295" s="5"/>
    </row>
    <row r="296" spans="1:9" s="562" customFormat="1" ht="16.5" customHeight="1" x14ac:dyDescent="0.2">
      <c r="A296" s="559"/>
      <c r="B296" s="553" t="s">
        <v>312</v>
      </c>
      <c r="C296" s="548"/>
      <c r="D296" s="560"/>
      <c r="E296" s="560"/>
      <c r="F296" s="549"/>
      <c r="G296" s="561"/>
      <c r="H296" s="486"/>
    </row>
    <row r="297" spans="1:9" s="28" customFormat="1" ht="16.5" customHeight="1" x14ac:dyDescent="0.2">
      <c r="A297" s="54"/>
      <c r="B297" s="16" t="s">
        <v>416</v>
      </c>
      <c r="C297" s="301">
        <v>126</v>
      </c>
      <c r="D297" s="302"/>
      <c r="E297" s="302"/>
      <c r="F297" s="239"/>
      <c r="G297" s="27"/>
      <c r="H297" s="5"/>
    </row>
    <row r="298" spans="1:9" s="28" customFormat="1" ht="16.5" customHeight="1" x14ac:dyDescent="0.2">
      <c r="A298" s="54"/>
      <c r="B298" s="574" t="s">
        <v>453</v>
      </c>
      <c r="C298" s="301"/>
      <c r="D298" s="302"/>
      <c r="E298" s="302"/>
      <c r="F298" s="239"/>
      <c r="G298" s="27"/>
      <c r="H298" s="5"/>
    </row>
    <row r="299" spans="1:9" s="28" customFormat="1" ht="16.5" hidden="1" customHeight="1" x14ac:dyDescent="0.2">
      <c r="A299" s="54"/>
      <c r="B299" s="574"/>
      <c r="C299" s="301"/>
      <c r="D299" s="302"/>
      <c r="E299" s="302"/>
      <c r="F299" s="239"/>
      <c r="G299" s="27"/>
      <c r="H299" s="5"/>
    </row>
    <row r="300" spans="1:9" ht="10.5" customHeight="1" x14ac:dyDescent="0.2">
      <c r="A300" s="2"/>
      <c r="B300" s="16" t="s">
        <v>424</v>
      </c>
      <c r="C300" s="301">
        <v>20</v>
      </c>
      <c r="D300" s="302"/>
      <c r="E300" s="302"/>
      <c r="F300" s="239">
        <v>-0.5</v>
      </c>
      <c r="G300" s="20"/>
      <c r="H300" s="5"/>
      <c r="I300" s="5"/>
    </row>
    <row r="301" spans="1:9" ht="10.5" customHeight="1" x14ac:dyDescent="0.2">
      <c r="A301" s="2"/>
      <c r="B301" s="16" t="s">
        <v>178</v>
      </c>
      <c r="C301" s="301"/>
      <c r="D301" s="302"/>
      <c r="E301" s="302"/>
      <c r="F301" s="239"/>
      <c r="G301" s="20"/>
      <c r="H301" s="5"/>
      <c r="I301" s="5"/>
    </row>
    <row r="302" spans="1:9" s="28" customFormat="1" ht="10.5" customHeight="1" x14ac:dyDescent="0.2">
      <c r="A302" s="54"/>
      <c r="B302" s="35" t="s">
        <v>135</v>
      </c>
      <c r="C302" s="303">
        <v>19501311.820000533</v>
      </c>
      <c r="D302" s="304">
        <v>560149.40999999933</v>
      </c>
      <c r="E302" s="304">
        <v>123637.04000000017</v>
      </c>
      <c r="F302" s="237">
        <v>3.8962917990958079E-2</v>
      </c>
      <c r="G302" s="27"/>
      <c r="H302" s="5"/>
    </row>
    <row r="303" spans="1:9" ht="9.75" customHeight="1" x14ac:dyDescent="0.2">
      <c r="A303" s="2"/>
      <c r="B303" s="31" t="s">
        <v>136</v>
      </c>
      <c r="C303" s="303"/>
      <c r="D303" s="304"/>
      <c r="E303" s="304"/>
      <c r="F303" s="237"/>
      <c r="G303" s="20"/>
      <c r="H303" s="5"/>
      <c r="I303" s="5"/>
    </row>
    <row r="304" spans="1:9" s="28" customFormat="1" x14ac:dyDescent="0.2">
      <c r="A304" s="54"/>
      <c r="B304" s="37" t="s">
        <v>138</v>
      </c>
      <c r="C304" s="301">
        <v>99041.580000000016</v>
      </c>
      <c r="D304" s="302">
        <v>8739.6</v>
      </c>
      <c r="E304" s="302">
        <v>88.4</v>
      </c>
      <c r="F304" s="239">
        <v>2.1668643814279021E-2</v>
      </c>
      <c r="G304" s="27"/>
      <c r="H304" s="5"/>
    </row>
    <row r="305" spans="1:9" x14ac:dyDescent="0.2">
      <c r="A305" s="2"/>
      <c r="B305" s="37" t="s">
        <v>221</v>
      </c>
      <c r="C305" s="301">
        <v>125.32</v>
      </c>
      <c r="D305" s="302"/>
      <c r="E305" s="302"/>
      <c r="F305" s="239">
        <v>-0.29197740112994353</v>
      </c>
      <c r="G305" s="20"/>
      <c r="H305" s="5"/>
      <c r="I305" s="5"/>
    </row>
    <row r="306" spans="1:9" s="28" customFormat="1" x14ac:dyDescent="0.2">
      <c r="A306" s="54"/>
      <c r="B306" s="16" t="s">
        <v>128</v>
      </c>
      <c r="C306" s="301"/>
      <c r="D306" s="302"/>
      <c r="E306" s="302"/>
      <c r="F306" s="239"/>
      <c r="G306" s="27"/>
      <c r="H306" s="5"/>
    </row>
    <row r="307" spans="1:9" s="28" customFormat="1" x14ac:dyDescent="0.2">
      <c r="A307" s="54"/>
      <c r="B307" s="16" t="s">
        <v>416</v>
      </c>
      <c r="C307" s="301"/>
      <c r="D307" s="302"/>
      <c r="E307" s="302"/>
      <c r="F307" s="239"/>
      <c r="G307" s="27"/>
      <c r="H307" s="5"/>
    </row>
    <row r="308" spans="1:9" ht="10.5" customHeight="1" x14ac:dyDescent="0.2">
      <c r="A308" s="2"/>
      <c r="B308" s="16" t="s">
        <v>436</v>
      </c>
      <c r="C308" s="303">
        <v>450</v>
      </c>
      <c r="D308" s="304"/>
      <c r="E308" s="304"/>
      <c r="F308" s="237">
        <v>0.8</v>
      </c>
      <c r="G308" s="20"/>
      <c r="H308" s="5"/>
      <c r="I308" s="5"/>
    </row>
    <row r="309" spans="1:9" ht="10.5" customHeight="1" x14ac:dyDescent="0.2">
      <c r="A309" s="2"/>
      <c r="B309" s="574" t="s">
        <v>454</v>
      </c>
      <c r="C309" s="303"/>
      <c r="D309" s="304"/>
      <c r="E309" s="304"/>
      <c r="F309" s="237"/>
      <c r="G309" s="20"/>
      <c r="H309" s="5"/>
      <c r="I309" s="5"/>
    </row>
    <row r="310" spans="1:9" ht="10.5" hidden="1" customHeight="1" x14ac:dyDescent="0.2">
      <c r="A310" s="2"/>
      <c r="B310" s="574"/>
      <c r="C310" s="303"/>
      <c r="D310" s="304"/>
      <c r="E310" s="304"/>
      <c r="F310" s="237"/>
      <c r="G310" s="20"/>
      <c r="H310" s="5"/>
      <c r="I310" s="5"/>
    </row>
    <row r="311" spans="1:9" s="57" customFormat="1" ht="10.5" customHeight="1" x14ac:dyDescent="0.2">
      <c r="A311" s="6"/>
      <c r="B311" s="16" t="s">
        <v>178</v>
      </c>
      <c r="C311" s="301"/>
      <c r="D311" s="302"/>
      <c r="E311" s="302"/>
      <c r="F311" s="239"/>
      <c r="G311" s="56"/>
      <c r="H311" s="5"/>
    </row>
    <row r="312" spans="1:9" s="57" customFormat="1" ht="10.5" customHeight="1" x14ac:dyDescent="0.2">
      <c r="A312" s="6"/>
      <c r="B312" s="16" t="s">
        <v>356</v>
      </c>
      <c r="C312" s="303"/>
      <c r="D312" s="304"/>
      <c r="E312" s="304"/>
      <c r="F312" s="237"/>
      <c r="G312" s="56"/>
      <c r="H312" s="5"/>
    </row>
    <row r="313" spans="1:9" s="57" customFormat="1" ht="10.5" customHeight="1" x14ac:dyDescent="0.2">
      <c r="A313" s="6"/>
      <c r="B313" s="35" t="s">
        <v>137</v>
      </c>
      <c r="C313" s="303">
        <v>99616.900000000023</v>
      </c>
      <c r="D313" s="304">
        <v>8739.6</v>
      </c>
      <c r="E313" s="304">
        <v>88.4</v>
      </c>
      <c r="F313" s="237">
        <v>2.3096910689343719E-2</v>
      </c>
      <c r="G313" s="56"/>
      <c r="H313" s="5"/>
    </row>
    <row r="314" spans="1:9" s="57" customFormat="1" ht="10.5" customHeight="1" x14ac:dyDescent="0.2">
      <c r="A314" s="6"/>
      <c r="B314" s="31" t="s">
        <v>141</v>
      </c>
      <c r="C314" s="303"/>
      <c r="D314" s="304"/>
      <c r="E314" s="304"/>
      <c r="F314" s="237"/>
      <c r="G314" s="56"/>
      <c r="H314" s="5"/>
    </row>
    <row r="315" spans="1:9" s="57" customFormat="1" x14ac:dyDescent="0.2">
      <c r="A315" s="6"/>
      <c r="B315" s="37" t="s">
        <v>151</v>
      </c>
      <c r="C315" s="301">
        <v>233968.81000000125</v>
      </c>
      <c r="D315" s="302">
        <v>39</v>
      </c>
      <c r="E315" s="302">
        <v>1143.71</v>
      </c>
      <c r="F315" s="239">
        <v>0.10561782599376723</v>
      </c>
      <c r="G315" s="56"/>
    </row>
    <row r="316" spans="1:9" s="60" customFormat="1" ht="14.25" customHeight="1" x14ac:dyDescent="0.2">
      <c r="A316" s="24"/>
      <c r="B316" s="16" t="s">
        <v>222</v>
      </c>
      <c r="C316" s="301">
        <v>37.880000000000003</v>
      </c>
      <c r="D316" s="302"/>
      <c r="E316" s="302"/>
      <c r="F316" s="239">
        <v>-5.2999999999999936E-2</v>
      </c>
      <c r="G316" s="59"/>
    </row>
    <row r="317" spans="1:9" s="60" customFormat="1" ht="14.25" customHeight="1" x14ac:dyDescent="0.2">
      <c r="A317" s="24"/>
      <c r="B317" s="16" t="s">
        <v>128</v>
      </c>
      <c r="C317" s="306"/>
      <c r="D317" s="307"/>
      <c r="E317" s="307"/>
      <c r="F317" s="182"/>
      <c r="G317" s="59"/>
    </row>
    <row r="318" spans="1:9" s="57" customFormat="1" ht="10.5" customHeight="1" x14ac:dyDescent="0.2">
      <c r="A318" s="6"/>
      <c r="B318" s="16" t="s">
        <v>427</v>
      </c>
      <c r="C318" s="306"/>
      <c r="D318" s="307"/>
      <c r="E318" s="307"/>
      <c r="F318" s="182"/>
      <c r="G318" s="56"/>
      <c r="H318" s="5"/>
    </row>
    <row r="319" spans="1:9" s="57" customFormat="1" ht="10.5" hidden="1" customHeight="1" x14ac:dyDescent="0.2">
      <c r="A319" s="6"/>
      <c r="B319" s="16"/>
      <c r="C319" s="306"/>
      <c r="D319" s="307"/>
      <c r="E319" s="307"/>
      <c r="F319" s="182"/>
      <c r="G319" s="56"/>
      <c r="H319" s="5"/>
    </row>
    <row r="320" spans="1:9" s="57" customFormat="1" ht="10.5" customHeight="1" x14ac:dyDescent="0.2">
      <c r="A320" s="6"/>
      <c r="B320" s="574" t="s">
        <v>455</v>
      </c>
      <c r="C320" s="306"/>
      <c r="D320" s="307"/>
      <c r="E320" s="307"/>
      <c r="F320" s="182"/>
      <c r="G320" s="56"/>
      <c r="H320" s="5"/>
    </row>
    <row r="321" spans="1:9" s="57" customFormat="1" ht="10.5" hidden="1" customHeight="1" x14ac:dyDescent="0.2">
      <c r="A321" s="6"/>
      <c r="B321" s="574"/>
      <c r="C321" s="306"/>
      <c r="D321" s="307"/>
      <c r="E321" s="307"/>
      <c r="F321" s="182"/>
      <c r="G321" s="56"/>
      <c r="H321" s="5"/>
    </row>
    <row r="322" spans="1:9" s="57" customFormat="1" ht="10.5" customHeight="1" x14ac:dyDescent="0.2">
      <c r="A322" s="6"/>
      <c r="B322" s="16" t="s">
        <v>424</v>
      </c>
      <c r="C322" s="306"/>
      <c r="D322" s="307"/>
      <c r="E322" s="307"/>
      <c r="F322" s="182"/>
      <c r="G322" s="56"/>
      <c r="H322" s="5"/>
    </row>
    <row r="323" spans="1:9" s="57" customFormat="1" ht="10.5" customHeight="1" x14ac:dyDescent="0.2">
      <c r="A323" s="6"/>
      <c r="B323" s="16" t="s">
        <v>178</v>
      </c>
      <c r="C323" s="306"/>
      <c r="D323" s="307"/>
      <c r="E323" s="307"/>
      <c r="F323" s="182"/>
      <c r="G323" s="56"/>
      <c r="H323" s="5"/>
    </row>
    <row r="324" spans="1:9" s="60" customFormat="1" ht="10.5" customHeight="1" x14ac:dyDescent="0.2">
      <c r="A324" s="24"/>
      <c r="B324" s="35" t="s">
        <v>142</v>
      </c>
      <c r="C324" s="308">
        <v>234006.69000000125</v>
      </c>
      <c r="D324" s="309">
        <v>39</v>
      </c>
      <c r="E324" s="309">
        <v>1143.71</v>
      </c>
      <c r="F324" s="183">
        <v>0.10558784976681834</v>
      </c>
      <c r="G324" s="59"/>
      <c r="H324" s="5"/>
    </row>
    <row r="325" spans="1:9" s="57" customFormat="1" ht="12" x14ac:dyDescent="0.2">
      <c r="A325" s="6"/>
      <c r="B325" s="31" t="s">
        <v>139</v>
      </c>
      <c r="C325" s="308"/>
      <c r="D325" s="309"/>
      <c r="E325" s="309"/>
      <c r="F325" s="183"/>
      <c r="G325" s="56"/>
    </row>
    <row r="326" spans="1:9" s="60" customFormat="1" ht="17.25" customHeight="1" x14ac:dyDescent="0.2">
      <c r="A326" s="24"/>
      <c r="B326" s="37" t="s">
        <v>140</v>
      </c>
      <c r="C326" s="306">
        <v>16118.009999999971</v>
      </c>
      <c r="D326" s="307"/>
      <c r="E326" s="307">
        <v>39.94</v>
      </c>
      <c r="F326" s="182"/>
      <c r="G326" s="59"/>
    </row>
    <row r="327" spans="1:9" s="60" customFormat="1" ht="11.25" customHeight="1" x14ac:dyDescent="0.2">
      <c r="A327" s="24"/>
      <c r="B327" s="37" t="s">
        <v>179</v>
      </c>
      <c r="C327" s="306">
        <v>6367.5600000000059</v>
      </c>
      <c r="D327" s="307"/>
      <c r="E327" s="307">
        <v>60</v>
      </c>
      <c r="F327" s="182">
        <v>2.662012591798435E-2</v>
      </c>
      <c r="G327" s="59"/>
    </row>
    <row r="328" spans="1:9" s="57" customFormat="1" ht="10.5" customHeight="1" x14ac:dyDescent="0.2">
      <c r="A328" s="6"/>
      <c r="B328" s="37" t="s">
        <v>223</v>
      </c>
      <c r="C328" s="306">
        <v>7.5</v>
      </c>
      <c r="D328" s="307"/>
      <c r="E328" s="307"/>
      <c r="F328" s="182"/>
      <c r="G328" s="56"/>
      <c r="H328" s="5"/>
    </row>
    <row r="329" spans="1:9" s="57" customFormat="1" ht="10.5" customHeight="1" x14ac:dyDescent="0.2">
      <c r="A329" s="6"/>
      <c r="B329" s="37" t="s">
        <v>498</v>
      </c>
      <c r="C329" s="306">
        <v>10</v>
      </c>
      <c r="D329" s="307"/>
      <c r="E329" s="307"/>
      <c r="F329" s="182"/>
      <c r="G329" s="56"/>
      <c r="H329" s="5"/>
    </row>
    <row r="330" spans="1:9" s="57" customFormat="1" ht="10.5" customHeight="1" x14ac:dyDescent="0.2">
      <c r="A330" s="6"/>
      <c r="B330" s="574" t="s">
        <v>456</v>
      </c>
      <c r="C330" s="306"/>
      <c r="D330" s="307"/>
      <c r="E330" s="307"/>
      <c r="F330" s="182"/>
      <c r="G330" s="56"/>
      <c r="H330" s="5"/>
    </row>
    <row r="331" spans="1:9" s="57" customFormat="1" ht="10.5" customHeight="1" x14ac:dyDescent="0.2">
      <c r="A331" s="6"/>
      <c r="B331" s="37" t="s">
        <v>424</v>
      </c>
      <c r="C331" s="306"/>
      <c r="D331" s="307"/>
      <c r="E331" s="307"/>
      <c r="F331" s="182"/>
      <c r="G331" s="56"/>
      <c r="H331" s="5"/>
    </row>
    <row r="332" spans="1:9" ht="9.75" customHeight="1" x14ac:dyDescent="0.2">
      <c r="A332" s="2"/>
      <c r="B332" s="37" t="s">
        <v>178</v>
      </c>
      <c r="C332" s="306"/>
      <c r="D332" s="307"/>
      <c r="E332" s="307"/>
      <c r="F332" s="182"/>
      <c r="G332" s="20"/>
      <c r="H332" s="5"/>
      <c r="I332" s="5"/>
    </row>
    <row r="333" spans="1:9" s="63" customFormat="1" ht="14.25" customHeight="1" x14ac:dyDescent="0.2">
      <c r="A333" s="61"/>
      <c r="B333" s="35" t="s">
        <v>143</v>
      </c>
      <c r="C333" s="308">
        <v>22503.069999999974</v>
      </c>
      <c r="D333" s="309"/>
      <c r="E333" s="309">
        <v>99.94</v>
      </c>
      <c r="F333" s="183"/>
      <c r="G333" s="62"/>
    </row>
    <row r="334" spans="1:9" s="63" customFormat="1" ht="14.25" customHeight="1" x14ac:dyDescent="0.2">
      <c r="A334" s="61"/>
      <c r="B334" s="31" t="s">
        <v>466</v>
      </c>
      <c r="C334" s="308"/>
      <c r="D334" s="309"/>
      <c r="E334" s="309"/>
      <c r="F334" s="183"/>
      <c r="G334" s="62"/>
    </row>
    <row r="335" spans="1:9" s="63" customFormat="1" ht="14.25" customHeight="1" x14ac:dyDescent="0.2">
      <c r="A335" s="61"/>
      <c r="B335" s="37" t="s">
        <v>468</v>
      </c>
      <c r="C335" s="308">
        <v>106530</v>
      </c>
      <c r="D335" s="309"/>
      <c r="E335" s="309">
        <v>1000</v>
      </c>
      <c r="F335" s="183">
        <v>0.56661764705882356</v>
      </c>
      <c r="G335" s="62"/>
    </row>
    <row r="336" spans="1:9" s="63" customFormat="1" ht="14.25" customHeight="1" x14ac:dyDescent="0.2">
      <c r="A336" s="61"/>
      <c r="B336" s="35" t="s">
        <v>467</v>
      </c>
      <c r="C336" s="306">
        <v>106530</v>
      </c>
      <c r="D336" s="307"/>
      <c r="E336" s="307">
        <v>1000</v>
      </c>
      <c r="F336" s="182">
        <v>0.56661764705882356</v>
      </c>
      <c r="G336" s="62"/>
    </row>
    <row r="337" spans="1:8" s="60" customFormat="1" ht="16.5" customHeight="1" x14ac:dyDescent="0.2">
      <c r="A337" s="24"/>
      <c r="B337" s="31" t="s">
        <v>122</v>
      </c>
      <c r="C337" s="308"/>
      <c r="D337" s="309"/>
      <c r="E337" s="309"/>
      <c r="F337" s="183"/>
      <c r="G337" s="59"/>
      <c r="H337" s="5"/>
    </row>
    <row r="338" spans="1:8" s="60" customFormat="1" ht="14.25" customHeight="1" x14ac:dyDescent="0.2">
      <c r="A338" s="24"/>
      <c r="B338" s="37" t="s">
        <v>144</v>
      </c>
      <c r="C338" s="306">
        <v>6913.4900000000207</v>
      </c>
      <c r="D338" s="307"/>
      <c r="E338" s="307">
        <v>9.81</v>
      </c>
      <c r="F338" s="182">
        <v>1.113589329199427E-2</v>
      </c>
      <c r="G338" s="59"/>
      <c r="H338" s="5"/>
    </row>
    <row r="339" spans="1:8" s="57" customFormat="1" ht="10.5" customHeight="1" x14ac:dyDescent="0.2">
      <c r="A339" s="6"/>
      <c r="B339" s="37" t="s">
        <v>224</v>
      </c>
      <c r="C339" s="306">
        <v>1135.5999999999997</v>
      </c>
      <c r="D339" s="307"/>
      <c r="E339" s="307"/>
      <c r="F339" s="182">
        <v>0.224472191671518</v>
      </c>
      <c r="G339" s="56"/>
      <c r="H339" s="5"/>
    </row>
    <row r="340" spans="1:8" s="57" customFormat="1" ht="10.5" hidden="1" customHeight="1" x14ac:dyDescent="0.2">
      <c r="A340" s="6"/>
      <c r="B340" s="37"/>
      <c r="C340" s="306"/>
      <c r="D340" s="307"/>
      <c r="E340" s="307"/>
      <c r="F340" s="182"/>
      <c r="G340" s="56"/>
      <c r="H340" s="5"/>
    </row>
    <row r="341" spans="1:8" s="57" customFormat="1" ht="10.5" customHeight="1" x14ac:dyDescent="0.2">
      <c r="A341" s="6"/>
      <c r="B341" s="37" t="s">
        <v>424</v>
      </c>
      <c r="C341" s="306"/>
      <c r="D341" s="307"/>
      <c r="E341" s="307"/>
      <c r="F341" s="182"/>
      <c r="G341" s="56"/>
      <c r="H341" s="5"/>
    </row>
    <row r="342" spans="1:8" s="57" customFormat="1" ht="10.5" customHeight="1" x14ac:dyDescent="0.2">
      <c r="A342" s="6"/>
      <c r="B342" s="35" t="s">
        <v>120</v>
      </c>
      <c r="C342" s="301">
        <v>8049.0900000000202</v>
      </c>
      <c r="D342" s="302"/>
      <c r="E342" s="302">
        <v>9.81</v>
      </c>
      <c r="F342" s="239">
        <v>3.6616667332067365E-2</v>
      </c>
      <c r="G342" s="56"/>
      <c r="H342" s="5"/>
    </row>
    <row r="343" spans="1:8" s="57" customFormat="1" ht="14.25" customHeight="1" x14ac:dyDescent="0.2">
      <c r="A343" s="6"/>
      <c r="B343" s="31" t="s">
        <v>244</v>
      </c>
      <c r="C343" s="308"/>
      <c r="D343" s="309"/>
      <c r="E343" s="309"/>
      <c r="F343" s="183"/>
      <c r="G343" s="56"/>
      <c r="H343" s="5"/>
    </row>
    <row r="344" spans="1:8" s="57" customFormat="1" ht="10.5" customHeight="1" x14ac:dyDescent="0.2">
      <c r="A344" s="6"/>
      <c r="B344" s="37" t="s">
        <v>144</v>
      </c>
      <c r="C344" s="306">
        <v>175.71000000000004</v>
      </c>
      <c r="D344" s="307"/>
      <c r="E344" s="307"/>
      <c r="F344" s="182">
        <v>-0.10443425076452584</v>
      </c>
      <c r="G344" s="56"/>
      <c r="H344" s="5"/>
    </row>
    <row r="345" spans="1:8" s="57" customFormat="1" ht="10.5" customHeight="1" x14ac:dyDescent="0.2">
      <c r="A345" s="6"/>
      <c r="B345" s="37" t="s">
        <v>125</v>
      </c>
      <c r="C345" s="306">
        <v>208234.87000000023</v>
      </c>
      <c r="D345" s="307"/>
      <c r="E345" s="307">
        <v>1005.5099999999999</v>
      </c>
      <c r="F345" s="182">
        <v>6.7144703651475401E-2</v>
      </c>
      <c r="G345" s="56"/>
      <c r="H345" s="5"/>
    </row>
    <row r="346" spans="1:8" s="57" customFormat="1" ht="10.5" customHeight="1" x14ac:dyDescent="0.2">
      <c r="A346" s="6"/>
      <c r="B346" s="37" t="s">
        <v>126</v>
      </c>
      <c r="C346" s="306">
        <v>176.59</v>
      </c>
      <c r="D346" s="307"/>
      <c r="E346" s="307"/>
      <c r="F346" s="182">
        <v>-0.62590827242876812</v>
      </c>
      <c r="G346" s="56"/>
      <c r="H346" s="5"/>
    </row>
    <row r="347" spans="1:8" s="57" customFormat="1" ht="10.5" customHeight="1" x14ac:dyDescent="0.2">
      <c r="A347" s="6"/>
      <c r="B347" s="37" t="s">
        <v>127</v>
      </c>
      <c r="C347" s="306">
        <v>2309</v>
      </c>
      <c r="D347" s="307"/>
      <c r="E347" s="307"/>
      <c r="F347" s="182"/>
      <c r="G347" s="56"/>
      <c r="H347" s="5"/>
    </row>
    <row r="348" spans="1:8" s="57" customFormat="1" ht="10.5" customHeight="1" x14ac:dyDescent="0.2">
      <c r="A348" s="6"/>
      <c r="B348" s="37" t="s">
        <v>133</v>
      </c>
      <c r="C348" s="306">
        <v>36919.86</v>
      </c>
      <c r="D348" s="307"/>
      <c r="E348" s="307">
        <v>217.20000000000002</v>
      </c>
      <c r="F348" s="182">
        <v>-0.10680581710642711</v>
      </c>
      <c r="G348" s="56"/>
      <c r="H348" s="5"/>
    </row>
    <row r="349" spans="1:8" s="57" customFormat="1" ht="10.5" customHeight="1" x14ac:dyDescent="0.2">
      <c r="A349" s="6"/>
      <c r="B349" s="37" t="s">
        <v>134</v>
      </c>
      <c r="C349" s="306">
        <v>205.21</v>
      </c>
      <c r="D349" s="307"/>
      <c r="E349" s="307"/>
      <c r="F349" s="182">
        <v>-0.45031072538304939</v>
      </c>
      <c r="G349" s="56"/>
      <c r="H349" s="5"/>
    </row>
    <row r="350" spans="1:8" s="57" customFormat="1" ht="11.25" customHeight="1" x14ac:dyDescent="0.2">
      <c r="A350" s="6"/>
      <c r="B350" s="37" t="s">
        <v>24</v>
      </c>
      <c r="C350" s="306">
        <v>10324.650000000003</v>
      </c>
      <c r="D350" s="307"/>
      <c r="E350" s="307"/>
      <c r="F350" s="182">
        <v>-0.13805525315737111</v>
      </c>
      <c r="G350" s="56"/>
      <c r="H350" s="5"/>
    </row>
    <row r="351" spans="1:8" s="57" customFormat="1" ht="11.25" customHeight="1" x14ac:dyDescent="0.2">
      <c r="A351" s="6"/>
      <c r="B351" s="37" t="s">
        <v>138</v>
      </c>
      <c r="C351" s="306">
        <v>338.09</v>
      </c>
      <c r="D351" s="307"/>
      <c r="E351" s="307"/>
      <c r="F351" s="182"/>
      <c r="G351" s="56"/>
      <c r="H351" s="5"/>
    </row>
    <row r="352" spans="1:8" s="57" customFormat="1" ht="10.5" customHeight="1" x14ac:dyDescent="0.2">
      <c r="A352" s="6"/>
      <c r="B352" s="37" t="s">
        <v>151</v>
      </c>
      <c r="C352" s="306">
        <v>168517.60000000076</v>
      </c>
      <c r="D352" s="307"/>
      <c r="E352" s="307">
        <v>261.39999999999998</v>
      </c>
      <c r="F352" s="182">
        <v>-5.6067911201226117E-2</v>
      </c>
      <c r="G352" s="56"/>
      <c r="H352" s="5"/>
    </row>
    <row r="353" spans="1:8" s="57" customFormat="1" ht="11.25" customHeight="1" x14ac:dyDescent="0.2">
      <c r="A353" s="6"/>
      <c r="B353" s="37" t="s">
        <v>140</v>
      </c>
      <c r="C353" s="306"/>
      <c r="D353" s="307"/>
      <c r="E353" s="307"/>
      <c r="F353" s="182"/>
      <c r="G353" s="56"/>
    </row>
    <row r="354" spans="1:8" s="60" customFormat="1" ht="12.75" customHeight="1" x14ac:dyDescent="0.2">
      <c r="A354" s="24"/>
      <c r="B354" s="37" t="s">
        <v>129</v>
      </c>
      <c r="C354" s="306">
        <v>59969.57</v>
      </c>
      <c r="D354" s="307"/>
      <c r="E354" s="307">
        <v>251.3</v>
      </c>
      <c r="F354" s="182">
        <v>9.9271711230230597E-2</v>
      </c>
      <c r="G354" s="59"/>
      <c r="H354" s="5"/>
    </row>
    <row r="355" spans="1:8" s="60" customFormat="1" ht="13.5" customHeight="1" x14ac:dyDescent="0.2">
      <c r="A355" s="24"/>
      <c r="B355" s="16" t="s">
        <v>416</v>
      </c>
      <c r="C355" s="306">
        <v>130</v>
      </c>
      <c r="D355" s="307"/>
      <c r="E355" s="307"/>
      <c r="F355" s="182">
        <v>-3.703703703703709E-2</v>
      </c>
      <c r="G355" s="59"/>
    </row>
    <row r="356" spans="1:8" s="60" customFormat="1" ht="13.5" customHeight="1" x14ac:dyDescent="0.2">
      <c r="A356" s="24"/>
      <c r="B356" s="16" t="s">
        <v>427</v>
      </c>
      <c r="C356" s="306"/>
      <c r="D356" s="307"/>
      <c r="E356" s="307"/>
      <c r="F356" s="182"/>
      <c r="G356" s="59"/>
    </row>
    <row r="357" spans="1:8" s="558" customFormat="1" ht="10.5" customHeight="1" x14ac:dyDescent="0.2">
      <c r="A357" s="489"/>
      <c r="B357" s="553" t="s">
        <v>312</v>
      </c>
      <c r="C357" s="554"/>
      <c r="D357" s="555"/>
      <c r="E357" s="555"/>
      <c r="F357" s="556"/>
      <c r="G357" s="557"/>
      <c r="H357" s="486"/>
    </row>
    <row r="358" spans="1:8" s="60" customFormat="1" ht="10.5" customHeight="1" x14ac:dyDescent="0.2">
      <c r="A358" s="24"/>
      <c r="B358" s="37" t="s">
        <v>179</v>
      </c>
      <c r="C358" s="306">
        <v>237</v>
      </c>
      <c r="D358" s="307"/>
      <c r="E358" s="307"/>
      <c r="F358" s="182"/>
      <c r="G358" s="59"/>
      <c r="H358" s="5"/>
    </row>
    <row r="359" spans="1:8" s="60" customFormat="1" ht="10.5" customHeight="1" x14ac:dyDescent="0.2">
      <c r="A359" s="24"/>
      <c r="B359" s="37" t="s">
        <v>468</v>
      </c>
      <c r="C359" s="306">
        <v>630</v>
      </c>
      <c r="D359" s="307"/>
      <c r="E359" s="307"/>
      <c r="F359" s="182"/>
      <c r="G359" s="59"/>
      <c r="H359" s="5"/>
    </row>
    <row r="360" spans="1:8" s="60" customFormat="1" ht="10.5" customHeight="1" x14ac:dyDescent="0.2">
      <c r="A360" s="24"/>
      <c r="B360" s="575" t="s">
        <v>460</v>
      </c>
      <c r="C360" s="306"/>
      <c r="D360" s="307"/>
      <c r="E360" s="307"/>
      <c r="F360" s="182"/>
      <c r="G360" s="59"/>
      <c r="H360" s="5"/>
    </row>
    <row r="361" spans="1:8" s="60" customFormat="1" ht="10.5" customHeight="1" x14ac:dyDescent="0.2">
      <c r="A361" s="24"/>
      <c r="B361" s="575" t="s">
        <v>488</v>
      </c>
      <c r="C361" s="306"/>
      <c r="D361" s="307"/>
      <c r="E361" s="307"/>
      <c r="F361" s="182"/>
      <c r="G361" s="59"/>
      <c r="H361" s="5"/>
    </row>
    <row r="362" spans="1:8" s="60" customFormat="1" ht="10.5" customHeight="1" x14ac:dyDescent="0.2">
      <c r="A362" s="24"/>
      <c r="B362" s="37" t="s">
        <v>424</v>
      </c>
      <c r="C362" s="306"/>
      <c r="D362" s="307"/>
      <c r="E362" s="307"/>
      <c r="F362" s="182"/>
      <c r="G362" s="59"/>
      <c r="H362" s="5"/>
    </row>
    <row r="363" spans="1:8" s="60" customFormat="1" ht="10.5" customHeight="1" x14ac:dyDescent="0.2">
      <c r="A363" s="24"/>
      <c r="B363" s="37" t="s">
        <v>178</v>
      </c>
      <c r="C363" s="308"/>
      <c r="D363" s="309"/>
      <c r="E363" s="309"/>
      <c r="F363" s="183"/>
      <c r="G363" s="59"/>
      <c r="H363" s="5"/>
    </row>
    <row r="364" spans="1:8" s="60" customFormat="1" ht="10.5" customHeight="1" x14ac:dyDescent="0.2">
      <c r="A364" s="24"/>
      <c r="B364" s="35" t="s">
        <v>246</v>
      </c>
      <c r="C364" s="308">
        <v>488168.15000000095</v>
      </c>
      <c r="D364" s="309"/>
      <c r="E364" s="309">
        <v>1735.4099999999996</v>
      </c>
      <c r="F364" s="183">
        <v>9.3085115730937584E-3</v>
      </c>
      <c r="G364" s="56"/>
      <c r="H364" s="5"/>
    </row>
    <row r="365" spans="1:8" s="57" customFormat="1" ht="10.5" customHeight="1" x14ac:dyDescent="0.2">
      <c r="A365" s="6"/>
      <c r="B365" s="35" t="s">
        <v>8</v>
      </c>
      <c r="C365" s="308">
        <v>39926995.040001258</v>
      </c>
      <c r="D365" s="309">
        <v>949405.59000000276</v>
      </c>
      <c r="E365" s="309">
        <v>234459.22000000038</v>
      </c>
      <c r="F365" s="183">
        <v>2.5331293353112683E-2</v>
      </c>
      <c r="G365" s="56"/>
      <c r="H365" s="5"/>
    </row>
    <row r="366" spans="1:8" s="57" customFormat="1" ht="10.5" customHeight="1" x14ac:dyDescent="0.2">
      <c r="A366" s="6"/>
      <c r="B366" s="31" t="s">
        <v>145</v>
      </c>
      <c r="C366" s="306"/>
      <c r="D366" s="307"/>
      <c r="E366" s="307"/>
      <c r="F366" s="182"/>
      <c r="G366" s="56"/>
      <c r="H366" s="5"/>
    </row>
    <row r="367" spans="1:8" s="57" customFormat="1" ht="10.5" customHeight="1" x14ac:dyDescent="0.2">
      <c r="A367" s="6"/>
      <c r="B367" s="37" t="s">
        <v>146</v>
      </c>
      <c r="C367" s="306">
        <v>85446494.830000266</v>
      </c>
      <c r="D367" s="307">
        <v>10682334.830000004</v>
      </c>
      <c r="E367" s="307">
        <v>528452.27</v>
      </c>
      <c r="F367" s="182">
        <v>-3.9862254136985631E-2</v>
      </c>
      <c r="G367" s="59"/>
      <c r="H367" s="5"/>
    </row>
    <row r="368" spans="1:8" s="60" customFormat="1" ht="10.5" customHeight="1" x14ac:dyDescent="0.2">
      <c r="A368" s="24"/>
      <c r="B368" s="37" t="s">
        <v>442</v>
      </c>
      <c r="C368" s="306">
        <v>213525.01999999443</v>
      </c>
      <c r="D368" s="307">
        <v>22428.430000000015</v>
      </c>
      <c r="E368" s="307">
        <v>687.49999999999989</v>
      </c>
      <c r="F368" s="182">
        <v>-0.17274574350073579</v>
      </c>
      <c r="G368" s="266"/>
      <c r="H368" s="5"/>
    </row>
    <row r="369" spans="1:9" s="60" customFormat="1" ht="10.5" customHeight="1" x14ac:dyDescent="0.2">
      <c r="A369" s="24"/>
      <c r="B369" s="37" t="s">
        <v>147</v>
      </c>
      <c r="C369" s="306">
        <v>456239.1000000232</v>
      </c>
      <c r="D369" s="307">
        <v>86815.109999999986</v>
      </c>
      <c r="E369" s="307">
        <v>1526.8099999999977</v>
      </c>
      <c r="F369" s="182">
        <v>-2.1478549600339569E-2</v>
      </c>
      <c r="G369" s="265"/>
      <c r="H369" s="267"/>
      <c r="I369" s="59"/>
    </row>
    <row r="370" spans="1:9" s="60" customFormat="1" x14ac:dyDescent="0.2">
      <c r="A370" s="24"/>
      <c r="B370" s="37" t="s">
        <v>148</v>
      </c>
      <c r="C370" s="306">
        <v>2368265.9900004915</v>
      </c>
      <c r="D370" s="307">
        <v>168327.50999999844</v>
      </c>
      <c r="E370" s="307">
        <v>8023.3300000000017</v>
      </c>
      <c r="F370" s="182">
        <v>-1.7904904426841117E-2</v>
      </c>
      <c r="G370" s="265"/>
      <c r="H370" s="265"/>
      <c r="I370" s="59"/>
    </row>
    <row r="371" spans="1:9" s="60" customFormat="1" ht="10.5" customHeight="1" x14ac:dyDescent="0.2">
      <c r="A371" s="24"/>
      <c r="B371" s="37" t="s">
        <v>125</v>
      </c>
      <c r="C371" s="306">
        <v>960789.34999998566</v>
      </c>
      <c r="D371" s="307">
        <v>61936.619999999748</v>
      </c>
      <c r="E371" s="307">
        <v>9035.7799999999697</v>
      </c>
      <c r="F371" s="182">
        <v>6.5109969610772866E-2</v>
      </c>
      <c r="G371" s="265"/>
      <c r="H371" s="265"/>
      <c r="I371" s="59"/>
    </row>
    <row r="372" spans="1:9" s="60" customFormat="1" ht="10.5" customHeight="1" x14ac:dyDescent="0.2">
      <c r="A372" s="24"/>
      <c r="B372" s="37" t="s">
        <v>149</v>
      </c>
      <c r="C372" s="306">
        <v>4687.4999999999845</v>
      </c>
      <c r="D372" s="307">
        <v>11.100000000000001</v>
      </c>
      <c r="E372" s="307">
        <v>44.93</v>
      </c>
      <c r="F372" s="182">
        <v>-0.13599247967853989</v>
      </c>
      <c r="G372" s="210"/>
      <c r="H372" s="265"/>
      <c r="I372" s="59"/>
    </row>
    <row r="373" spans="1:9" s="60" customFormat="1" ht="10.5" customHeight="1" x14ac:dyDescent="0.2">
      <c r="A373" s="24"/>
      <c r="B373" s="16" t="s">
        <v>35</v>
      </c>
      <c r="C373" s="306"/>
      <c r="D373" s="307"/>
      <c r="E373" s="307"/>
      <c r="F373" s="182"/>
      <c r="G373" s="210"/>
      <c r="H373" s="211"/>
      <c r="I373" s="59"/>
    </row>
    <row r="374" spans="1:9" s="60" customFormat="1" ht="10.5" customHeight="1" x14ac:dyDescent="0.2">
      <c r="A374" s="24"/>
      <c r="B374" s="37" t="s">
        <v>435</v>
      </c>
      <c r="C374" s="306"/>
      <c r="D374" s="307"/>
      <c r="E374" s="307"/>
      <c r="F374" s="182"/>
      <c r="G374" s="4"/>
      <c r="H374" s="211"/>
      <c r="I374" s="59"/>
    </row>
    <row r="375" spans="1:9" ht="13.5" customHeight="1" x14ac:dyDescent="0.2">
      <c r="B375" s="37" t="s">
        <v>47</v>
      </c>
      <c r="C375" s="306"/>
      <c r="D375" s="307"/>
      <c r="E375" s="307"/>
      <c r="F375" s="182"/>
      <c r="G375" s="8"/>
      <c r="H375" s="4"/>
      <c r="I375" s="51"/>
    </row>
    <row r="376" spans="1:9" ht="13.5" customHeight="1" x14ac:dyDescent="0.2">
      <c r="B376" s="575" t="s">
        <v>461</v>
      </c>
      <c r="C376" s="306"/>
      <c r="D376" s="307"/>
      <c r="E376" s="307"/>
      <c r="F376" s="182"/>
      <c r="G376" s="8"/>
      <c r="H376" s="4"/>
      <c r="I376" s="51"/>
    </row>
    <row r="377" spans="1:9" ht="13.5" hidden="1" customHeight="1" x14ac:dyDescent="0.2">
      <c r="B377" s="575"/>
      <c r="C377" s="306"/>
      <c r="D377" s="307"/>
      <c r="E377" s="307"/>
      <c r="F377" s="182"/>
      <c r="G377" s="8"/>
      <c r="H377" s="4"/>
      <c r="I377" s="51"/>
    </row>
    <row r="378" spans="1:9" ht="15" customHeight="1" x14ac:dyDescent="0.2">
      <c r="B378" s="41" t="s">
        <v>150</v>
      </c>
      <c r="C378" s="311">
        <v>89450001.790000781</v>
      </c>
      <c r="D378" s="312">
        <v>11021853.6</v>
      </c>
      <c r="E378" s="312">
        <v>547770.62</v>
      </c>
      <c r="F378" s="184">
        <v>-3.8557500384014731E-2</v>
      </c>
      <c r="H378" s="8"/>
      <c r="I378" s="8"/>
    </row>
    <row r="379" spans="1:9" ht="9.75" customHeight="1" x14ac:dyDescent="0.2">
      <c r="B379" s="265"/>
      <c r="C379" s="266"/>
      <c r="D379" s="266"/>
      <c r="E379" s="266"/>
      <c r="F379" s="266"/>
      <c r="G379" s="15"/>
    </row>
    <row r="380" spans="1:9" ht="19.5" customHeight="1" x14ac:dyDescent="0.2">
      <c r="B380" s="265" t="s">
        <v>238</v>
      </c>
      <c r="C380" s="265"/>
      <c r="D380" s="265"/>
      <c r="E380" s="265"/>
      <c r="F380" s="265"/>
      <c r="G380" s="23"/>
      <c r="H380" s="5"/>
      <c r="I380" s="5"/>
    </row>
    <row r="381" spans="1:9" ht="13.5" customHeight="1" x14ac:dyDescent="0.2">
      <c r="B381" s="265" t="s">
        <v>249</v>
      </c>
      <c r="C381" s="265"/>
      <c r="D381" s="265"/>
      <c r="E381" s="265"/>
      <c r="F381" s="265"/>
      <c r="G381" s="23"/>
      <c r="H381" s="5"/>
      <c r="I381" s="5"/>
    </row>
    <row r="382" spans="1:9" ht="10.5" customHeight="1" x14ac:dyDescent="0.2">
      <c r="B382" s="265" t="s">
        <v>251</v>
      </c>
      <c r="C382" s="265"/>
      <c r="D382" s="265"/>
      <c r="E382" s="265"/>
      <c r="F382" s="265"/>
      <c r="G382" s="56"/>
      <c r="H382" s="5"/>
      <c r="I382" s="5"/>
    </row>
    <row r="383" spans="1:9" s="57" customFormat="1" ht="12.75" customHeight="1" x14ac:dyDescent="0.15">
      <c r="A383" s="6"/>
      <c r="B383" s="265"/>
      <c r="C383" s="210"/>
      <c r="D383" s="210"/>
      <c r="E383" s="210"/>
      <c r="F383" s="210"/>
      <c r="G383" s="59"/>
    </row>
    <row r="384" spans="1:9" s="60" customFormat="1" ht="14.25" customHeight="1" x14ac:dyDescent="0.2">
      <c r="A384" s="24"/>
      <c r="B384" s="50"/>
      <c r="C384" s="210"/>
      <c r="D384" s="210"/>
      <c r="E384" s="210"/>
      <c r="F384" s="210"/>
      <c r="G384" s="56"/>
    </row>
    <row r="385" spans="1:9" s="57" customFormat="1" x14ac:dyDescent="0.2">
      <c r="A385" s="6"/>
      <c r="B385" s="5"/>
      <c r="C385" s="3"/>
      <c r="D385" s="3"/>
      <c r="E385" s="3"/>
      <c r="F385" s="4"/>
      <c r="G385" s="56"/>
      <c r="H385" s="5"/>
    </row>
    <row r="386" spans="1:9" s="57" customFormat="1" ht="15.75" x14ac:dyDescent="0.25">
      <c r="A386" s="6"/>
      <c r="B386" s="7" t="s">
        <v>288</v>
      </c>
      <c r="C386" s="8"/>
      <c r="D386" s="8"/>
      <c r="E386" s="8"/>
      <c r="F386" s="8"/>
      <c r="G386" s="56"/>
      <c r="H386" s="5"/>
    </row>
    <row r="387" spans="1:9" s="57" customFormat="1" x14ac:dyDescent="0.2">
      <c r="A387" s="6"/>
      <c r="B387" s="9"/>
      <c r="C387" s="10" t="str">
        <f>$C$3</f>
        <v>PERIODE DU 1.1 AU 31.10.2024</v>
      </c>
      <c r="D387" s="11"/>
      <c r="E387" s="3"/>
      <c r="F387" s="3"/>
      <c r="G387" s="56"/>
      <c r="H387" s="5"/>
    </row>
    <row r="388" spans="1:9" s="57" customFormat="1" ht="12.75" x14ac:dyDescent="0.2">
      <c r="A388" s="6"/>
      <c r="B388" s="12" t="str">
        <f>B272</f>
        <v xml:space="preserve">             II- ASSURANCE MATERNITE : DEPENSES en milliers d'euros</v>
      </c>
      <c r="C388" s="13"/>
      <c r="D388" s="13"/>
      <c r="E388" s="13"/>
      <c r="F388" s="14"/>
      <c r="G388" s="56"/>
      <c r="H388" s="5"/>
    </row>
    <row r="389" spans="1:9" s="57" customFormat="1" x14ac:dyDescent="0.2">
      <c r="A389" s="6"/>
      <c r="B389" s="16" t="s">
        <v>7</v>
      </c>
      <c r="C389" s="17" t="s">
        <v>6</v>
      </c>
      <c r="D389" s="219" t="s">
        <v>242</v>
      </c>
      <c r="E389" s="219" t="s">
        <v>237</v>
      </c>
      <c r="F389" s="19" t="str">
        <f>CUMUL_Maladie_mnt!$H$5</f>
        <v>PCAP</v>
      </c>
      <c r="G389" s="59"/>
      <c r="H389" s="5"/>
    </row>
    <row r="390" spans="1:9" s="60" customFormat="1" x14ac:dyDescent="0.2">
      <c r="A390" s="24"/>
      <c r="B390" s="21"/>
      <c r="C390" s="44"/>
      <c r="D390" s="220"/>
      <c r="E390" s="220" t="s">
        <v>239</v>
      </c>
      <c r="F390" s="22" t="str">
        <f>CUMUL_Maladie_mnt!$H$6</f>
        <v>en %</v>
      </c>
      <c r="G390" s="59"/>
      <c r="H390" s="5"/>
    </row>
    <row r="391" spans="1:9" s="60" customFormat="1" ht="12" x14ac:dyDescent="0.2">
      <c r="A391" s="24"/>
      <c r="B391" s="31" t="s">
        <v>152</v>
      </c>
      <c r="C391" s="55"/>
      <c r="D391" s="225"/>
      <c r="E391" s="225"/>
      <c r="F391" s="182"/>
      <c r="G391" s="56"/>
      <c r="H391" s="5"/>
    </row>
    <row r="392" spans="1:9" s="57" customFormat="1" x14ac:dyDescent="0.2">
      <c r="A392" s="6"/>
      <c r="B392" s="16" t="s">
        <v>12</v>
      </c>
      <c r="C392" s="306">
        <v>59923014.389999904</v>
      </c>
      <c r="D392" s="307">
        <v>162628.70999999996</v>
      </c>
      <c r="E392" s="307">
        <v>288054.02000000066</v>
      </c>
      <c r="F392" s="182">
        <v>9.4519177366190421E-2</v>
      </c>
      <c r="G392" s="66"/>
      <c r="H392" s="5"/>
    </row>
    <row r="393" spans="1:9" s="57" customFormat="1" ht="10.5" customHeight="1" x14ac:dyDescent="0.2">
      <c r="A393" s="6"/>
      <c r="B393" s="16" t="s">
        <v>10</v>
      </c>
      <c r="C393" s="306">
        <v>53858.42000000066</v>
      </c>
      <c r="D393" s="307"/>
      <c r="E393" s="307"/>
      <c r="F393" s="182"/>
      <c r="G393" s="66"/>
      <c r="H393" s="5"/>
    </row>
    <row r="394" spans="1:9" s="57" customFormat="1" ht="10.5" customHeight="1" x14ac:dyDescent="0.2">
      <c r="A394" s="6"/>
      <c r="B394" s="16" t="s">
        <v>9</v>
      </c>
      <c r="C394" s="306"/>
      <c r="D394" s="307"/>
      <c r="E394" s="307"/>
      <c r="F394" s="182"/>
      <c r="G394" s="56"/>
      <c r="H394" s="5"/>
    </row>
    <row r="395" spans="1:9" s="57" customFormat="1" ht="10.5" customHeight="1" x14ac:dyDescent="0.2">
      <c r="A395" s="6"/>
      <c r="B395" s="16" t="s">
        <v>299</v>
      </c>
      <c r="C395" s="306">
        <v>53703.470000000074</v>
      </c>
      <c r="D395" s="307"/>
      <c r="E395" s="307"/>
      <c r="F395" s="182"/>
      <c r="G395" s="59"/>
      <c r="H395" s="5"/>
    </row>
    <row r="396" spans="1:9" s="60" customFormat="1" ht="10.5" customHeight="1" x14ac:dyDescent="0.2">
      <c r="A396" s="24"/>
      <c r="B396" s="16" t="s">
        <v>11</v>
      </c>
      <c r="C396" s="306">
        <v>166.08999999999992</v>
      </c>
      <c r="D396" s="307"/>
      <c r="E396" s="307"/>
      <c r="F396" s="182"/>
      <c r="G396" s="56"/>
      <c r="H396" s="5"/>
    </row>
    <row r="397" spans="1:9" s="57" customFormat="1" ht="9" customHeight="1" x14ac:dyDescent="0.2">
      <c r="A397" s="6"/>
      <c r="B397" s="16" t="s">
        <v>75</v>
      </c>
      <c r="C397" s="306">
        <v>2335.1100000000029</v>
      </c>
      <c r="D397" s="307"/>
      <c r="E397" s="307"/>
      <c r="F397" s="182"/>
      <c r="G397" s="59"/>
    </row>
    <row r="398" spans="1:9" s="57" customFormat="1" ht="10.5" customHeight="1" x14ac:dyDescent="0.2">
      <c r="A398" s="6"/>
      <c r="B398" s="16" t="s">
        <v>85</v>
      </c>
      <c r="C398" s="306">
        <v>2145712.9900000007</v>
      </c>
      <c r="D398" s="313">
        <v>2145712.9900000007</v>
      </c>
      <c r="E398" s="313">
        <v>650.98</v>
      </c>
      <c r="F398" s="185">
        <v>0.21553461049141087</v>
      </c>
      <c r="G398" s="59"/>
      <c r="H398" s="28"/>
    </row>
    <row r="399" spans="1:9" s="60" customFormat="1" ht="15" customHeight="1" x14ac:dyDescent="0.2">
      <c r="A399" s="24"/>
      <c r="B399" s="37" t="s">
        <v>25</v>
      </c>
      <c r="C399" s="306"/>
      <c r="D399" s="313"/>
      <c r="E399" s="313"/>
      <c r="F399" s="185"/>
      <c r="G399" s="69"/>
    </row>
    <row r="400" spans="1:9" ht="17.25" customHeight="1" x14ac:dyDescent="0.2">
      <c r="A400" s="2"/>
      <c r="B400" s="37" t="s">
        <v>48</v>
      </c>
      <c r="C400" s="306"/>
      <c r="D400" s="313"/>
      <c r="E400" s="313"/>
      <c r="F400" s="185"/>
      <c r="G400" s="69"/>
      <c r="H400" s="5"/>
      <c r="I400" s="5"/>
    </row>
    <row r="401" spans="1:11" ht="10.5" customHeight="1" x14ac:dyDescent="0.2">
      <c r="A401" s="2"/>
      <c r="B401" s="37" t="s">
        <v>355</v>
      </c>
      <c r="C401" s="306">
        <v>2461.0600000000004</v>
      </c>
      <c r="D401" s="307"/>
      <c r="E401" s="307">
        <v>21</v>
      </c>
      <c r="F401" s="182"/>
      <c r="G401" s="69"/>
      <c r="H401" s="5"/>
      <c r="I401" s="5"/>
    </row>
    <row r="402" spans="1:11" ht="13.5" customHeight="1" x14ac:dyDescent="0.2">
      <c r="A402" s="2"/>
      <c r="B402" s="37" t="s">
        <v>79</v>
      </c>
      <c r="C402" s="306">
        <v>220604.50999999986</v>
      </c>
      <c r="D402" s="307"/>
      <c r="E402" s="307">
        <v>891.53</v>
      </c>
      <c r="F402" s="182">
        <v>7.6235531916585275E-2</v>
      </c>
      <c r="G402" s="69"/>
      <c r="H402" s="5"/>
      <c r="I402" s="5"/>
    </row>
    <row r="403" spans="1:11" ht="11.25" customHeight="1" x14ac:dyDescent="0.2">
      <c r="A403" s="2"/>
      <c r="B403" s="37" t="s">
        <v>432</v>
      </c>
      <c r="C403" s="306">
        <v>2993554.4800008642</v>
      </c>
      <c r="D403" s="313"/>
      <c r="E403" s="313">
        <v>14926.600000000175</v>
      </c>
      <c r="F403" s="185">
        <v>2.7852810641449732E-2</v>
      </c>
      <c r="G403" s="70"/>
      <c r="H403" s="5"/>
      <c r="I403" s="5"/>
    </row>
    <row r="404" spans="1:11" ht="11.25" customHeight="1" x14ac:dyDescent="0.2">
      <c r="A404" s="2"/>
      <c r="B404" s="563" t="s">
        <v>440</v>
      </c>
      <c r="C404" s="306">
        <v>1101520.3299999749</v>
      </c>
      <c r="D404" s="313"/>
      <c r="E404" s="313">
        <v>4717.0099999999984</v>
      </c>
      <c r="F404" s="185"/>
      <c r="G404" s="70"/>
      <c r="H404" s="5"/>
      <c r="I404" s="5"/>
    </row>
    <row r="405" spans="1:11" ht="11.25" customHeight="1" x14ac:dyDescent="0.2">
      <c r="A405" s="2"/>
      <c r="B405" s="574" t="s">
        <v>457</v>
      </c>
      <c r="C405" s="306"/>
      <c r="D405" s="313"/>
      <c r="E405" s="313"/>
      <c r="F405" s="185"/>
      <c r="G405" s="70"/>
      <c r="H405" s="5"/>
      <c r="I405" s="5"/>
    </row>
    <row r="406" spans="1:11" ht="11.25" customHeight="1" x14ac:dyDescent="0.2">
      <c r="A406" s="2"/>
      <c r="B406" s="574" t="s">
        <v>476</v>
      </c>
      <c r="C406" s="306">
        <v>291991.31999999948</v>
      </c>
      <c r="D406" s="313"/>
      <c r="E406" s="313">
        <v>1100.19</v>
      </c>
      <c r="F406" s="185">
        <v>-0.352719473692087</v>
      </c>
      <c r="G406" s="70"/>
      <c r="H406" s="5"/>
      <c r="I406" s="5"/>
    </row>
    <row r="407" spans="1:11" ht="11.25" customHeight="1" x14ac:dyDescent="0.2">
      <c r="A407" s="2"/>
      <c r="B407" s="574" t="s">
        <v>493</v>
      </c>
      <c r="C407" s="306"/>
      <c r="D407" s="313"/>
      <c r="E407" s="313"/>
      <c r="F407" s="185"/>
      <c r="G407" s="70"/>
      <c r="H407" s="5"/>
      <c r="I407" s="5"/>
    </row>
    <row r="408" spans="1:11" s="28" customFormat="1" ht="10.5" customHeight="1" x14ac:dyDescent="0.2">
      <c r="A408" s="54"/>
      <c r="B408" s="563" t="s">
        <v>445</v>
      </c>
      <c r="C408" s="306">
        <v>652.40000000002078</v>
      </c>
      <c r="D408" s="313"/>
      <c r="E408" s="313">
        <v>1.0999999999999999</v>
      </c>
      <c r="F408" s="185">
        <v>1.3783351203518812E-2</v>
      </c>
      <c r="G408" s="70"/>
      <c r="H408" s="5"/>
      <c r="I408" s="5"/>
      <c r="J408" s="5"/>
      <c r="K408" s="5"/>
    </row>
    <row r="409" spans="1:11" ht="10.5" customHeight="1" x14ac:dyDescent="0.2">
      <c r="A409" s="2"/>
      <c r="B409" s="16" t="s">
        <v>280</v>
      </c>
      <c r="C409" s="308"/>
      <c r="D409" s="315"/>
      <c r="E409" s="315"/>
      <c r="F409" s="186"/>
      <c r="G409" s="69"/>
      <c r="H409" s="5"/>
      <c r="I409" s="28"/>
      <c r="J409" s="28"/>
      <c r="K409" s="28"/>
    </row>
    <row r="410" spans="1:11" ht="10.5" customHeight="1" x14ac:dyDescent="0.2">
      <c r="A410" s="2"/>
      <c r="B410" s="29" t="s">
        <v>156</v>
      </c>
      <c r="C410" s="308">
        <v>66789574.570000738</v>
      </c>
      <c r="D410" s="315">
        <v>2308341.7000000007</v>
      </c>
      <c r="E410" s="315">
        <v>310362.43000000081</v>
      </c>
      <c r="F410" s="186">
        <v>0.10330598644335431</v>
      </c>
      <c r="G410" s="69"/>
      <c r="H410" s="5"/>
      <c r="I410" s="5"/>
    </row>
    <row r="411" spans="1:11" ht="10.5" customHeight="1" x14ac:dyDescent="0.2">
      <c r="A411" s="2"/>
      <c r="B411" s="29" t="s">
        <v>153</v>
      </c>
      <c r="C411" s="308">
        <v>365.6</v>
      </c>
      <c r="D411" s="315"/>
      <c r="E411" s="315"/>
      <c r="F411" s="186">
        <v>-9.5049504950495023E-2</v>
      </c>
      <c r="G411" s="69"/>
      <c r="H411" s="5"/>
      <c r="I411" s="5"/>
    </row>
    <row r="412" spans="1:11" ht="10.5" customHeight="1" x14ac:dyDescent="0.2">
      <c r="A412" s="2"/>
      <c r="B412" s="31" t="s">
        <v>154</v>
      </c>
      <c r="C412" s="308"/>
      <c r="D412" s="315"/>
      <c r="E412" s="315"/>
      <c r="F412" s="186"/>
      <c r="G412" s="69"/>
      <c r="H412" s="5"/>
      <c r="I412" s="5"/>
    </row>
    <row r="413" spans="1:11" ht="10.5" customHeight="1" x14ac:dyDescent="0.2">
      <c r="A413" s="2"/>
      <c r="B413" s="272" t="s">
        <v>268</v>
      </c>
      <c r="C413" s="317"/>
      <c r="D413" s="318"/>
      <c r="E413" s="318"/>
      <c r="F413" s="281"/>
      <c r="G413" s="71"/>
      <c r="H413" s="5"/>
      <c r="I413" s="5"/>
    </row>
    <row r="414" spans="1:11" ht="10.5" customHeight="1" x14ac:dyDescent="0.2">
      <c r="A414" s="2"/>
      <c r="B414" s="67" t="s">
        <v>267</v>
      </c>
      <c r="C414" s="317">
        <v>44906438.80999729</v>
      </c>
      <c r="D414" s="318"/>
      <c r="E414" s="318">
        <v>238170.12000000017</v>
      </c>
      <c r="F414" s="281">
        <v>-1.9549534494558207E-2</v>
      </c>
      <c r="G414" s="69"/>
      <c r="H414" s="5"/>
      <c r="I414" s="5"/>
    </row>
    <row r="415" spans="1:11" ht="18.75" customHeight="1" x14ac:dyDescent="0.2">
      <c r="A415" s="2"/>
      <c r="B415" s="272" t="s">
        <v>266</v>
      </c>
      <c r="C415" s="317"/>
      <c r="D415" s="318"/>
      <c r="E415" s="318"/>
      <c r="F415" s="281"/>
      <c r="G415" s="69"/>
      <c r="H415" s="5"/>
      <c r="I415" s="5"/>
    </row>
    <row r="416" spans="1:11" ht="10.5" customHeight="1" x14ac:dyDescent="0.2">
      <c r="A416" s="2"/>
      <c r="B416" s="67" t="s">
        <v>257</v>
      </c>
      <c r="C416" s="317">
        <v>19601083.980001099</v>
      </c>
      <c r="D416" s="318"/>
      <c r="E416" s="318">
        <v>106149.62999999989</v>
      </c>
      <c r="F416" s="281">
        <v>2.7315637093590972E-2</v>
      </c>
      <c r="G416" s="69"/>
      <c r="H416" s="5"/>
      <c r="I416" s="5"/>
    </row>
    <row r="417" spans="1:11" ht="10.5" customHeight="1" x14ac:dyDescent="0.2">
      <c r="A417" s="2"/>
      <c r="B417" s="16" t="s">
        <v>258</v>
      </c>
      <c r="C417" s="317">
        <v>210624.84999999989</v>
      </c>
      <c r="D417" s="318"/>
      <c r="E417" s="318">
        <v>518.15000000000009</v>
      </c>
      <c r="F417" s="281">
        <v>0.10696468778816248</v>
      </c>
      <c r="G417" s="69"/>
      <c r="H417" s="5"/>
      <c r="I417" s="5"/>
    </row>
    <row r="418" spans="1:11" ht="10.5" customHeight="1" x14ac:dyDescent="0.2">
      <c r="A418" s="2"/>
      <c r="B418" s="67" t="s">
        <v>259</v>
      </c>
      <c r="C418" s="317">
        <v>120874.45999999999</v>
      </c>
      <c r="D418" s="318"/>
      <c r="E418" s="318"/>
      <c r="F418" s="281">
        <v>-0.19920242523995335</v>
      </c>
      <c r="G418" s="69"/>
      <c r="H418" s="5"/>
      <c r="I418" s="5"/>
    </row>
    <row r="419" spans="1:11" ht="10.5" customHeight="1" x14ac:dyDescent="0.2">
      <c r="A419" s="2"/>
      <c r="B419" s="67" t="s">
        <v>260</v>
      </c>
      <c r="C419" s="317">
        <v>9705.9599999999973</v>
      </c>
      <c r="D419" s="318"/>
      <c r="E419" s="318">
        <v>69</v>
      </c>
      <c r="F419" s="281">
        <v>-0.25980574587118477</v>
      </c>
      <c r="G419" s="69"/>
      <c r="H419" s="5"/>
      <c r="I419" s="5"/>
    </row>
    <row r="420" spans="1:11" ht="10.5" customHeight="1" x14ac:dyDescent="0.2">
      <c r="A420" s="2"/>
      <c r="B420" s="67" t="s">
        <v>261</v>
      </c>
      <c r="C420" s="317">
        <v>12607.71</v>
      </c>
      <c r="D420" s="318"/>
      <c r="E420" s="318">
        <v>31.5</v>
      </c>
      <c r="F420" s="281">
        <v>-0.20527788808834935</v>
      </c>
      <c r="G420" s="69"/>
      <c r="H420" s="5"/>
      <c r="I420" s="5"/>
    </row>
    <row r="421" spans="1:11" ht="10.5" customHeight="1" x14ac:dyDescent="0.2">
      <c r="A421" s="2"/>
      <c r="B421" s="67" t="s">
        <v>262</v>
      </c>
      <c r="C421" s="317">
        <v>18296.430000000004</v>
      </c>
      <c r="D421" s="318"/>
      <c r="E421" s="318"/>
      <c r="F421" s="281">
        <v>-0.24854392378502166</v>
      </c>
      <c r="G421" s="69"/>
      <c r="H421" s="5"/>
      <c r="I421" s="5"/>
    </row>
    <row r="422" spans="1:11" ht="10.5" customHeight="1" x14ac:dyDescent="0.2">
      <c r="A422" s="2"/>
      <c r="B422" s="67" t="s">
        <v>264</v>
      </c>
      <c r="C422" s="317">
        <v>103298.22</v>
      </c>
      <c r="D422" s="318"/>
      <c r="E422" s="318"/>
      <c r="F422" s="281">
        <v>0.38936259841375875</v>
      </c>
      <c r="G422" s="71"/>
      <c r="H422" s="5"/>
      <c r="I422" s="5"/>
    </row>
    <row r="423" spans="1:11" s="28" customFormat="1" ht="10.5" customHeight="1" x14ac:dyDescent="0.2">
      <c r="A423" s="54"/>
      <c r="B423" s="67" t="s">
        <v>263</v>
      </c>
      <c r="C423" s="317"/>
      <c r="D423" s="318"/>
      <c r="E423" s="318"/>
      <c r="F423" s="281"/>
      <c r="G423" s="70"/>
      <c r="H423" s="5"/>
      <c r="I423" s="5"/>
      <c r="J423" s="5"/>
      <c r="K423" s="5"/>
    </row>
    <row r="424" spans="1:11" x14ac:dyDescent="0.2">
      <c r="A424" s="2"/>
      <c r="B424" s="29" t="s">
        <v>265</v>
      </c>
      <c r="C424" s="317"/>
      <c r="D424" s="318"/>
      <c r="E424" s="318"/>
      <c r="F424" s="281"/>
      <c r="G424" s="69"/>
      <c r="H424" s="5"/>
      <c r="I424" s="28"/>
      <c r="J424" s="28"/>
      <c r="K424" s="28"/>
    </row>
    <row r="425" spans="1:11" x14ac:dyDescent="0.2">
      <c r="A425" s="2"/>
      <c r="B425" s="16" t="s">
        <v>269</v>
      </c>
      <c r="C425" s="317">
        <v>402.75</v>
      </c>
      <c r="D425" s="318"/>
      <c r="E425" s="318"/>
      <c r="F425" s="281">
        <v>-0.55498221033789308</v>
      </c>
      <c r="G425" s="69"/>
      <c r="H425" s="5"/>
      <c r="I425" s="5"/>
    </row>
    <row r="426" spans="1:11" s="28" customFormat="1" ht="15" customHeight="1" x14ac:dyDescent="0.2">
      <c r="A426" s="54"/>
      <c r="B426" s="16" t="s">
        <v>270</v>
      </c>
      <c r="C426" s="317"/>
      <c r="D426" s="318"/>
      <c r="E426" s="318"/>
      <c r="F426" s="281"/>
      <c r="G426" s="70"/>
      <c r="H426" s="5"/>
      <c r="I426" s="5"/>
      <c r="J426" s="5"/>
      <c r="K426" s="5"/>
    </row>
    <row r="427" spans="1:11" x14ac:dyDescent="0.2">
      <c r="A427" s="2"/>
      <c r="B427" s="29" t="s">
        <v>271</v>
      </c>
      <c r="C427" s="317"/>
      <c r="D427" s="318"/>
      <c r="E427" s="318"/>
      <c r="F427" s="281"/>
      <c r="G427" s="69"/>
      <c r="H427" s="5"/>
      <c r="I427" s="5"/>
    </row>
    <row r="428" spans="1:11" ht="9.75" customHeight="1" x14ac:dyDescent="0.2">
      <c r="A428" s="2"/>
      <c r="B428" s="16" t="s">
        <v>272</v>
      </c>
      <c r="C428" s="317">
        <v>52593.91</v>
      </c>
      <c r="D428" s="318"/>
      <c r="E428" s="318"/>
      <c r="F428" s="281">
        <v>8.4941129971194185E-2</v>
      </c>
      <c r="G428" s="70"/>
      <c r="H428" s="5"/>
      <c r="I428" s="5"/>
    </row>
    <row r="429" spans="1:11" ht="9.75" customHeight="1" x14ac:dyDescent="0.2">
      <c r="A429" s="2"/>
      <c r="B429" s="574" t="s">
        <v>458</v>
      </c>
      <c r="C429" s="317"/>
      <c r="D429" s="318"/>
      <c r="E429" s="318"/>
      <c r="F429" s="281"/>
      <c r="G429" s="70"/>
      <c r="H429" s="5"/>
      <c r="I429" s="5"/>
    </row>
    <row r="430" spans="1:11" s="28" customFormat="1" ht="15.75" customHeight="1" x14ac:dyDescent="0.2">
      <c r="A430" s="2"/>
      <c r="B430" s="16" t="s">
        <v>86</v>
      </c>
      <c r="C430" s="317">
        <v>254.89</v>
      </c>
      <c r="D430" s="318"/>
      <c r="E430" s="318"/>
      <c r="F430" s="281"/>
      <c r="G430" s="69"/>
      <c r="H430" s="5"/>
    </row>
    <row r="431" spans="1:11" ht="20.25" customHeight="1" x14ac:dyDescent="0.2">
      <c r="A431" s="2"/>
      <c r="B431" s="29" t="s">
        <v>155</v>
      </c>
      <c r="C431" s="308">
        <v>65036181.969998397</v>
      </c>
      <c r="D431" s="315"/>
      <c r="E431" s="315">
        <v>344938.4</v>
      </c>
      <c r="F431" s="186">
        <v>-5.7102405931030997E-3</v>
      </c>
      <c r="G431" s="69"/>
      <c r="H431" s="5"/>
      <c r="I431" s="5"/>
    </row>
    <row r="432" spans="1:11" ht="18" customHeight="1" x14ac:dyDescent="0.2">
      <c r="A432" s="2"/>
      <c r="B432" s="273" t="s">
        <v>43</v>
      </c>
      <c r="C432" s="308"/>
      <c r="D432" s="315"/>
      <c r="E432" s="315"/>
      <c r="F432" s="186"/>
      <c r="G432" s="69"/>
      <c r="H432" s="5"/>
      <c r="I432" s="5"/>
    </row>
    <row r="433" spans="1:10" ht="18" customHeight="1" x14ac:dyDescent="0.2">
      <c r="A433" s="2"/>
      <c r="B433" s="74" t="s">
        <v>162</v>
      </c>
      <c r="C433" s="308"/>
      <c r="D433" s="315"/>
      <c r="E433" s="315"/>
      <c r="F433" s="186"/>
      <c r="G433" s="69"/>
      <c r="H433" s="5"/>
      <c r="I433" s="5"/>
    </row>
    <row r="434" spans="1:10" ht="15.75" customHeight="1" x14ac:dyDescent="0.2">
      <c r="A434" s="2"/>
      <c r="B434" s="37" t="s">
        <v>20</v>
      </c>
      <c r="C434" s="306"/>
      <c r="D434" s="313"/>
      <c r="E434" s="313"/>
      <c r="F434" s="185"/>
      <c r="G434" s="69"/>
      <c r="H434" s="5"/>
      <c r="I434" s="5"/>
    </row>
    <row r="435" spans="1:10" ht="10.5" customHeight="1" x14ac:dyDescent="0.2">
      <c r="A435" s="2"/>
      <c r="B435" s="75" t="s">
        <v>159</v>
      </c>
      <c r="C435" s="306">
        <v>1225386.2299999986</v>
      </c>
      <c r="D435" s="313"/>
      <c r="E435" s="313">
        <v>10360.129999999999</v>
      </c>
      <c r="F435" s="185">
        <v>1.2788327852803372E-2</v>
      </c>
      <c r="G435" s="70"/>
      <c r="H435" s="5"/>
      <c r="I435" s="5"/>
    </row>
    <row r="436" spans="1:10" ht="10.5" customHeight="1" x14ac:dyDescent="0.2">
      <c r="A436" s="54"/>
      <c r="B436" s="75" t="s">
        <v>26</v>
      </c>
      <c r="C436" s="306">
        <v>406886.42999999988</v>
      </c>
      <c r="D436" s="313"/>
      <c r="E436" s="313">
        <v>750.43</v>
      </c>
      <c r="F436" s="185">
        <v>5.9128876101058658E-2</v>
      </c>
      <c r="G436" s="69"/>
      <c r="H436" s="5"/>
      <c r="I436" s="5"/>
    </row>
    <row r="437" spans="1:10" x14ac:dyDescent="0.2">
      <c r="A437" s="2"/>
      <c r="B437" s="75" t="s">
        <v>27</v>
      </c>
      <c r="C437" s="306">
        <v>2263616.899999998</v>
      </c>
      <c r="D437" s="313"/>
      <c r="E437" s="313">
        <v>10600.450000000003</v>
      </c>
      <c r="F437" s="185">
        <v>3.1643664844371422E-2</v>
      </c>
      <c r="G437" s="69"/>
      <c r="H437" s="5"/>
      <c r="I437" s="5"/>
    </row>
    <row r="438" spans="1:10" ht="10.5" customHeight="1" x14ac:dyDescent="0.2">
      <c r="A438" s="2"/>
      <c r="B438" s="75" t="s">
        <v>274</v>
      </c>
      <c r="C438" s="306">
        <v>76216.22</v>
      </c>
      <c r="D438" s="313"/>
      <c r="E438" s="313"/>
      <c r="F438" s="185">
        <v>0.25905113848019368</v>
      </c>
      <c r="G438" s="69"/>
      <c r="H438" s="5"/>
      <c r="I438" s="5"/>
    </row>
    <row r="439" spans="1:10" ht="10.5" customHeight="1" x14ac:dyDescent="0.2">
      <c r="A439" s="2"/>
      <c r="B439" s="75" t="s">
        <v>273</v>
      </c>
      <c r="C439" s="306"/>
      <c r="D439" s="313"/>
      <c r="E439" s="313"/>
      <c r="F439" s="185"/>
      <c r="G439" s="69"/>
      <c r="H439" s="5"/>
      <c r="I439" s="5"/>
    </row>
    <row r="440" spans="1:10" ht="10.5" customHeight="1" x14ac:dyDescent="0.2">
      <c r="A440" s="2"/>
      <c r="B440" s="75" t="s">
        <v>49</v>
      </c>
      <c r="C440" s="306">
        <v>3152786.6399999959</v>
      </c>
      <c r="D440" s="313"/>
      <c r="E440" s="313">
        <v>8903.9000000000015</v>
      </c>
      <c r="F440" s="185">
        <v>-2.0217223311689847E-2</v>
      </c>
      <c r="G440" s="79"/>
      <c r="H440" s="5"/>
      <c r="I440" s="5"/>
    </row>
    <row r="441" spans="1:10" s="28" customFormat="1" ht="10.5" customHeight="1" x14ac:dyDescent="0.2">
      <c r="A441" s="77"/>
      <c r="B441" s="37" t="s">
        <v>50</v>
      </c>
      <c r="C441" s="306"/>
      <c r="D441" s="313"/>
      <c r="E441" s="313"/>
      <c r="F441" s="185"/>
      <c r="G441" s="69"/>
      <c r="H441" s="5"/>
    </row>
    <row r="442" spans="1:10" s="28" customFormat="1" ht="10.5" customHeight="1" x14ac:dyDescent="0.2">
      <c r="A442" s="77"/>
      <c r="B442" s="574" t="s">
        <v>459</v>
      </c>
      <c r="C442" s="306"/>
      <c r="D442" s="313"/>
      <c r="E442" s="313"/>
      <c r="F442" s="185"/>
      <c r="G442" s="69"/>
      <c r="H442" s="5"/>
    </row>
    <row r="443" spans="1:10" x14ac:dyDescent="0.2">
      <c r="A443" s="2"/>
      <c r="B443" s="75" t="s">
        <v>28</v>
      </c>
      <c r="C443" s="306">
        <v>36155.21</v>
      </c>
      <c r="D443" s="313"/>
      <c r="E443" s="313"/>
      <c r="F443" s="185">
        <v>-4.2821667500602012E-2</v>
      </c>
      <c r="G443" s="69"/>
      <c r="H443" s="5"/>
      <c r="I443" s="5"/>
    </row>
    <row r="444" spans="1:10" x14ac:dyDescent="0.2">
      <c r="A444" s="2"/>
      <c r="B444" s="37" t="s">
        <v>178</v>
      </c>
      <c r="C444" s="306"/>
      <c r="D444" s="313"/>
      <c r="E444" s="313"/>
      <c r="F444" s="185"/>
      <c r="G444" s="69"/>
      <c r="H444" s="5"/>
      <c r="I444" s="5"/>
    </row>
    <row r="445" spans="1:10" x14ac:dyDescent="0.2">
      <c r="A445" s="2"/>
      <c r="B445" s="35" t="s">
        <v>160</v>
      </c>
      <c r="C445" s="308">
        <v>7161047.6299999915</v>
      </c>
      <c r="D445" s="315"/>
      <c r="E445" s="315">
        <v>30614.910000000003</v>
      </c>
      <c r="F445" s="186">
        <v>7.8928775280864283E-3</v>
      </c>
      <c r="G445" s="69"/>
      <c r="H445" s="5"/>
      <c r="I445" s="5"/>
    </row>
    <row r="446" spans="1:10" s="80" customFormat="1" ht="19.5" customHeight="1" x14ac:dyDescent="0.2">
      <c r="A446" s="2"/>
      <c r="B446" s="76" t="s">
        <v>33</v>
      </c>
      <c r="C446" s="306"/>
      <c r="D446" s="313"/>
      <c r="E446" s="313"/>
      <c r="F446" s="185"/>
      <c r="G446" s="69"/>
      <c r="H446" s="5"/>
    </row>
    <row r="447" spans="1:10" ht="12" x14ac:dyDescent="0.2">
      <c r="A447" s="2"/>
      <c r="B447" s="76" t="s">
        <v>490</v>
      </c>
      <c r="C447" s="306">
        <v>-25</v>
      </c>
      <c r="D447" s="313"/>
      <c r="E447" s="313"/>
      <c r="F447" s="185"/>
      <c r="G447" s="69"/>
      <c r="H447" s="5"/>
      <c r="I447" s="5"/>
      <c r="J447" s="83"/>
    </row>
    <row r="448" spans="1:10" ht="12" x14ac:dyDescent="0.2">
      <c r="A448" s="2"/>
      <c r="B448" s="76" t="s">
        <v>446</v>
      </c>
      <c r="C448" s="306">
        <v>54692.551320000006</v>
      </c>
      <c r="D448" s="313"/>
      <c r="E448" s="313"/>
      <c r="F448" s="185"/>
      <c r="G448" s="69"/>
      <c r="H448" s="5"/>
      <c r="I448" s="5"/>
      <c r="J448" s="164"/>
    </row>
    <row r="449" spans="1:10" ht="12" x14ac:dyDescent="0.2">
      <c r="A449" s="2"/>
      <c r="B449" s="76" t="s">
        <v>477</v>
      </c>
      <c r="C449" s="306">
        <v>45956.330000000067</v>
      </c>
      <c r="D449" s="313"/>
      <c r="E449" s="313">
        <v>139.80000000000001</v>
      </c>
      <c r="F449" s="185">
        <v>-0.23736186451704122</v>
      </c>
      <c r="G449" s="69"/>
      <c r="H449" s="5"/>
      <c r="I449" s="5"/>
      <c r="J449" s="164"/>
    </row>
    <row r="450" spans="1:10" ht="12" x14ac:dyDescent="0.2">
      <c r="A450" s="2"/>
      <c r="B450" s="76" t="s">
        <v>492</v>
      </c>
      <c r="C450" s="306">
        <v>6615.584600000002</v>
      </c>
      <c r="D450" s="313"/>
      <c r="E450" s="313"/>
      <c r="F450" s="185"/>
      <c r="G450" s="69"/>
      <c r="H450" s="5"/>
      <c r="I450" s="5"/>
      <c r="J450" s="164"/>
    </row>
    <row r="451" spans="1:10" x14ac:dyDescent="0.2">
      <c r="A451" s="2"/>
      <c r="B451" s="76" t="s">
        <v>480</v>
      </c>
      <c r="C451" s="306">
        <v>377518</v>
      </c>
      <c r="D451" s="313"/>
      <c r="E451" s="313">
        <v>1490</v>
      </c>
      <c r="F451" s="185"/>
      <c r="G451" s="70"/>
      <c r="H451" s="5"/>
      <c r="I451" s="5"/>
    </row>
    <row r="452" spans="1:10" x14ac:dyDescent="0.2">
      <c r="A452" s="2"/>
      <c r="B452" s="76" t="s">
        <v>494</v>
      </c>
      <c r="C452" s="306"/>
      <c r="D452" s="313"/>
      <c r="E452" s="313"/>
      <c r="F452" s="185"/>
      <c r="G452" s="70"/>
      <c r="H452" s="5"/>
      <c r="I452" s="5"/>
    </row>
    <row r="453" spans="1:10" x14ac:dyDescent="0.2">
      <c r="A453" s="2"/>
      <c r="B453" s="76" t="s">
        <v>499</v>
      </c>
      <c r="C453" s="306"/>
      <c r="D453" s="313"/>
      <c r="E453" s="313"/>
      <c r="F453" s="185"/>
      <c r="G453" s="70"/>
      <c r="H453" s="5"/>
      <c r="I453" s="5"/>
    </row>
    <row r="454" spans="1:10" ht="11.25" customHeight="1" x14ac:dyDescent="0.2">
      <c r="A454" s="54"/>
      <c r="B454" s="73" t="s">
        <v>158</v>
      </c>
      <c r="C454" s="308"/>
      <c r="D454" s="315"/>
      <c r="E454" s="315"/>
      <c r="F454" s="186"/>
      <c r="G454" s="69"/>
      <c r="H454" s="5"/>
      <c r="I454" s="5"/>
    </row>
    <row r="455" spans="1:10" ht="14.25" customHeight="1" x14ac:dyDescent="0.2">
      <c r="A455" s="2"/>
      <c r="B455" s="78" t="s">
        <v>161</v>
      </c>
      <c r="C455" s="306">
        <v>7645805.0959199909</v>
      </c>
      <c r="D455" s="313"/>
      <c r="E455" s="313">
        <v>32244.710000000003</v>
      </c>
      <c r="F455" s="185">
        <v>5.5821366013498519E-2</v>
      </c>
      <c r="G455" s="69"/>
      <c r="H455" s="5"/>
      <c r="I455" s="5"/>
    </row>
    <row r="456" spans="1:10" ht="13.5" customHeight="1" x14ac:dyDescent="0.2">
      <c r="A456" s="2"/>
      <c r="B456" s="76" t="s">
        <v>80</v>
      </c>
      <c r="C456" s="306"/>
      <c r="D456" s="313"/>
      <c r="E456" s="313"/>
      <c r="F456" s="185"/>
      <c r="G456" s="70"/>
      <c r="H456" s="5"/>
      <c r="I456" s="5"/>
    </row>
    <row r="457" spans="1:10" s="28" customFormat="1" x14ac:dyDescent="0.2">
      <c r="A457" s="54"/>
      <c r="B457" s="76" t="s">
        <v>81</v>
      </c>
      <c r="C457" s="306"/>
      <c r="D457" s="313"/>
      <c r="E457" s="313"/>
      <c r="F457" s="185"/>
      <c r="G457" s="69"/>
      <c r="H457" s="5"/>
    </row>
    <row r="458" spans="1:10" s="28" customFormat="1" x14ac:dyDescent="0.2">
      <c r="A458" s="54"/>
      <c r="B458" s="76" t="s">
        <v>78</v>
      </c>
      <c r="C458" s="306"/>
      <c r="D458" s="313"/>
      <c r="E458" s="313"/>
      <c r="F458" s="185"/>
      <c r="G458" s="69"/>
      <c r="H458" s="5"/>
      <c r="I458" s="70"/>
      <c r="J458" s="5"/>
    </row>
    <row r="459" spans="1:10" s="28" customFormat="1" x14ac:dyDescent="0.2">
      <c r="A459" s="54"/>
      <c r="B459" s="76" t="s">
        <v>76</v>
      </c>
      <c r="C459" s="306"/>
      <c r="D459" s="313"/>
      <c r="E459" s="313"/>
      <c r="F459" s="185"/>
      <c r="G459" s="69"/>
      <c r="H459" s="5"/>
      <c r="I459" s="70"/>
      <c r="J459" s="5"/>
    </row>
    <row r="460" spans="1:10" s="28" customFormat="1" x14ac:dyDescent="0.2">
      <c r="A460" s="54"/>
      <c r="B460" s="76" t="s">
        <v>77</v>
      </c>
      <c r="C460" s="306"/>
      <c r="D460" s="313"/>
      <c r="E460" s="313"/>
      <c r="F460" s="185"/>
      <c r="G460" s="210"/>
      <c r="H460" s="5"/>
      <c r="I460" s="70"/>
      <c r="J460" s="5"/>
    </row>
    <row r="461" spans="1:10" ht="10.5" customHeight="1" x14ac:dyDescent="0.2">
      <c r="A461" s="54"/>
      <c r="B461" s="83" t="s">
        <v>247</v>
      </c>
      <c r="C461" s="306"/>
      <c r="D461" s="313"/>
      <c r="E461" s="313"/>
      <c r="F461" s="185"/>
      <c r="G461" s="213"/>
      <c r="H461" s="211"/>
      <c r="I461" s="5"/>
    </row>
    <row r="462" spans="1:10" s="28" customFormat="1" ht="12.75" x14ac:dyDescent="0.2">
      <c r="A462" s="54"/>
      <c r="B462" s="52" t="s">
        <v>157</v>
      </c>
      <c r="C462" s="308">
        <v>268848924.06592113</v>
      </c>
      <c r="D462" s="315">
        <v>2308341.7000000007</v>
      </c>
      <c r="E462" s="315">
        <v>1469775.3800000013</v>
      </c>
      <c r="F462" s="186">
        <v>1.3891471723753046E-2</v>
      </c>
      <c r="G462" s="213"/>
      <c r="H462" s="214"/>
    </row>
    <row r="463" spans="1:10" s="28" customFormat="1" x14ac:dyDescent="0.2">
      <c r="A463" s="54"/>
      <c r="B463" s="167" t="s">
        <v>181</v>
      </c>
      <c r="C463" s="319"/>
      <c r="D463" s="320"/>
      <c r="E463" s="320"/>
      <c r="F463" s="240"/>
      <c r="G463" s="213"/>
      <c r="H463" s="214"/>
      <c r="I463" s="70"/>
      <c r="J463" s="5"/>
    </row>
    <row r="464" spans="1:10" s="28" customFormat="1" x14ac:dyDescent="0.2">
      <c r="A464" s="54"/>
      <c r="B464" s="168" t="s">
        <v>182</v>
      </c>
      <c r="C464" s="321"/>
      <c r="D464" s="322"/>
      <c r="E464" s="322"/>
      <c r="F464" s="194"/>
      <c r="G464" s="213"/>
      <c r="H464" s="214"/>
      <c r="I464" s="70"/>
      <c r="J464" s="5"/>
    </row>
    <row r="465" spans="1:10" s="28" customFormat="1" ht="12.75" x14ac:dyDescent="0.2">
      <c r="A465" s="54"/>
      <c r="B465" s="435" t="s">
        <v>31</v>
      </c>
      <c r="C465" s="436">
        <v>740182743.30938148</v>
      </c>
      <c r="D465" s="437"/>
      <c r="E465" s="437">
        <v>4146038.919999999</v>
      </c>
      <c r="F465" s="438">
        <v>2.6660127877861983E-2</v>
      </c>
      <c r="G465" s="5"/>
      <c r="H465" s="214"/>
      <c r="I465" s="70"/>
      <c r="J465" s="5"/>
    </row>
    <row r="466" spans="1:10" s="28" customFormat="1" x14ac:dyDescent="0.2">
      <c r="A466" s="6"/>
      <c r="B466" s="76" t="s">
        <v>13</v>
      </c>
      <c r="C466" s="319">
        <v>873210912.5900023</v>
      </c>
      <c r="D466" s="320"/>
      <c r="E466" s="320"/>
      <c r="F466" s="240">
        <v>-2.3558249261514841E-2</v>
      </c>
      <c r="G466" s="8"/>
      <c r="H466" s="5"/>
      <c r="I466" s="70"/>
    </row>
    <row r="467" spans="1:10" s="28" customFormat="1" x14ac:dyDescent="0.2">
      <c r="A467" s="6"/>
      <c r="B467" s="76" t="s">
        <v>14</v>
      </c>
      <c r="C467" s="321">
        <v>115411157.72</v>
      </c>
      <c r="D467" s="322"/>
      <c r="E467" s="322"/>
      <c r="F467" s="194">
        <v>4.4871042950063833E-2</v>
      </c>
      <c r="G467" s="3"/>
      <c r="H467" s="8"/>
      <c r="I467" s="70"/>
    </row>
    <row r="468" spans="1:10" s="28" customFormat="1" ht="12" x14ac:dyDescent="0.2">
      <c r="A468" s="6"/>
      <c r="B468" s="229" t="s">
        <v>248</v>
      </c>
      <c r="C468" s="431">
        <v>988622070.31000233</v>
      </c>
      <c r="D468" s="439"/>
      <c r="E468" s="439"/>
      <c r="F468" s="445">
        <v>-1.6035505345933121E-2</v>
      </c>
      <c r="G468" s="15"/>
      <c r="H468" s="3"/>
      <c r="I468" s="70"/>
    </row>
    <row r="469" spans="1:10" s="28" customFormat="1" ht="12.75" x14ac:dyDescent="0.2">
      <c r="A469" s="6"/>
      <c r="B469" s="265" t="s">
        <v>238</v>
      </c>
      <c r="C469" s="213"/>
      <c r="D469" s="213"/>
      <c r="E469" s="213"/>
      <c r="F469" s="213"/>
      <c r="G469" s="199"/>
      <c r="H469" s="89"/>
      <c r="I469" s="70"/>
    </row>
    <row r="470" spans="1:10" ht="16.5" customHeight="1" x14ac:dyDescent="0.2">
      <c r="B470" s="265" t="s">
        <v>251</v>
      </c>
      <c r="C470" s="213"/>
      <c r="D470" s="213"/>
      <c r="E470" s="213"/>
      <c r="F470" s="213"/>
      <c r="G470" s="199"/>
      <c r="H470" s="90"/>
      <c r="I470" s="85"/>
    </row>
    <row r="471" spans="1:10" ht="12" x14ac:dyDescent="0.2">
      <c r="B471" s="265"/>
      <c r="C471" s="213"/>
      <c r="D471" s="213"/>
      <c r="E471" s="213"/>
      <c r="F471" s="213"/>
      <c r="G471" s="200"/>
      <c r="H471" s="90"/>
      <c r="I471" s="8"/>
    </row>
    <row r="472" spans="1:10" ht="12" x14ac:dyDescent="0.2">
      <c r="A472" s="91"/>
      <c r="B472" s="265"/>
      <c r="C472" s="213"/>
      <c r="D472" s="213"/>
      <c r="E472" s="213"/>
      <c r="F472" s="213"/>
      <c r="G472" s="199"/>
      <c r="H472" s="93"/>
    </row>
    <row r="473" spans="1:10" ht="19.5" customHeight="1" x14ac:dyDescent="0.2">
      <c r="B473" s="43"/>
      <c r="C473" s="85"/>
      <c r="D473" s="85"/>
      <c r="E473" s="86"/>
      <c r="F473" s="5"/>
      <c r="G473" s="200"/>
      <c r="H473" s="90"/>
      <c r="I473" s="15"/>
    </row>
    <row r="474" spans="1:10" ht="15.75" x14ac:dyDescent="0.25">
      <c r="A474" s="91"/>
      <c r="B474" s="7" t="s">
        <v>288</v>
      </c>
      <c r="C474" s="8"/>
      <c r="D474" s="8"/>
      <c r="E474" s="8"/>
      <c r="F474" s="8"/>
      <c r="G474" s="198"/>
      <c r="H474" s="93"/>
      <c r="I474" s="20"/>
    </row>
    <row r="475" spans="1:10" ht="12.75" hidden="1" customHeight="1" x14ac:dyDescent="0.2">
      <c r="B475" s="9"/>
      <c r="C475" s="10" t="str">
        <f>$C$3</f>
        <v>PERIODE DU 1.1 AU 31.10.2024</v>
      </c>
      <c r="D475" s="11"/>
      <c r="G475" s="201"/>
      <c r="H475" s="90"/>
      <c r="I475" s="20"/>
    </row>
    <row r="476" spans="1:10" ht="12.75" customHeight="1" x14ac:dyDescent="0.2">
      <c r="B476" s="12" t="str">
        <f>B388</f>
        <v xml:space="preserve">             II- ASSURANCE MATERNITE : DEPENSES en milliers d'euros</v>
      </c>
      <c r="C476" s="13"/>
      <c r="D476" s="13"/>
      <c r="E476" s="13"/>
      <c r="F476" s="14"/>
      <c r="G476" s="201"/>
      <c r="H476" s="90"/>
      <c r="I476" s="20"/>
    </row>
    <row r="477" spans="1:10" s="95" customFormat="1" ht="12.75" customHeight="1" x14ac:dyDescent="0.2">
      <c r="A477" s="6"/>
      <c r="B477" s="597"/>
      <c r="C477" s="598"/>
      <c r="D477" s="87"/>
      <c r="E477" s="88" t="s">
        <v>6</v>
      </c>
      <c r="F477" s="339" t="str">
        <f>CUMUL_Maladie_mnt!$H$5</f>
        <v>PCAP</v>
      </c>
      <c r="G477" s="201"/>
      <c r="H477" s="90"/>
      <c r="I477" s="94"/>
      <c r="J477" s="104"/>
    </row>
    <row r="478" spans="1:10" ht="12.75" customHeight="1" x14ac:dyDescent="0.2">
      <c r="B478" s="616" t="s">
        <v>29</v>
      </c>
      <c r="C478" s="617"/>
      <c r="D478" s="90"/>
      <c r="E478" s="301"/>
      <c r="F478" s="239"/>
      <c r="G478" s="201"/>
      <c r="H478" s="90"/>
      <c r="I478" s="20"/>
    </row>
    <row r="479" spans="1:10" s="95" customFormat="1" ht="12" customHeight="1" x14ac:dyDescent="0.2">
      <c r="A479" s="6"/>
      <c r="B479" s="657"/>
      <c r="C479" s="658"/>
      <c r="D479" s="90"/>
      <c r="E479" s="301"/>
      <c r="F479" s="239"/>
      <c r="G479" s="199"/>
      <c r="H479" s="90"/>
      <c r="I479" s="94"/>
      <c r="J479" s="104"/>
    </row>
    <row r="480" spans="1:10" ht="12.75" customHeight="1" x14ac:dyDescent="0.2">
      <c r="B480" s="620" t="s">
        <v>74</v>
      </c>
      <c r="C480" s="621"/>
      <c r="D480" s="93"/>
      <c r="E480" s="303"/>
      <c r="F480" s="237"/>
      <c r="G480" s="201"/>
      <c r="H480" s="90"/>
      <c r="I480" s="20"/>
      <c r="J480" s="104"/>
    </row>
    <row r="481" spans="2:10" ht="18" customHeight="1" x14ac:dyDescent="0.2">
      <c r="B481" s="657"/>
      <c r="C481" s="658"/>
      <c r="D481" s="90"/>
      <c r="E481" s="301"/>
      <c r="F481" s="239"/>
      <c r="G481" s="199"/>
      <c r="H481" s="90"/>
      <c r="I481" s="20"/>
      <c r="J481" s="104"/>
    </row>
    <row r="482" spans="2:10" ht="18" customHeight="1" x14ac:dyDescent="0.2">
      <c r="B482" s="92" t="s">
        <v>73</v>
      </c>
      <c r="C482" s="172"/>
      <c r="D482" s="93"/>
      <c r="E482" s="303">
        <v>2097909431.2747579</v>
      </c>
      <c r="F482" s="237">
        <v>1.9234965542892057E-2</v>
      </c>
      <c r="G482" s="199"/>
      <c r="H482" s="90"/>
      <c r="I482" s="20"/>
      <c r="J482" s="104"/>
    </row>
    <row r="483" spans="2:10" ht="18" customHeight="1" x14ac:dyDescent="0.2">
      <c r="B483" s="76"/>
      <c r="C483" s="96"/>
      <c r="D483" s="96"/>
      <c r="E483" s="325"/>
      <c r="F483" s="242"/>
      <c r="G483" s="199"/>
      <c r="H483" s="90"/>
      <c r="I483" s="20"/>
      <c r="J483" s="104"/>
    </row>
    <row r="484" spans="2:10" ht="18" customHeight="1" x14ac:dyDescent="0.2">
      <c r="B484" s="618" t="s">
        <v>410</v>
      </c>
      <c r="C484" s="619"/>
      <c r="D484" s="90"/>
      <c r="E484" s="303">
        <v>486435672.84231192</v>
      </c>
      <c r="F484" s="237">
        <v>-2.2825883188445029E-2</v>
      </c>
      <c r="G484" s="199"/>
      <c r="H484" s="90"/>
      <c r="I484" s="20"/>
      <c r="J484" s="104"/>
    </row>
    <row r="485" spans="2:10" ht="15" customHeight="1" x14ac:dyDescent="0.2">
      <c r="B485" s="609" t="s">
        <v>72</v>
      </c>
      <c r="C485" s="610"/>
      <c r="D485" s="90"/>
      <c r="E485" s="301"/>
      <c r="F485" s="239"/>
      <c r="G485" s="199"/>
      <c r="H485" s="90"/>
      <c r="I485" s="20"/>
      <c r="J485" s="104"/>
    </row>
    <row r="486" spans="2:10" ht="15" customHeight="1" x14ac:dyDescent="0.2">
      <c r="B486" s="421" t="s">
        <v>404</v>
      </c>
      <c r="C486" s="404"/>
      <c r="D486" s="90"/>
      <c r="E486" s="301">
        <v>401087811.47861648</v>
      </c>
      <c r="F486" s="239">
        <v>-0.16268351274419979</v>
      </c>
      <c r="G486" s="199"/>
      <c r="H486" s="90"/>
      <c r="I486" s="20"/>
      <c r="J486" s="104"/>
    </row>
    <row r="487" spans="2:10" ht="15" customHeight="1" x14ac:dyDescent="0.2">
      <c r="B487" s="421" t="s">
        <v>407</v>
      </c>
      <c r="C487" s="404"/>
      <c r="D487" s="90"/>
      <c r="E487" s="301">
        <v>1370975.2104695998</v>
      </c>
      <c r="F487" s="239">
        <v>-0.35603075067795176</v>
      </c>
      <c r="G487" s="199"/>
      <c r="H487" s="90"/>
      <c r="I487" s="20"/>
      <c r="J487" s="104"/>
    </row>
    <row r="488" spans="2:10" ht="15" customHeight="1" x14ac:dyDescent="0.2">
      <c r="B488" s="421" t="s">
        <v>405</v>
      </c>
      <c r="C488" s="404"/>
      <c r="D488" s="90"/>
      <c r="E488" s="301">
        <v>83976886.153225839</v>
      </c>
      <c r="F488" s="239"/>
      <c r="G488" s="199"/>
      <c r="H488" s="90"/>
      <c r="I488" s="20"/>
      <c r="J488" s="104"/>
    </row>
    <row r="489" spans="2:10" ht="15" customHeight="1" x14ac:dyDescent="0.2">
      <c r="B489" s="601" t="s">
        <v>71</v>
      </c>
      <c r="C489" s="602"/>
      <c r="D489" s="90"/>
      <c r="E489" s="303">
        <v>1360640670.0804718</v>
      </c>
      <c r="F489" s="237">
        <v>7.1964269676781933E-2</v>
      </c>
      <c r="G489" s="199"/>
      <c r="H489" s="90"/>
      <c r="I489" s="20"/>
      <c r="J489" s="104"/>
    </row>
    <row r="490" spans="2:10" ht="15" customHeight="1" x14ac:dyDescent="0.2">
      <c r="B490" s="609" t="s">
        <v>70</v>
      </c>
      <c r="C490" s="610"/>
      <c r="D490" s="90"/>
      <c r="E490" s="301"/>
      <c r="F490" s="239"/>
      <c r="G490" s="199"/>
      <c r="H490" s="90"/>
      <c r="I490" s="20"/>
      <c r="J490" s="104"/>
    </row>
    <row r="491" spans="2:10" ht="15" customHeight="1" x14ac:dyDescent="0.2">
      <c r="B491" s="609" t="s">
        <v>361</v>
      </c>
      <c r="C491" s="610"/>
      <c r="D491" s="90"/>
      <c r="E491" s="301">
        <v>0</v>
      </c>
      <c r="F491" s="239"/>
      <c r="G491" s="199"/>
      <c r="H491" s="90"/>
      <c r="I491" s="20"/>
      <c r="J491" s="104"/>
    </row>
    <row r="492" spans="2:10" ht="12.75" customHeight="1" x14ac:dyDescent="0.2">
      <c r="B492" s="622" t="s">
        <v>413</v>
      </c>
      <c r="C492" s="623"/>
      <c r="D492" s="90"/>
      <c r="E492" s="301">
        <v>1050269236.3674878</v>
      </c>
      <c r="F492" s="239">
        <v>7.0996332196154421E-2</v>
      </c>
      <c r="G492" s="199"/>
      <c r="H492" s="90"/>
      <c r="I492" s="20"/>
      <c r="J492" s="104"/>
    </row>
    <row r="493" spans="2:10" ht="15" customHeight="1" x14ac:dyDescent="0.2">
      <c r="B493" s="609" t="s">
        <v>357</v>
      </c>
      <c r="C493" s="610"/>
      <c r="D493" s="90"/>
      <c r="E493" s="301">
        <v>190383692.88009855</v>
      </c>
      <c r="F493" s="239">
        <v>0.14082920914195318</v>
      </c>
      <c r="G493" s="199"/>
      <c r="H493" s="90"/>
      <c r="I493" s="20"/>
      <c r="J493" s="104"/>
    </row>
    <row r="494" spans="2:10" ht="27" customHeight="1" x14ac:dyDescent="0.2">
      <c r="B494" s="609" t="s">
        <v>358</v>
      </c>
      <c r="C494" s="610"/>
      <c r="D494" s="90"/>
      <c r="E494" s="301">
        <v>32648508.116321757</v>
      </c>
      <c r="F494" s="239">
        <v>2.3115729135021468E-3</v>
      </c>
      <c r="G494" s="199"/>
      <c r="H494" s="90"/>
      <c r="I494" s="20"/>
      <c r="J494" s="104"/>
    </row>
    <row r="495" spans="2:10" ht="15" customHeight="1" x14ac:dyDescent="0.2">
      <c r="B495" s="609" t="s">
        <v>359</v>
      </c>
      <c r="C495" s="610"/>
      <c r="D495" s="90"/>
      <c r="E495" s="301">
        <v>87339232.716563821</v>
      </c>
      <c r="F495" s="239">
        <v>-2.0802367093657348E-2</v>
      </c>
      <c r="G495" s="201"/>
      <c r="H495" s="90"/>
      <c r="I495" s="20"/>
      <c r="J495" s="104"/>
    </row>
    <row r="496" spans="2:10" ht="15" customHeight="1" x14ac:dyDescent="0.2">
      <c r="B496" s="614" t="s">
        <v>394</v>
      </c>
      <c r="C496" s="615"/>
      <c r="D496" s="90"/>
      <c r="E496" s="301">
        <v>68821965.005189911</v>
      </c>
      <c r="F496" s="239">
        <v>-2.0247048049707894E-2</v>
      </c>
      <c r="G496" s="199"/>
      <c r="H496" s="90"/>
      <c r="I496" s="20"/>
      <c r="J496" s="104"/>
    </row>
    <row r="497" spans="1:10" ht="15" customHeight="1" x14ac:dyDescent="0.2">
      <c r="B497" s="614" t="s">
        <v>395</v>
      </c>
      <c r="C497" s="615"/>
      <c r="D497" s="90"/>
      <c r="E497" s="301">
        <v>1401897.8561387998</v>
      </c>
      <c r="F497" s="239">
        <v>2.8386415147628741E-2</v>
      </c>
      <c r="G497" s="199"/>
      <c r="H497" s="90"/>
      <c r="I497" s="20"/>
      <c r="J497" s="104"/>
    </row>
    <row r="498" spans="1:10" ht="15" customHeight="1" x14ac:dyDescent="0.2">
      <c r="B498" s="614" t="s">
        <v>396</v>
      </c>
      <c r="C498" s="615"/>
      <c r="D498" s="90"/>
      <c r="E498" s="301">
        <v>2372400.2626479999</v>
      </c>
      <c r="F498" s="239">
        <v>-0.15193529727339627</v>
      </c>
      <c r="G498" s="201"/>
      <c r="H498" s="90"/>
      <c r="I498" s="20"/>
      <c r="J498" s="104"/>
    </row>
    <row r="499" spans="1:10" ht="23.25" customHeight="1" x14ac:dyDescent="0.2">
      <c r="B499" s="614" t="s">
        <v>397</v>
      </c>
      <c r="C499" s="615"/>
      <c r="D499" s="90"/>
      <c r="E499" s="301">
        <v>578619.1676144799</v>
      </c>
      <c r="F499" s="239">
        <v>-5.425113769625356E-2</v>
      </c>
      <c r="G499" s="200"/>
      <c r="H499" s="90"/>
      <c r="I499" s="20"/>
      <c r="J499" s="104"/>
    </row>
    <row r="500" spans="1:10" ht="15" customHeight="1" x14ac:dyDescent="0.2">
      <c r="A500" s="91"/>
      <c r="B500" s="628" t="s">
        <v>406</v>
      </c>
      <c r="C500" s="629"/>
      <c r="D500" s="90"/>
      <c r="E500" s="301">
        <v>14164350.424972638</v>
      </c>
      <c r="F500" s="239">
        <v>-9.6627378673552755E-4</v>
      </c>
      <c r="G500" s="200"/>
      <c r="H500" s="93"/>
      <c r="I500" s="20"/>
      <c r="J500" s="104"/>
    </row>
    <row r="501" spans="1:10" ht="12.75" x14ac:dyDescent="0.2">
      <c r="A501" s="91"/>
      <c r="B501" s="601" t="s">
        <v>362</v>
      </c>
      <c r="C501" s="602"/>
      <c r="D501" s="90"/>
      <c r="E501" s="303">
        <v>955839.00000000035</v>
      </c>
      <c r="F501" s="237">
        <v>-5.0591033624303172E-2</v>
      </c>
      <c r="G501" s="199"/>
      <c r="H501" s="93"/>
      <c r="I501" s="20"/>
      <c r="J501" s="104"/>
    </row>
    <row r="502" spans="1:10" ht="24.75" customHeight="1" x14ac:dyDescent="0.2">
      <c r="B502" s="611" t="s">
        <v>363</v>
      </c>
      <c r="C502" s="613"/>
      <c r="D502" s="90"/>
      <c r="E502" s="303">
        <v>249877249.35197419</v>
      </c>
      <c r="F502" s="237">
        <v>-0.13899550740446298</v>
      </c>
      <c r="G502" s="199"/>
      <c r="H502" s="90"/>
      <c r="I502" s="20"/>
      <c r="J502" s="104"/>
    </row>
    <row r="503" spans="1:10" ht="15" customHeight="1" x14ac:dyDescent="0.2">
      <c r="B503" s="423" t="s">
        <v>408</v>
      </c>
      <c r="C503" s="405"/>
      <c r="D503" s="90"/>
      <c r="E503" s="301">
        <v>239032416.98924813</v>
      </c>
      <c r="F503" s="239">
        <v>-0.16097340572114227</v>
      </c>
      <c r="G503" s="200"/>
      <c r="H503" s="90"/>
      <c r="I503" s="20"/>
      <c r="J503" s="104"/>
    </row>
    <row r="504" spans="1:10" ht="15" customHeight="1" x14ac:dyDescent="0.2">
      <c r="A504" s="91"/>
      <c r="B504" s="423" t="s">
        <v>409</v>
      </c>
      <c r="C504" s="405"/>
      <c r="D504" s="90"/>
      <c r="E504" s="301">
        <v>10844832.362726074</v>
      </c>
      <c r="F504" s="239"/>
      <c r="G504" s="199"/>
      <c r="H504" s="93"/>
      <c r="I504" s="20"/>
      <c r="J504" s="104"/>
    </row>
    <row r="505" spans="1:10" s="498" customFormat="1" ht="16.5" customHeight="1" x14ac:dyDescent="0.2">
      <c r="A505" s="452"/>
      <c r="B505" s="659" t="s">
        <v>314</v>
      </c>
      <c r="C505" s="660"/>
      <c r="D505" s="547"/>
      <c r="E505" s="548"/>
      <c r="F505" s="549"/>
      <c r="G505" s="550"/>
      <c r="H505" s="547"/>
      <c r="I505" s="551"/>
      <c r="J505" s="457"/>
    </row>
    <row r="506" spans="1:10" s="498" customFormat="1" ht="16.5" customHeight="1" x14ac:dyDescent="0.2">
      <c r="A506" s="452"/>
      <c r="B506" s="659" t="s">
        <v>315</v>
      </c>
      <c r="C506" s="660"/>
      <c r="D506" s="547"/>
      <c r="E506" s="548"/>
      <c r="F506" s="549"/>
      <c r="G506" s="552"/>
      <c r="H506" s="547"/>
      <c r="I506" s="551"/>
      <c r="J506" s="457"/>
    </row>
    <row r="507" spans="1:10" ht="24" customHeight="1" x14ac:dyDescent="0.2">
      <c r="A507" s="91"/>
      <c r="B507" s="601" t="s">
        <v>370</v>
      </c>
      <c r="C507" s="602"/>
      <c r="D507" s="90"/>
      <c r="E507" s="303"/>
      <c r="F507" s="237"/>
      <c r="G507" s="8"/>
      <c r="H507" s="99"/>
      <c r="I507" s="20"/>
      <c r="J507" s="104"/>
    </row>
    <row r="508" spans="1:10" ht="16.5" customHeight="1" x14ac:dyDescent="0.2">
      <c r="B508" s="599" t="s">
        <v>66</v>
      </c>
      <c r="C508" s="600"/>
      <c r="D508" s="93"/>
      <c r="E508" s="303">
        <v>154179084.81000778</v>
      </c>
      <c r="F508" s="237">
        <v>3.8828269031705887E-2</v>
      </c>
      <c r="H508" s="8"/>
      <c r="I508" s="20"/>
      <c r="J508" s="104"/>
    </row>
    <row r="509" spans="1:10" s="95" customFormat="1" ht="16.5" customHeight="1" x14ac:dyDescent="0.2">
      <c r="A509" s="6"/>
      <c r="B509" s="601" t="s">
        <v>375</v>
      </c>
      <c r="C509" s="602"/>
      <c r="D509" s="93"/>
      <c r="E509" s="301">
        <v>152863051.73000821</v>
      </c>
      <c r="F509" s="239">
        <v>3.8279215343144157E-2</v>
      </c>
      <c r="G509" s="15"/>
      <c r="H509" s="3"/>
      <c r="I509" s="94"/>
      <c r="J509" s="104"/>
    </row>
    <row r="510" spans="1:10" ht="18" customHeight="1" x14ac:dyDescent="0.2">
      <c r="B510" s="601" t="s">
        <v>236</v>
      </c>
      <c r="C510" s="602"/>
      <c r="D510" s="90"/>
      <c r="E510" s="301"/>
      <c r="F510" s="239"/>
      <c r="G510" s="89"/>
      <c r="H510" s="15"/>
      <c r="I510" s="20"/>
      <c r="J510" s="104"/>
    </row>
    <row r="511" spans="1:10" ht="15" customHeight="1" x14ac:dyDescent="0.2">
      <c r="B511" s="601" t="s">
        <v>316</v>
      </c>
      <c r="C511" s="602"/>
      <c r="D511" s="90"/>
      <c r="E511" s="301"/>
      <c r="F511" s="239"/>
      <c r="G511" s="102"/>
      <c r="H511" s="20"/>
      <c r="I511" s="20"/>
      <c r="J511" s="104"/>
    </row>
    <row r="512" spans="1:10" s="95" customFormat="1" ht="27" customHeight="1" x14ac:dyDescent="0.2">
      <c r="A512" s="6"/>
      <c r="B512" s="599" t="s">
        <v>67</v>
      </c>
      <c r="C512" s="600"/>
      <c r="D512" s="93"/>
      <c r="E512" s="303">
        <v>14177782.029999986</v>
      </c>
      <c r="F512" s="237">
        <v>9.6209925730240231E-2</v>
      </c>
      <c r="G512" s="102"/>
      <c r="H512" s="103"/>
      <c r="I512" s="94"/>
      <c r="J512" s="104"/>
    </row>
    <row r="513" spans="1:9" ht="12.75" x14ac:dyDescent="0.2">
      <c r="B513" s="601" t="s">
        <v>68</v>
      </c>
      <c r="C513" s="602"/>
      <c r="D513" s="90"/>
      <c r="E513" s="301">
        <v>14004680.119999986</v>
      </c>
      <c r="F513" s="239">
        <v>9.477905508705109E-2</v>
      </c>
      <c r="G513" s="105"/>
      <c r="H513" s="103"/>
      <c r="I513" s="8"/>
    </row>
    <row r="514" spans="1:9" ht="10.5" customHeight="1" x14ac:dyDescent="0.2">
      <c r="B514" s="601" t="s">
        <v>69</v>
      </c>
      <c r="C514" s="602"/>
      <c r="D514" s="90"/>
      <c r="E514" s="301">
        <v>173101.91000000003</v>
      </c>
      <c r="F514" s="239">
        <v>0.22583107030371719</v>
      </c>
      <c r="G514" s="105"/>
      <c r="H514" s="106"/>
    </row>
    <row r="515" spans="1:9" ht="27.75" customHeight="1" x14ac:dyDescent="0.2">
      <c r="A515" s="24"/>
      <c r="B515" s="630" t="s">
        <v>167</v>
      </c>
      <c r="C515" s="631"/>
      <c r="D515" s="98"/>
      <c r="E515" s="326">
        <v>2266266298.1147661</v>
      </c>
      <c r="F515" s="243">
        <v>2.0993570566777198E-2</v>
      </c>
      <c r="G515" s="109"/>
      <c r="H515" s="107"/>
      <c r="I515" s="5"/>
    </row>
    <row r="516" spans="1:9" ht="15.75" x14ac:dyDescent="0.25">
      <c r="B516" s="7" t="s">
        <v>288</v>
      </c>
      <c r="C516" s="8"/>
      <c r="D516" s="8"/>
      <c r="E516" s="8"/>
      <c r="F516" s="8"/>
      <c r="G516" s="109"/>
      <c r="H516" s="106"/>
      <c r="I516" s="5"/>
    </row>
    <row r="517" spans="1:9" s="104" customFormat="1" ht="14.25" customHeight="1" x14ac:dyDescent="0.2">
      <c r="A517" s="6"/>
      <c r="B517" s="9"/>
      <c r="C517" s="10" t="str">
        <f>$C$3</f>
        <v>PERIODE DU 1.1 AU 31.10.2024</v>
      </c>
      <c r="D517" s="11"/>
      <c r="E517" s="3"/>
      <c r="F517" s="3"/>
      <c r="G517" s="109"/>
      <c r="H517" s="106"/>
    </row>
    <row r="518" spans="1:9" s="104" customFormat="1" ht="40.5" customHeight="1" x14ac:dyDescent="0.2">
      <c r="A518" s="6"/>
      <c r="B518" s="12" t="str">
        <f>B476</f>
        <v xml:space="preserve">             II- ASSURANCE MATERNITE : DEPENSES en milliers d'euros</v>
      </c>
      <c r="C518" s="13"/>
      <c r="D518" s="13"/>
      <c r="E518" s="13"/>
      <c r="F518" s="14"/>
      <c r="G518" s="109"/>
      <c r="H518" s="106"/>
    </row>
    <row r="519" spans="1:9" s="104" customFormat="1" ht="14.25" customHeight="1" x14ac:dyDescent="0.2">
      <c r="A519" s="6"/>
      <c r="B519" s="655"/>
      <c r="C519" s="656"/>
      <c r="D519" s="163"/>
      <c r="E519" s="118" t="s">
        <v>6</v>
      </c>
      <c r="F519" s="19" t="str">
        <f>CUMUL_Maladie_mnt!$H$5</f>
        <v>PCAP</v>
      </c>
      <c r="G519" s="109"/>
      <c r="H519" s="106"/>
    </row>
    <row r="520" spans="1:9" s="104" customFormat="1" ht="14.25" customHeight="1" x14ac:dyDescent="0.2">
      <c r="A520" s="6"/>
      <c r="B520" s="632" t="s">
        <v>51</v>
      </c>
      <c r="C520" s="633"/>
      <c r="D520" s="634"/>
      <c r="E520" s="101"/>
      <c r="F520" s="176"/>
      <c r="G520" s="109"/>
      <c r="H520" s="106"/>
    </row>
    <row r="521" spans="1:9" s="104" customFormat="1" ht="36" customHeight="1" x14ac:dyDescent="0.2">
      <c r="A521" s="6"/>
      <c r="B521" s="624" t="s">
        <v>52</v>
      </c>
      <c r="C521" s="625"/>
      <c r="D521" s="626"/>
      <c r="E521" s="327">
        <v>282637676.81999558</v>
      </c>
      <c r="F521" s="177">
        <v>-5.1503234267078146E-2</v>
      </c>
      <c r="G521" s="109"/>
      <c r="H521" s="110"/>
    </row>
    <row r="522" spans="1:9" s="104" customFormat="1" ht="19.5" customHeight="1" x14ac:dyDescent="0.2">
      <c r="A522" s="6"/>
      <c r="B522" s="595" t="s">
        <v>183</v>
      </c>
      <c r="C522" s="596"/>
      <c r="D522" s="635"/>
      <c r="E522" s="327">
        <v>281010709.49999553</v>
      </c>
      <c r="F522" s="177">
        <v>-5.5091754496434331E-2</v>
      </c>
      <c r="G522" s="109"/>
      <c r="H522" s="110"/>
    </row>
    <row r="523" spans="1:9" s="104" customFormat="1" ht="14.25" customHeight="1" x14ac:dyDescent="0.2">
      <c r="A523" s="6"/>
      <c r="B523" s="603" t="s">
        <v>53</v>
      </c>
      <c r="C523" s="604"/>
      <c r="D523" s="605"/>
      <c r="E523" s="328">
        <v>274778056.05999553</v>
      </c>
      <c r="F523" s="174">
        <v>-4.579518341715838E-2</v>
      </c>
      <c r="G523" s="109"/>
      <c r="H523" s="110"/>
    </row>
    <row r="524" spans="1:9" s="104" customFormat="1" ht="46.5" customHeight="1" x14ac:dyDescent="0.2">
      <c r="A524" s="6"/>
      <c r="B524" s="603" t="s">
        <v>428</v>
      </c>
      <c r="C524" s="604"/>
      <c r="D524" s="605"/>
      <c r="E524" s="328">
        <v>1998691.8600000055</v>
      </c>
      <c r="F524" s="174">
        <v>-0.12213297528990896</v>
      </c>
      <c r="G524" s="109"/>
      <c r="H524" s="106"/>
    </row>
    <row r="525" spans="1:9" s="104" customFormat="1" ht="12.75" x14ac:dyDescent="0.2">
      <c r="A525" s="6"/>
      <c r="B525" s="603" t="s">
        <v>54</v>
      </c>
      <c r="C525" s="604"/>
      <c r="D525" s="605"/>
      <c r="E525" s="328"/>
      <c r="F525" s="174"/>
      <c r="G525" s="108"/>
      <c r="H525" s="106"/>
    </row>
    <row r="526" spans="1:9" s="104" customFormat="1" ht="12.75" x14ac:dyDescent="0.2">
      <c r="A526" s="6"/>
      <c r="B526" s="603" t="s">
        <v>497</v>
      </c>
      <c r="C526" s="604"/>
      <c r="D526" s="605"/>
      <c r="E526" s="328">
        <v>56208.780000000261</v>
      </c>
      <c r="F526" s="174">
        <v>-5.4659715520561258E-2</v>
      </c>
      <c r="G526" s="109"/>
      <c r="H526" s="106"/>
    </row>
    <row r="527" spans="1:9" s="104" customFormat="1" ht="12.75" x14ac:dyDescent="0.2">
      <c r="A527" s="6"/>
      <c r="B527" s="603" t="s">
        <v>302</v>
      </c>
      <c r="C527" s="604"/>
      <c r="D527" s="605"/>
      <c r="E527" s="328">
        <v>13.84</v>
      </c>
      <c r="F527" s="174"/>
      <c r="G527" s="109"/>
      <c r="H527" s="106"/>
    </row>
    <row r="528" spans="1:9" s="104" customFormat="1" ht="24" customHeight="1" x14ac:dyDescent="0.2">
      <c r="A528" s="6"/>
      <c r="B528" s="169" t="s">
        <v>184</v>
      </c>
      <c r="C528" s="170"/>
      <c r="D528" s="171"/>
      <c r="E528" s="328">
        <v>3980890.1700000013</v>
      </c>
      <c r="F528" s="174">
        <v>0.17516930875395897</v>
      </c>
      <c r="G528" s="109"/>
      <c r="H528" s="111"/>
    </row>
    <row r="529" spans="1:8" s="104" customFormat="1" ht="12.75" x14ac:dyDescent="0.2">
      <c r="A529" s="24"/>
      <c r="B529" s="395" t="s">
        <v>373</v>
      </c>
      <c r="C529" s="170"/>
      <c r="D529" s="171"/>
      <c r="E529" s="328">
        <v>56998.89</v>
      </c>
      <c r="F529" s="174">
        <v>0.46430043097512996</v>
      </c>
      <c r="G529" s="109"/>
      <c r="H529" s="112"/>
    </row>
    <row r="530" spans="1:8" s="104" customFormat="1" ht="12.75" x14ac:dyDescent="0.2">
      <c r="A530" s="24"/>
      <c r="B530" s="169" t="s">
        <v>185</v>
      </c>
      <c r="C530" s="170"/>
      <c r="D530" s="171"/>
      <c r="E530" s="328"/>
      <c r="F530" s="174"/>
      <c r="G530" s="109"/>
      <c r="H530" s="107"/>
    </row>
    <row r="531" spans="1:8" s="104" customFormat="1" ht="21" customHeight="1" x14ac:dyDescent="0.2">
      <c r="A531" s="6"/>
      <c r="B531" s="603" t="s">
        <v>186</v>
      </c>
      <c r="C531" s="604"/>
      <c r="D531" s="605"/>
      <c r="E531" s="328">
        <v>135270.99000000019</v>
      </c>
      <c r="F531" s="174">
        <v>2.7399276968078645E-3</v>
      </c>
      <c r="G531" s="109"/>
      <c r="H531" s="106"/>
    </row>
    <row r="532" spans="1:8" s="104" customFormat="1" ht="18" customHeight="1" x14ac:dyDescent="0.2">
      <c r="A532" s="6"/>
      <c r="B532" s="603" t="s">
        <v>187</v>
      </c>
      <c r="C532" s="604"/>
      <c r="D532" s="605"/>
      <c r="E532" s="328"/>
      <c r="F532" s="174"/>
      <c r="G532" s="109"/>
      <c r="H532" s="111"/>
    </row>
    <row r="533" spans="1:8" s="104" customFormat="1" ht="15" customHeight="1" x14ac:dyDescent="0.2">
      <c r="A533" s="6"/>
      <c r="B533" s="603" t="s">
        <v>188</v>
      </c>
      <c r="C533" s="604"/>
      <c r="D533" s="605"/>
      <c r="E533" s="328">
        <v>4578.9100000000008</v>
      </c>
      <c r="F533" s="174"/>
      <c r="G533" s="109"/>
      <c r="H533" s="111"/>
    </row>
    <row r="534" spans="1:8" s="104" customFormat="1" ht="15" customHeight="1" x14ac:dyDescent="0.2">
      <c r="A534" s="24"/>
      <c r="B534" s="595" t="s">
        <v>55</v>
      </c>
      <c r="C534" s="596"/>
      <c r="D534" s="635"/>
      <c r="E534" s="327">
        <v>122399.29000000113</v>
      </c>
      <c r="F534" s="177">
        <v>2.8807880445107292E-2</v>
      </c>
      <c r="G534" s="109"/>
      <c r="H534" s="107"/>
    </row>
    <row r="535" spans="1:8" s="104" customFormat="1" ht="18" customHeight="1" x14ac:dyDescent="0.2">
      <c r="A535" s="6"/>
      <c r="B535" s="606" t="s">
        <v>56</v>
      </c>
      <c r="C535" s="607"/>
      <c r="D535" s="608"/>
      <c r="E535" s="328">
        <v>122399.29000000113</v>
      </c>
      <c r="F535" s="174">
        <v>2.8807880445107292E-2</v>
      </c>
      <c r="G535" s="109"/>
      <c r="H535" s="106"/>
    </row>
    <row r="536" spans="1:8" s="104" customFormat="1" ht="15" customHeight="1" x14ac:dyDescent="0.2">
      <c r="A536" s="6"/>
      <c r="B536" s="603" t="s">
        <v>57</v>
      </c>
      <c r="C536" s="604"/>
      <c r="D536" s="605"/>
      <c r="E536" s="328">
        <v>122399.29000000113</v>
      </c>
      <c r="F536" s="174">
        <v>2.8807880445107292E-2</v>
      </c>
      <c r="G536" s="109"/>
      <c r="H536" s="106"/>
    </row>
    <row r="537" spans="1:8" s="104" customFormat="1" ht="15" customHeight="1" x14ac:dyDescent="0.2">
      <c r="A537" s="6"/>
      <c r="B537" s="603" t="s">
        <v>58</v>
      </c>
      <c r="C537" s="604"/>
      <c r="D537" s="605"/>
      <c r="E537" s="328"/>
      <c r="F537" s="174"/>
      <c r="G537" s="109"/>
      <c r="H537" s="106"/>
    </row>
    <row r="538" spans="1:8" s="104" customFormat="1" ht="15" customHeight="1" x14ac:dyDescent="0.2">
      <c r="A538" s="6"/>
      <c r="B538" s="606" t="s">
        <v>59</v>
      </c>
      <c r="C538" s="607"/>
      <c r="D538" s="608"/>
      <c r="E538" s="328"/>
      <c r="F538" s="174"/>
      <c r="G538" s="102"/>
      <c r="H538" s="106"/>
    </row>
    <row r="539" spans="1:8" s="104" customFormat="1" ht="18" customHeight="1" x14ac:dyDescent="0.2">
      <c r="A539" s="6"/>
      <c r="B539" s="603" t="s">
        <v>372</v>
      </c>
      <c r="C539" s="604"/>
      <c r="D539" s="605"/>
      <c r="E539" s="328"/>
      <c r="F539" s="174"/>
      <c r="G539" s="105"/>
      <c r="H539" s="106"/>
    </row>
    <row r="540" spans="1:8" s="104" customFormat="1" ht="26.25" customHeight="1" x14ac:dyDescent="0.2">
      <c r="A540" s="24"/>
      <c r="B540" s="603" t="s">
        <v>434</v>
      </c>
      <c r="C540" s="604"/>
      <c r="D540" s="605"/>
      <c r="E540" s="328"/>
      <c r="F540" s="174"/>
      <c r="G540" s="199"/>
      <c r="H540" s="107"/>
    </row>
    <row r="541" spans="1:8" s="104" customFormat="1" ht="17.25" customHeight="1" x14ac:dyDescent="0.2">
      <c r="A541" s="6"/>
      <c r="B541" s="606" t="s">
        <v>180</v>
      </c>
      <c r="C541" s="607"/>
      <c r="D541" s="608"/>
      <c r="E541" s="328"/>
      <c r="F541" s="174"/>
      <c r="G541" s="199"/>
      <c r="H541" s="90"/>
    </row>
    <row r="542" spans="1:8" s="104" customFormat="1" ht="17.25" customHeight="1" x14ac:dyDescent="0.2">
      <c r="A542" s="6"/>
      <c r="B542" s="595" t="s">
        <v>189</v>
      </c>
      <c r="C542" s="596"/>
      <c r="D542" s="635"/>
      <c r="E542" s="327">
        <v>28908.749999999993</v>
      </c>
      <c r="F542" s="177">
        <v>-0.26186983018442067</v>
      </c>
      <c r="G542" s="199"/>
      <c r="H542" s="90"/>
    </row>
    <row r="543" spans="1:8" s="104" customFormat="1" ht="17.25" customHeight="1" x14ac:dyDescent="0.2">
      <c r="A543" s="6"/>
      <c r="B543" s="595" t="s">
        <v>190</v>
      </c>
      <c r="C543" s="596"/>
      <c r="D543" s="635"/>
      <c r="E543" s="327">
        <v>1475659.28</v>
      </c>
      <c r="F543" s="177"/>
      <c r="G543" s="199"/>
      <c r="H543" s="90"/>
    </row>
    <row r="544" spans="1:8" s="104" customFormat="1" ht="13.5" customHeight="1" x14ac:dyDescent="0.2">
      <c r="A544" s="6"/>
      <c r="B544" s="603" t="s">
        <v>191</v>
      </c>
      <c r="C544" s="604"/>
      <c r="D544" s="605"/>
      <c r="E544" s="328">
        <v>421833.29000000044</v>
      </c>
      <c r="F544" s="174">
        <v>-1.3299684627001263E-2</v>
      </c>
      <c r="G544" s="105"/>
      <c r="H544" s="90"/>
    </row>
    <row r="545" spans="1:10" s="104" customFormat="1" ht="12.75" x14ac:dyDescent="0.2">
      <c r="A545" s="6"/>
      <c r="B545" s="603" t="s">
        <v>392</v>
      </c>
      <c r="C545" s="604"/>
      <c r="D545" s="605"/>
      <c r="E545" s="328"/>
      <c r="F545" s="174"/>
      <c r="G545" s="108"/>
      <c r="H545" s="106"/>
    </row>
    <row r="546" spans="1:10" ht="15" customHeight="1" x14ac:dyDescent="0.2">
      <c r="B546" s="419" t="s">
        <v>393</v>
      </c>
      <c r="C546" s="383"/>
      <c r="D546" s="384"/>
      <c r="E546" s="328">
        <v>1053825.9899999995</v>
      </c>
      <c r="F546" s="174"/>
      <c r="G546" s="109"/>
      <c r="H546" s="106"/>
      <c r="I546" s="20"/>
      <c r="J546" s="104"/>
    </row>
    <row r="547" spans="1:10" ht="15" customHeight="1" x14ac:dyDescent="0.2">
      <c r="B547" s="595" t="s">
        <v>82</v>
      </c>
      <c r="C547" s="647"/>
      <c r="D547" s="648"/>
      <c r="E547" s="327"/>
      <c r="F547" s="177"/>
      <c r="G547" s="109"/>
      <c r="H547" s="106"/>
      <c r="I547" s="20"/>
      <c r="J547" s="104"/>
    </row>
    <row r="548" spans="1:10" ht="42.75" customHeight="1" x14ac:dyDescent="0.2">
      <c r="B548" s="624" t="s">
        <v>60</v>
      </c>
      <c r="C548" s="625"/>
      <c r="D548" s="626"/>
      <c r="E548" s="327"/>
      <c r="F548" s="177"/>
      <c r="G548" s="102"/>
      <c r="H548" s="106"/>
      <c r="I548" s="20"/>
      <c r="J548" s="104"/>
    </row>
    <row r="549" spans="1:10" ht="20.25" customHeight="1" x14ac:dyDescent="0.2">
      <c r="B549" s="638" t="s">
        <v>390</v>
      </c>
      <c r="C549" s="651"/>
      <c r="D549" s="652"/>
      <c r="E549" s="327"/>
      <c r="F549" s="177"/>
      <c r="G549" s="102"/>
      <c r="H549" s="106"/>
      <c r="I549" s="20"/>
      <c r="J549" s="104"/>
    </row>
    <row r="550" spans="1:10" s="486" customFormat="1" ht="15" customHeight="1" x14ac:dyDescent="0.2">
      <c r="A550" s="452"/>
      <c r="B550" s="638" t="s">
        <v>391</v>
      </c>
      <c r="C550" s="651"/>
      <c r="D550" s="652"/>
      <c r="E550" s="548"/>
      <c r="F550" s="549"/>
      <c r="G550" s="455"/>
      <c r="H550" s="461"/>
      <c r="I550" s="494"/>
      <c r="J550" s="457"/>
    </row>
    <row r="551" spans="1:10" s="486" customFormat="1" ht="15" customHeight="1" x14ac:dyDescent="0.2">
      <c r="A551" s="452"/>
      <c r="B551" s="638" t="s">
        <v>462</v>
      </c>
      <c r="C551" s="651"/>
      <c r="D551" s="652"/>
      <c r="E551" s="548"/>
      <c r="F551" s="549"/>
      <c r="G551" s="455"/>
      <c r="H551" s="461"/>
      <c r="I551" s="494"/>
      <c r="J551" s="457"/>
    </row>
    <row r="552" spans="1:10" s="104" customFormat="1" ht="21" hidden="1" customHeight="1" x14ac:dyDescent="0.2">
      <c r="A552" s="6"/>
      <c r="B552" s="624"/>
      <c r="C552" s="625"/>
      <c r="D552" s="626"/>
      <c r="E552" s="406"/>
      <c r="F552" s="239"/>
      <c r="G552" s="109"/>
      <c r="H552" s="113"/>
    </row>
    <row r="553" spans="1:10" s="104" customFormat="1" ht="24.75" customHeight="1" x14ac:dyDescent="0.2">
      <c r="A553" s="6"/>
      <c r="B553" s="624" t="s">
        <v>481</v>
      </c>
      <c r="C553" s="625"/>
      <c r="D553" s="626"/>
      <c r="E553" s="406"/>
      <c r="F553" s="239"/>
      <c r="G553" s="108"/>
      <c r="H553" s="113"/>
    </row>
    <row r="554" spans="1:10" s="104" customFormat="1" ht="24.75" customHeight="1" x14ac:dyDescent="0.2">
      <c r="A554" s="6"/>
      <c r="B554" s="576" t="s">
        <v>482</v>
      </c>
      <c r="C554" s="577"/>
      <c r="D554" s="578"/>
      <c r="E554" s="406"/>
      <c r="F554" s="239"/>
      <c r="G554" s="108"/>
      <c r="H554" s="113"/>
    </row>
    <row r="555" spans="1:10" s="104" customFormat="1" ht="12.75" customHeight="1" x14ac:dyDescent="0.2">
      <c r="A555" s="6"/>
      <c r="B555" s="624" t="s">
        <v>342</v>
      </c>
      <c r="C555" s="625"/>
      <c r="D555" s="626"/>
      <c r="E555" s="327">
        <v>92841.309999999983</v>
      </c>
      <c r="F555" s="177">
        <v>-0.65333869075069972</v>
      </c>
      <c r="G555" s="109"/>
      <c r="H555" s="113"/>
    </row>
    <row r="556" spans="1:10" s="104" customFormat="1" ht="12.75" customHeight="1" x14ac:dyDescent="0.2">
      <c r="A556" s="6"/>
      <c r="B556" s="595" t="s">
        <v>61</v>
      </c>
      <c r="C556" s="596"/>
      <c r="D556" s="635"/>
      <c r="E556" s="327">
        <v>440.92</v>
      </c>
      <c r="F556" s="177">
        <v>0.58752790379491615</v>
      </c>
      <c r="G556" s="109"/>
      <c r="H556" s="113"/>
    </row>
    <row r="557" spans="1:10" s="104" customFormat="1" ht="11.25" customHeight="1" x14ac:dyDescent="0.2">
      <c r="A557" s="6"/>
      <c r="B557" s="603" t="s">
        <v>471</v>
      </c>
      <c r="C557" s="604"/>
      <c r="D557" s="605"/>
      <c r="E557" s="328">
        <v>440.92</v>
      </c>
      <c r="F557" s="174"/>
      <c r="G557" s="109"/>
      <c r="H557" s="113"/>
    </row>
    <row r="558" spans="1:10" s="104" customFormat="1" ht="11.25" customHeight="1" x14ac:dyDescent="0.2">
      <c r="A558" s="6"/>
      <c r="B558" s="603" t="s">
        <v>473</v>
      </c>
      <c r="C558" s="604"/>
      <c r="D558" s="605"/>
      <c r="E558" s="328"/>
      <c r="F558" s="174"/>
      <c r="G558" s="109"/>
      <c r="H558" s="113"/>
    </row>
    <row r="559" spans="1:10" s="104" customFormat="1" ht="11.25" customHeight="1" x14ac:dyDescent="0.2">
      <c r="A559" s="6"/>
      <c r="B559" s="603" t="s">
        <v>430</v>
      </c>
      <c r="C559" s="604"/>
      <c r="D559" s="605"/>
      <c r="E559" s="328"/>
      <c r="F559" s="174"/>
      <c r="G559" s="109"/>
      <c r="H559" s="113"/>
    </row>
    <row r="560" spans="1:10" s="104" customFormat="1" ht="11.25" customHeight="1" x14ac:dyDescent="0.2">
      <c r="A560" s="6"/>
      <c r="B560" s="603" t="s">
        <v>469</v>
      </c>
      <c r="C560" s="604"/>
      <c r="D560" s="605"/>
      <c r="E560" s="328"/>
      <c r="F560" s="174"/>
      <c r="G560" s="109"/>
      <c r="H560" s="113"/>
    </row>
    <row r="561" spans="1:10" s="104" customFormat="1" ht="21" customHeight="1" x14ac:dyDescent="0.2">
      <c r="A561" s="6"/>
      <c r="B561" s="603" t="s">
        <v>399</v>
      </c>
      <c r="C561" s="604"/>
      <c r="D561" s="605"/>
      <c r="E561" s="328"/>
      <c r="F561" s="174"/>
      <c r="G561" s="109"/>
      <c r="H561" s="113"/>
    </row>
    <row r="562" spans="1:10" s="104" customFormat="1" ht="12.75" customHeight="1" x14ac:dyDescent="0.2">
      <c r="A562" s="6"/>
      <c r="B562" s="603" t="s">
        <v>400</v>
      </c>
      <c r="C562" s="604"/>
      <c r="D562" s="605"/>
      <c r="E562" s="328"/>
      <c r="F562" s="174"/>
      <c r="G562" s="455"/>
      <c r="H562" s="113"/>
    </row>
    <row r="563" spans="1:10" s="104" customFormat="1" ht="12.75" customHeight="1" x14ac:dyDescent="0.2">
      <c r="A563" s="6"/>
      <c r="B563" s="603" t="s">
        <v>443</v>
      </c>
      <c r="C563" s="604"/>
      <c r="D563" s="605"/>
      <c r="E563" s="328"/>
      <c r="F563" s="174"/>
      <c r="G563" s="455"/>
      <c r="H563" s="113"/>
    </row>
    <row r="564" spans="1:10" s="457" customFormat="1" ht="15" customHeight="1" x14ac:dyDescent="0.2">
      <c r="A564" s="452"/>
      <c r="B564" s="603" t="s">
        <v>401</v>
      </c>
      <c r="C564" s="604"/>
      <c r="D564" s="605"/>
      <c r="E564" s="328"/>
      <c r="F564" s="174"/>
      <c r="G564" s="460"/>
      <c r="H564" s="456"/>
    </row>
    <row r="565" spans="1:10" s="457" customFormat="1" ht="12.75" customHeight="1" x14ac:dyDescent="0.2">
      <c r="A565" s="452"/>
      <c r="B565" s="595" t="s">
        <v>62</v>
      </c>
      <c r="C565" s="653"/>
      <c r="D565" s="654"/>
      <c r="E565" s="327">
        <v>92400.389999999985</v>
      </c>
      <c r="F565" s="177">
        <v>-0.65462687581388002</v>
      </c>
      <c r="G565" s="460"/>
      <c r="H565" s="461"/>
    </row>
    <row r="566" spans="1:10" s="457" customFormat="1" ht="12.75" customHeight="1" x14ac:dyDescent="0.2">
      <c r="A566" s="452"/>
      <c r="B566" s="603" t="s">
        <v>470</v>
      </c>
      <c r="C566" s="604"/>
      <c r="D566" s="605"/>
      <c r="E566" s="328">
        <v>81923.530000000013</v>
      </c>
      <c r="F566" s="174">
        <v>-0.65893375011121003</v>
      </c>
      <c r="G566" s="462"/>
      <c r="H566" s="461"/>
    </row>
    <row r="567" spans="1:10" s="457" customFormat="1" ht="12.75" customHeight="1" x14ac:dyDescent="0.2">
      <c r="A567" s="452"/>
      <c r="B567" s="603" t="s">
        <v>474</v>
      </c>
      <c r="C567" s="604"/>
      <c r="D567" s="605"/>
      <c r="E567" s="328"/>
      <c r="F567" s="174"/>
      <c r="G567" s="462"/>
      <c r="H567" s="461"/>
    </row>
    <row r="568" spans="1:10" s="457" customFormat="1" ht="12.75" customHeight="1" x14ac:dyDescent="0.2">
      <c r="A568" s="452"/>
      <c r="B568" s="603" t="s">
        <v>402</v>
      </c>
      <c r="C568" s="604"/>
      <c r="D568" s="605"/>
      <c r="E568" s="328">
        <v>2885.17</v>
      </c>
      <c r="F568" s="174">
        <v>-0.88916215754181138</v>
      </c>
      <c r="G568" s="462"/>
      <c r="H568" s="461"/>
    </row>
    <row r="569" spans="1:10" s="457" customFormat="1" ht="12.75" customHeight="1" x14ac:dyDescent="0.2">
      <c r="A569" s="452"/>
      <c r="B569" s="603" t="s">
        <v>469</v>
      </c>
      <c r="C569" s="604"/>
      <c r="D569" s="605"/>
      <c r="E569" s="328">
        <v>106.08999999999999</v>
      </c>
      <c r="F569" s="174">
        <v>-0.85377384496636899</v>
      </c>
      <c r="G569" s="464"/>
      <c r="H569" s="461"/>
    </row>
    <row r="570" spans="1:10" s="457" customFormat="1" ht="12.75" customHeight="1" x14ac:dyDescent="0.2">
      <c r="A570" s="452"/>
      <c r="B570" s="603" t="s">
        <v>472</v>
      </c>
      <c r="C570" s="604"/>
      <c r="D570" s="605"/>
      <c r="E570" s="328"/>
      <c r="F570" s="174"/>
      <c r="G570" s="580"/>
      <c r="H570" s="461"/>
    </row>
    <row r="571" spans="1:10" s="457" customFormat="1" ht="12.75" customHeight="1" x14ac:dyDescent="0.2">
      <c r="A571" s="463"/>
      <c r="B571" s="603" t="s">
        <v>399</v>
      </c>
      <c r="C571" s="604"/>
      <c r="D571" s="605"/>
      <c r="E571" s="328"/>
      <c r="F571" s="174"/>
      <c r="G571" s="470"/>
      <c r="H571" s="465"/>
    </row>
    <row r="572" spans="1:10" s="457" customFormat="1" ht="21" customHeight="1" x14ac:dyDescent="0.2">
      <c r="A572" s="452"/>
      <c r="B572" s="603" t="s">
        <v>400</v>
      </c>
      <c r="C572" s="604"/>
      <c r="D572" s="605"/>
      <c r="E572" s="328"/>
      <c r="F572" s="174"/>
      <c r="G572" s="473"/>
      <c r="H572" s="470"/>
    </row>
    <row r="573" spans="1:10" s="457" customFormat="1" ht="21" customHeight="1" x14ac:dyDescent="0.2">
      <c r="A573" s="452"/>
      <c r="B573" s="169" t="s">
        <v>425</v>
      </c>
      <c r="C573" s="383"/>
      <c r="D573" s="384"/>
      <c r="E573" s="328"/>
      <c r="F573" s="174"/>
      <c r="G573" s="477"/>
      <c r="H573" s="473"/>
    </row>
    <row r="574" spans="1:10" s="457" customFormat="1" ht="15" customHeight="1" x14ac:dyDescent="0.2">
      <c r="A574" s="452"/>
      <c r="B574" s="644" t="s">
        <v>403</v>
      </c>
      <c r="C574" s="645"/>
      <c r="D574" s="646"/>
      <c r="E574" s="453">
        <v>7485.6</v>
      </c>
      <c r="F574" s="454"/>
      <c r="G574" s="481"/>
      <c r="H574" s="477"/>
    </row>
    <row r="575" spans="1:10" s="457" customFormat="1" ht="16.5" customHeight="1" x14ac:dyDescent="0.2">
      <c r="A575" s="452"/>
      <c r="B575" s="624" t="s">
        <v>343</v>
      </c>
      <c r="C575" s="625"/>
      <c r="D575" s="650"/>
      <c r="E575" s="458"/>
      <c r="F575" s="459"/>
      <c r="G575" s="483"/>
      <c r="H575" s="481"/>
    </row>
    <row r="576" spans="1:10" s="466" customFormat="1" ht="12.75" customHeight="1" x14ac:dyDescent="0.2">
      <c r="A576" s="452"/>
      <c r="B576" s="624" t="s">
        <v>344</v>
      </c>
      <c r="C576" s="625"/>
      <c r="D576" s="650"/>
      <c r="E576" s="458">
        <v>4119047.3499999987</v>
      </c>
      <c r="F576" s="459">
        <v>0.22383964384922739</v>
      </c>
      <c r="G576" s="485"/>
      <c r="H576" s="484"/>
      <c r="J576" s="457"/>
    </row>
    <row r="577" spans="1:10" s="486" customFormat="1" ht="12.75" x14ac:dyDescent="0.2">
      <c r="A577" s="452"/>
      <c r="B577" s="595" t="s">
        <v>63</v>
      </c>
      <c r="C577" s="596"/>
      <c r="D577" s="649"/>
      <c r="E577" s="453">
        <v>1391357.7499999991</v>
      </c>
      <c r="F577" s="454">
        <v>0.2186840305597495</v>
      </c>
      <c r="G577" s="487"/>
      <c r="H577" s="484"/>
      <c r="I577" s="470"/>
    </row>
    <row r="578" spans="1:10" s="486" customFormat="1" ht="12.75" x14ac:dyDescent="0.2">
      <c r="A578" s="463"/>
      <c r="B578" s="595" t="s">
        <v>64</v>
      </c>
      <c r="C578" s="596"/>
      <c r="D578" s="649"/>
      <c r="E578" s="453">
        <v>2727689.5999999996</v>
      </c>
      <c r="F578" s="454">
        <v>0.2359314447958194</v>
      </c>
      <c r="G578" s="490"/>
      <c r="H578" s="488"/>
      <c r="I578" s="472"/>
    </row>
    <row r="579" spans="1:10" s="486" customFormat="1" ht="12.75" x14ac:dyDescent="0.2">
      <c r="A579" s="463"/>
      <c r="B579" s="595" t="s">
        <v>478</v>
      </c>
      <c r="C579" s="596"/>
      <c r="D579" s="649"/>
      <c r="E579" s="453"/>
      <c r="F579" s="454"/>
      <c r="G579" s="490"/>
      <c r="H579" s="488"/>
      <c r="I579" s="472"/>
    </row>
    <row r="580" spans="1:10" s="486" customFormat="1" ht="12.75" x14ac:dyDescent="0.2">
      <c r="A580" s="463"/>
      <c r="B580" s="595" t="s">
        <v>479</v>
      </c>
      <c r="C580" s="596"/>
      <c r="D580" s="596"/>
      <c r="E580" s="453"/>
      <c r="F580" s="454"/>
      <c r="G580" s="490"/>
      <c r="H580" s="488"/>
      <c r="I580" s="472"/>
    </row>
    <row r="581" spans="1:10" s="486" customFormat="1" ht="19.5" customHeight="1" x14ac:dyDescent="0.2">
      <c r="A581" s="489"/>
      <c r="B581" s="641" t="s">
        <v>65</v>
      </c>
      <c r="C581" s="642"/>
      <c r="D581" s="643"/>
      <c r="E581" s="326">
        <v>286849565.47999561</v>
      </c>
      <c r="F581" s="243">
        <v>-4.8965146320882558E-2</v>
      </c>
      <c r="G581" s="492"/>
      <c r="H581" s="491"/>
      <c r="I581" s="481"/>
    </row>
    <row r="582" spans="1:10" s="486" customFormat="1" x14ac:dyDescent="0.2">
      <c r="A582" s="452"/>
      <c r="B582" s="467">
        <f>64</f>
        <v>64</v>
      </c>
      <c r="C582" s="468"/>
      <c r="D582" s="468"/>
      <c r="E582" s="469"/>
      <c r="F582" s="470"/>
      <c r="G582" s="492"/>
      <c r="H582" s="493"/>
      <c r="I582" s="494"/>
    </row>
    <row r="583" spans="1:10" s="486" customFormat="1" ht="15.75" x14ac:dyDescent="0.25">
      <c r="A583" s="452"/>
      <c r="B583" s="471" t="s">
        <v>0</v>
      </c>
      <c r="C583" s="472"/>
      <c r="D583" s="472"/>
      <c r="E583" s="472"/>
      <c r="F583" s="473"/>
      <c r="G583" s="492"/>
      <c r="H583" s="493"/>
      <c r="I583" s="494"/>
    </row>
    <row r="584" spans="1:10" s="496" customFormat="1" ht="12" customHeight="1" x14ac:dyDescent="0.2">
      <c r="A584" s="452"/>
      <c r="B584" s="474"/>
      <c r="C584" s="475" t="str">
        <f>$C$3</f>
        <v>PERIODE DU 1.1 AU 31.10.2024</v>
      </c>
      <c r="D584" s="476"/>
      <c r="E584" s="468"/>
      <c r="F584" s="477"/>
      <c r="G584" s="492"/>
      <c r="H584" s="493"/>
      <c r="I584" s="495"/>
    </row>
    <row r="585" spans="1:10" s="498" customFormat="1" ht="12.75" customHeight="1" x14ac:dyDescent="0.2">
      <c r="A585" s="452"/>
      <c r="B585" s="478" t="str">
        <f>B518</f>
        <v xml:space="preserve">             II- ASSURANCE MATERNITE : DEPENSES en milliers d'euros</v>
      </c>
      <c r="C585" s="479"/>
      <c r="D585" s="479"/>
      <c r="E585" s="479"/>
      <c r="F585" s="480"/>
      <c r="G585" s="492"/>
      <c r="H585" s="493"/>
      <c r="I585" s="497"/>
    </row>
    <row r="586" spans="1:10" s="500" customFormat="1" ht="12.75" customHeight="1" x14ac:dyDescent="0.2">
      <c r="A586" s="452"/>
      <c r="B586" s="661"/>
      <c r="C586" s="662"/>
      <c r="D586" s="482"/>
      <c r="E586" s="88" t="s">
        <v>6</v>
      </c>
      <c r="F586" s="339" t="s">
        <v>300</v>
      </c>
      <c r="G586" s="490"/>
      <c r="H586" s="493"/>
      <c r="I586" s="499"/>
      <c r="J586" s="457"/>
    </row>
    <row r="587" spans="1:10" s="486" customFormat="1" ht="12.75" customHeight="1" x14ac:dyDescent="0.2">
      <c r="A587" s="452"/>
      <c r="B587" s="505" t="s">
        <v>475</v>
      </c>
      <c r="C587" s="505"/>
      <c r="D587" s="505"/>
      <c r="E587" s="326"/>
      <c r="F587" s="243"/>
      <c r="G587" s="519"/>
      <c r="H587" s="513"/>
      <c r="I587" s="520"/>
    </row>
    <row r="588" spans="1:10" s="496" customFormat="1" ht="17.25" customHeight="1" x14ac:dyDescent="0.2">
      <c r="A588" s="452"/>
      <c r="B588" s="501"/>
      <c r="C588" s="502"/>
      <c r="D588" s="502"/>
      <c r="E588" s="503"/>
      <c r="F588" s="504"/>
      <c r="G588" s="519"/>
      <c r="H588" s="513"/>
      <c r="I588" s="495"/>
      <c r="J588" s="457"/>
    </row>
    <row r="589" spans="1:10" s="486" customFormat="1" ht="16.5" customHeight="1" x14ac:dyDescent="0.2">
      <c r="A589" s="452"/>
      <c r="B589" s="505" t="s">
        <v>30</v>
      </c>
      <c r="C589" s="506"/>
      <c r="D589" s="507"/>
      <c r="E589" s="508">
        <v>2553115863.5947614</v>
      </c>
      <c r="F589" s="509">
        <v>1.2624494736537484E-2</v>
      </c>
      <c r="G589" s="519"/>
      <c r="H589" s="513"/>
      <c r="I589" s="520"/>
      <c r="J589" s="457"/>
    </row>
    <row r="590" spans="1:10" s="486" customFormat="1" ht="16.5" customHeight="1" x14ac:dyDescent="0.2">
      <c r="A590" s="452"/>
      <c r="B590" s="510"/>
      <c r="C590" s="506"/>
      <c r="D590" s="506"/>
      <c r="E590" s="511"/>
      <c r="F590" s="512"/>
      <c r="G590" s="519"/>
      <c r="H590" s="513"/>
      <c r="I590" s="520"/>
      <c r="J590" s="457"/>
    </row>
    <row r="591" spans="1:10" s="486" customFormat="1" ht="16.5" customHeight="1" x14ac:dyDescent="0.2">
      <c r="A591" s="452"/>
      <c r="B591" s="505" t="s">
        <v>240</v>
      </c>
      <c r="C591" s="506"/>
      <c r="D591" s="507"/>
      <c r="E591" s="508">
        <v>756731.44999999949</v>
      </c>
      <c r="F591" s="509">
        <v>0.33935817692591486</v>
      </c>
      <c r="G591" s="519"/>
      <c r="H591" s="513"/>
      <c r="I591" s="520"/>
      <c r="J591" s="457"/>
    </row>
    <row r="592" spans="1:10" s="486" customFormat="1" ht="16.5" hidden="1" customHeight="1" x14ac:dyDescent="0.2">
      <c r="A592" s="452"/>
      <c r="B592" s="514"/>
      <c r="C592" s="515"/>
      <c r="D592" s="516"/>
      <c r="E592" s="517"/>
      <c r="F592" s="518"/>
      <c r="G592" s="519"/>
      <c r="H592" s="513"/>
      <c r="I592" s="520"/>
      <c r="J592" s="457"/>
    </row>
    <row r="593" spans="1:10" s="486" customFormat="1" ht="16.5" hidden="1" customHeight="1" x14ac:dyDescent="0.2">
      <c r="A593" s="452"/>
      <c r="B593" s="514"/>
      <c r="C593" s="515"/>
      <c r="D593" s="516"/>
      <c r="E593" s="517"/>
      <c r="F593" s="518"/>
      <c r="G593" s="519"/>
      <c r="H593" s="513"/>
      <c r="I593" s="520"/>
      <c r="J593" s="457"/>
    </row>
    <row r="594" spans="1:10" s="486" customFormat="1" ht="16.5" hidden="1" customHeight="1" x14ac:dyDescent="0.2">
      <c r="A594" s="452"/>
      <c r="B594" s="514"/>
      <c r="C594" s="515"/>
      <c r="D594" s="516"/>
      <c r="E594" s="517"/>
      <c r="F594" s="518"/>
      <c r="G594" s="519"/>
      <c r="H594" s="513"/>
      <c r="I594" s="520"/>
      <c r="J594" s="457"/>
    </row>
    <row r="595" spans="1:10" s="486" customFormat="1" ht="16.5" customHeight="1" x14ac:dyDescent="0.2">
      <c r="A595" s="452"/>
      <c r="B595" s="514"/>
      <c r="C595" s="515"/>
      <c r="D595" s="572"/>
      <c r="E595" s="517"/>
      <c r="F595" s="518"/>
      <c r="G595" s="519"/>
      <c r="H595" s="513"/>
      <c r="I595" s="520"/>
      <c r="J595" s="457"/>
    </row>
    <row r="596" spans="1:10" s="486" customFormat="1" ht="16.5" customHeight="1" x14ac:dyDescent="0.2">
      <c r="A596" s="452"/>
      <c r="B596" s="126" t="s">
        <v>433</v>
      </c>
      <c r="C596" s="127"/>
      <c r="D596" s="128"/>
      <c r="E596" s="334"/>
      <c r="F596" s="249"/>
      <c r="G596" s="519"/>
      <c r="H596" s="513"/>
      <c r="I596" s="520"/>
      <c r="J596" s="457"/>
    </row>
    <row r="597" spans="1:10" s="486" customFormat="1" ht="16.5" customHeight="1" x14ac:dyDescent="0.2">
      <c r="A597" s="452"/>
      <c r="B597" s="514"/>
      <c r="C597" s="515"/>
      <c r="D597" s="516"/>
      <c r="E597" s="517"/>
      <c r="F597" s="518"/>
      <c r="G597" s="519"/>
      <c r="H597" s="513"/>
      <c r="I597" s="520"/>
      <c r="J597" s="457"/>
    </row>
    <row r="598" spans="1:10" s="486" customFormat="1" ht="16.5" customHeight="1" x14ac:dyDescent="0.2">
      <c r="A598" s="452"/>
      <c r="B598" s="505" t="s">
        <v>19</v>
      </c>
      <c r="C598" s="521"/>
      <c r="D598" s="522"/>
      <c r="E598" s="508"/>
      <c r="F598" s="509"/>
      <c r="G598" s="519"/>
      <c r="H598" s="513"/>
      <c r="I598" s="520"/>
      <c r="J598" s="457"/>
    </row>
    <row r="599" spans="1:10" s="486" customFormat="1" ht="16.5" customHeight="1" x14ac:dyDescent="0.2">
      <c r="A599" s="452"/>
      <c r="B599" s="514"/>
      <c r="C599" s="515"/>
      <c r="D599" s="516"/>
      <c r="E599" s="517"/>
      <c r="F599" s="518"/>
      <c r="G599" s="519"/>
      <c r="H599" s="513"/>
      <c r="I599" s="520"/>
      <c r="J599" s="457"/>
    </row>
    <row r="600" spans="1:10" s="486" customFormat="1" ht="16.5" customHeight="1" x14ac:dyDescent="0.2">
      <c r="A600" s="452"/>
      <c r="B600" s="505" t="s">
        <v>44</v>
      </c>
      <c r="C600" s="521"/>
      <c r="D600" s="522"/>
      <c r="E600" s="508"/>
      <c r="F600" s="509"/>
      <c r="G600" s="519"/>
      <c r="H600" s="513"/>
      <c r="I600" s="520"/>
    </row>
    <row r="601" spans="1:10" s="486" customFormat="1" ht="16.5" customHeight="1" x14ac:dyDescent="0.2">
      <c r="A601" s="452"/>
      <c r="B601" s="514"/>
      <c r="C601" s="515"/>
      <c r="D601" s="516"/>
      <c r="E601" s="517"/>
      <c r="F601" s="518"/>
      <c r="G601" s="519"/>
      <c r="H601" s="513"/>
      <c r="I601" s="520"/>
      <c r="J601" s="457"/>
    </row>
    <row r="602" spans="1:10" s="486" customFormat="1" ht="16.5" customHeight="1" x14ac:dyDescent="0.2">
      <c r="A602" s="452"/>
      <c r="B602" s="523" t="s">
        <v>42</v>
      </c>
      <c r="C602" s="521"/>
      <c r="D602" s="522"/>
      <c r="E602" s="524"/>
      <c r="F602" s="525"/>
      <c r="G602" s="519"/>
      <c r="H602" s="513"/>
      <c r="I602" s="520"/>
    </row>
    <row r="603" spans="1:10" s="486" customFormat="1" ht="16.5" customHeight="1" x14ac:dyDescent="0.2">
      <c r="A603" s="452"/>
      <c r="B603" s="526" t="s">
        <v>83</v>
      </c>
      <c r="C603" s="515"/>
      <c r="D603" s="527"/>
      <c r="E603" s="528"/>
      <c r="F603" s="529"/>
      <c r="G603" s="540"/>
      <c r="H603" s="513"/>
      <c r="I603" s="520"/>
      <c r="J603" s="457"/>
    </row>
    <row r="604" spans="1:10" s="486" customFormat="1" ht="16.5" customHeight="1" x14ac:dyDescent="0.2">
      <c r="A604" s="452"/>
      <c r="B604" s="530" t="s">
        <v>84</v>
      </c>
      <c r="C604" s="531"/>
      <c r="D604" s="532"/>
      <c r="E604" s="533"/>
      <c r="F604" s="534"/>
      <c r="G604" s="468"/>
      <c r="H604" s="541"/>
      <c r="I604" s="520"/>
    </row>
    <row r="605" spans="1:10" s="486" customFormat="1" ht="16.5" customHeight="1" thickBot="1" x14ac:dyDescent="0.25">
      <c r="A605" s="452"/>
      <c r="B605" s="535"/>
      <c r="C605" s="515"/>
      <c r="D605" s="582"/>
      <c r="E605" s="585"/>
      <c r="F605" s="586"/>
      <c r="G605" s="468"/>
      <c r="H605" s="541"/>
      <c r="I605" s="520"/>
    </row>
    <row r="606" spans="1:10" ht="16.5" customHeight="1" thickBot="1" x14ac:dyDescent="0.25">
      <c r="B606" s="536" t="s">
        <v>168</v>
      </c>
      <c r="C606" s="537"/>
      <c r="D606" s="537"/>
      <c r="E606" s="538">
        <v>4282678558.9741449</v>
      </c>
      <c r="F606" s="539">
        <v>8.2707467862468409E-3</v>
      </c>
      <c r="I606" s="111"/>
      <c r="J606" s="104"/>
    </row>
    <row r="607" spans="1:10" ht="16.5" customHeight="1" x14ac:dyDescent="0.2">
      <c r="B607" s="467"/>
      <c r="C607" s="468"/>
      <c r="D607" s="468"/>
      <c r="E607" s="468"/>
      <c r="F607" s="468"/>
      <c r="I607" s="111"/>
      <c r="J607" s="104"/>
    </row>
    <row r="608" spans="1:10" ht="16.5" customHeight="1" x14ac:dyDescent="0.2">
      <c r="I608" s="111"/>
    </row>
    <row r="609" spans="1:10" s="136" customFormat="1" ht="39" customHeight="1" x14ac:dyDescent="0.2">
      <c r="A609" s="6"/>
      <c r="B609" s="5"/>
      <c r="C609" s="3"/>
      <c r="D609" s="3"/>
      <c r="E609" s="3"/>
      <c r="F609" s="3"/>
      <c r="G609" s="3"/>
      <c r="H609" s="3"/>
      <c r="I609" s="85"/>
      <c r="J609" s="104"/>
    </row>
  </sheetData>
  <dataConsolidate/>
  <mergeCells count="90">
    <mergeCell ref="B579:D579"/>
    <mergeCell ref="B562:D562"/>
    <mergeCell ref="B564:D564"/>
    <mergeCell ref="B572:D572"/>
    <mergeCell ref="B525:D525"/>
    <mergeCell ref="B520:D520"/>
    <mergeCell ref="B549:D549"/>
    <mergeCell ref="B521:D521"/>
    <mergeCell ref="B532:D532"/>
    <mergeCell ref="B561:D561"/>
    <mergeCell ref="B506:C506"/>
    <mergeCell ref="B514:C514"/>
    <mergeCell ref="B535:D535"/>
    <mergeCell ref="B586:C586"/>
    <mergeCell ref="B477:C477"/>
    <mergeCell ref="B494:C494"/>
    <mergeCell ref="B507:C507"/>
    <mergeCell ref="B497:C497"/>
    <mergeCell ref="B478:C478"/>
    <mergeCell ref="B502:C502"/>
    <mergeCell ref="B505:C505"/>
    <mergeCell ref="B550:D550"/>
    <mergeCell ref="B508:C508"/>
    <mergeCell ref="B512:C512"/>
    <mergeCell ref="B500:C500"/>
    <mergeCell ref="B481:C481"/>
    <mergeCell ref="B498:C498"/>
    <mergeCell ref="B499:C499"/>
    <mergeCell ref="B490:C490"/>
    <mergeCell ref="B485:C485"/>
    <mergeCell ref="B495:C495"/>
    <mergeCell ref="B501:C501"/>
    <mergeCell ref="B484:C484"/>
    <mergeCell ref="B479:C479"/>
    <mergeCell ref="B496:C496"/>
    <mergeCell ref="B558:D558"/>
    <mergeCell ref="B533:D533"/>
    <mergeCell ref="B534:D534"/>
    <mergeCell ref="B543:D543"/>
    <mergeCell ref="B556:D556"/>
    <mergeCell ref="B480:C480"/>
    <mergeCell ref="B492:C492"/>
    <mergeCell ref="B491:C491"/>
    <mergeCell ref="B489:C489"/>
    <mergeCell ref="B493:C493"/>
    <mergeCell ref="B536:D536"/>
    <mergeCell ref="B511:C511"/>
    <mergeCell ref="B510:C510"/>
    <mergeCell ref="B519:C519"/>
    <mergeCell ref="B515:C515"/>
    <mergeCell ref="B513:C513"/>
    <mergeCell ref="B557:D557"/>
    <mergeCell ref="B509:C509"/>
    <mergeCell ref="B522:D522"/>
    <mergeCell ref="B523:D523"/>
    <mergeCell ref="B524:D524"/>
    <mergeCell ref="B548:D548"/>
    <mergeCell ref="B526:D526"/>
    <mergeCell ref="B531:D531"/>
    <mergeCell ref="B527:D527"/>
    <mergeCell ref="B537:D537"/>
    <mergeCell ref="B538:D538"/>
    <mergeCell ref="B541:D541"/>
    <mergeCell ref="B542:D542"/>
    <mergeCell ref="B539:D539"/>
    <mergeCell ref="B540:D540"/>
    <mergeCell ref="B544:D544"/>
    <mergeCell ref="B551:D551"/>
    <mergeCell ref="B552:D552"/>
    <mergeCell ref="B553:D553"/>
    <mergeCell ref="B563:D563"/>
    <mergeCell ref="B565:D565"/>
    <mergeCell ref="B545:D545"/>
    <mergeCell ref="B547:D547"/>
    <mergeCell ref="B570:D570"/>
    <mergeCell ref="B576:D576"/>
    <mergeCell ref="B566:D566"/>
    <mergeCell ref="B555:D555"/>
    <mergeCell ref="B560:D560"/>
    <mergeCell ref="B559:D559"/>
    <mergeCell ref="B580:D580"/>
    <mergeCell ref="B567:D567"/>
    <mergeCell ref="B578:D578"/>
    <mergeCell ref="B581:D581"/>
    <mergeCell ref="B568:D568"/>
    <mergeCell ref="B569:D569"/>
    <mergeCell ref="B571:D571"/>
    <mergeCell ref="B575:D575"/>
    <mergeCell ref="B577:D577"/>
    <mergeCell ref="B574:D574"/>
  </mergeCells>
  <phoneticPr fontId="22" type="noConversion"/>
  <printOptions headings="1"/>
  <pageMargins left="0.19685039370078741" right="0.19685039370078741" top="0.27559055118110237" bottom="0.19685039370078741" header="0.31496062992125984" footer="0.51181102362204722"/>
  <pageSetup paperSize="9" scale="32" fitToHeight="7" orientation="portrait" verticalDpi="1200" r:id="rId1"/>
  <headerFooter alignWithMargins="0"/>
  <rowBreaks count="4" manualBreakCount="4">
    <brk id="135" max="8" man="1"/>
    <brk id="268" max="8" man="1"/>
    <brk id="384" max="8" man="1"/>
    <brk id="472" max="8"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tabColor indexed="45"/>
  </sheetPr>
  <dimension ref="A1:I23"/>
  <sheetViews>
    <sheetView showZeros="0" view="pageBreakPreview" zoomScale="115" zoomScaleNormal="100" zoomScaleSheetLayoutView="115" workbookViewId="0">
      <selection activeCell="D21" sqref="D21:F21"/>
    </sheetView>
  </sheetViews>
  <sheetFormatPr baseColWidth="10" defaultRowHeight="11.25" x14ac:dyDescent="0.2"/>
  <cols>
    <col min="1" max="1" width="4" style="6" customWidth="1"/>
    <col min="2" max="2" width="45.42578125" style="5" customWidth="1"/>
    <col min="3" max="3" width="13.7109375" style="3" customWidth="1"/>
    <col min="4" max="4" width="14.7109375" style="3" customWidth="1"/>
    <col min="5" max="5" width="2.28515625" style="3" customWidth="1"/>
    <col min="6" max="6" width="10.42578125" style="3" customWidth="1"/>
    <col min="7" max="7" width="2.5703125" style="3" customWidth="1"/>
    <col min="8" max="16384" width="11.42578125" style="5"/>
  </cols>
  <sheetData>
    <row r="1" spans="1:9" x14ac:dyDescent="0.2">
      <c r="B1" s="43"/>
      <c r="G1" s="4"/>
    </row>
    <row r="2" spans="1:9" s="136" customFormat="1" ht="24.75" customHeight="1" x14ac:dyDescent="0.15">
      <c r="A2" s="6"/>
      <c r="B2" s="137" t="s">
        <v>332</v>
      </c>
      <c r="C2" s="138"/>
      <c r="D2" s="138"/>
      <c r="E2" s="138"/>
      <c r="F2" s="138"/>
      <c r="G2" s="138"/>
    </row>
    <row r="3" spans="1:9" ht="12" customHeight="1" x14ac:dyDescent="0.2">
      <c r="B3" s="9">
        <f>CUMUL_Maladie_mnt!B3</f>
        <v>0</v>
      </c>
      <c r="C3" s="11" t="str">
        <f>CUMUL_Maladie_mnt!C3</f>
        <v>PERIODE DU 1.1 AU 31.10.2024</v>
      </c>
      <c r="D3" s="11"/>
      <c r="H3" s="3"/>
      <c r="I3" s="3"/>
    </row>
    <row r="4" spans="1:9" ht="19.5" customHeight="1" x14ac:dyDescent="0.2">
      <c r="B4" s="12" t="s">
        <v>46</v>
      </c>
      <c r="C4" s="87"/>
      <c r="D4" s="139"/>
      <c r="E4" s="139"/>
      <c r="F4" s="140"/>
      <c r="G4" s="86"/>
    </row>
    <row r="5" spans="1:9" ht="25.5" customHeight="1" x14ac:dyDescent="0.2">
      <c r="B5" s="141" t="s">
        <v>15</v>
      </c>
      <c r="C5" s="142"/>
      <c r="D5" s="189" t="s">
        <v>6</v>
      </c>
      <c r="E5" s="143"/>
      <c r="F5" s="341" t="s">
        <v>333</v>
      </c>
      <c r="G5" s="144"/>
    </row>
    <row r="6" spans="1:9" ht="25.5" customHeight="1" x14ac:dyDescent="0.2">
      <c r="B6" s="145" t="s">
        <v>32</v>
      </c>
      <c r="C6" s="146"/>
      <c r="D6" s="365"/>
      <c r="E6" s="257"/>
      <c r="F6" s="388"/>
      <c r="G6" s="144"/>
    </row>
    <row r="7" spans="1:9" s="95" customFormat="1" ht="25.5" customHeight="1" x14ac:dyDescent="0.2">
      <c r="A7" s="91"/>
      <c r="B7" s="147" t="s">
        <v>16</v>
      </c>
      <c r="C7" s="148"/>
      <c r="D7" s="364"/>
      <c r="E7" s="258"/>
      <c r="F7" s="239"/>
      <c r="G7" s="94"/>
    </row>
    <row r="8" spans="1:9" ht="15" hidden="1" customHeight="1" x14ac:dyDescent="0.2">
      <c r="B8" s="149" t="s">
        <v>334</v>
      </c>
      <c r="C8" s="68"/>
      <c r="D8" s="364">
        <v>6160845458.0200005</v>
      </c>
      <c r="E8" s="258"/>
      <c r="F8" s="239">
        <v>6.2904223880130949E-2</v>
      </c>
      <c r="G8" s="20"/>
    </row>
    <row r="9" spans="1:9" ht="15" hidden="1" customHeight="1" x14ac:dyDescent="0.2">
      <c r="B9" s="149" t="s">
        <v>335</v>
      </c>
      <c r="C9" s="68"/>
      <c r="D9" s="364"/>
      <c r="E9" s="258"/>
      <c r="F9" s="239"/>
      <c r="G9" s="20"/>
    </row>
    <row r="10" spans="1:9" ht="15" customHeight="1" x14ac:dyDescent="0.2">
      <c r="B10" s="149" t="s">
        <v>317</v>
      </c>
      <c r="C10" s="68"/>
      <c r="D10" s="364">
        <v>6160845458.0200005</v>
      </c>
      <c r="E10" s="258"/>
      <c r="F10" s="239">
        <v>6.2904223880130949E-2</v>
      </c>
      <c r="G10" s="20"/>
    </row>
    <row r="11" spans="1:9" ht="24" hidden="1" customHeight="1" x14ac:dyDescent="0.2">
      <c r="B11" s="149" t="s">
        <v>336</v>
      </c>
      <c r="C11" s="68"/>
      <c r="D11" s="364">
        <v>230431765.47999984</v>
      </c>
      <c r="E11" s="258"/>
      <c r="F11" s="239">
        <v>3.7284252774260285E-2</v>
      </c>
      <c r="G11" s="20"/>
    </row>
    <row r="12" spans="1:9" ht="12.75" hidden="1" customHeight="1" x14ac:dyDescent="0.2">
      <c r="B12" s="149" t="s">
        <v>337</v>
      </c>
      <c r="C12" s="68"/>
      <c r="D12" s="364"/>
      <c r="E12" s="258"/>
      <c r="F12" s="239"/>
      <c r="G12" s="20"/>
    </row>
    <row r="13" spans="1:9" ht="13.5" customHeight="1" x14ac:dyDescent="0.2">
      <c r="B13" s="149" t="s">
        <v>318</v>
      </c>
      <c r="C13" s="68"/>
      <c r="D13" s="364">
        <v>230431765.47999984</v>
      </c>
      <c r="E13" s="258"/>
      <c r="F13" s="239">
        <v>3.7284252774260285E-2</v>
      </c>
      <c r="G13" s="20"/>
    </row>
    <row r="14" spans="1:9" ht="21.75" hidden="1" customHeight="1" x14ac:dyDescent="0.2">
      <c r="B14" s="149" t="s">
        <v>338</v>
      </c>
      <c r="C14" s="68"/>
      <c r="D14" s="364">
        <v>131112795.79000002</v>
      </c>
      <c r="E14" s="258"/>
      <c r="F14" s="239">
        <v>3.2734869304751335E-3</v>
      </c>
      <c r="G14" s="20"/>
    </row>
    <row r="15" spans="1:9" ht="14.25" hidden="1" customHeight="1" x14ac:dyDescent="0.2">
      <c r="B15" s="149" t="s">
        <v>339</v>
      </c>
      <c r="C15" s="68"/>
      <c r="D15" s="365"/>
      <c r="E15" s="257"/>
      <c r="F15" s="239"/>
      <c r="G15" s="20"/>
    </row>
    <row r="16" spans="1:9" ht="16.5" customHeight="1" x14ac:dyDescent="0.2">
      <c r="B16" s="149" t="s">
        <v>319</v>
      </c>
      <c r="C16" s="68"/>
      <c r="D16" s="364">
        <v>131112795.79000002</v>
      </c>
      <c r="E16" s="258"/>
      <c r="F16" s="239">
        <v>3.2734869304751335E-3</v>
      </c>
      <c r="G16" s="20"/>
    </row>
    <row r="17" spans="1:7" s="63" customFormat="1" ht="29.25" customHeight="1" x14ac:dyDescent="0.2">
      <c r="A17" s="61"/>
      <c r="B17" s="151" t="s">
        <v>17</v>
      </c>
      <c r="C17" s="152"/>
      <c r="D17" s="426">
        <v>6522390019.29</v>
      </c>
      <c r="E17" s="397"/>
      <c r="F17" s="389">
        <v>6.0711324360197549E-2</v>
      </c>
      <c r="G17" s="153"/>
    </row>
    <row r="18" spans="1:7" ht="20.25" customHeight="1" thickBot="1" x14ac:dyDescent="0.25">
      <c r="B18" s="97" t="s">
        <v>18</v>
      </c>
      <c r="C18" s="150"/>
      <c r="D18" s="364"/>
      <c r="E18" s="258"/>
      <c r="F18" s="390"/>
      <c r="G18" s="20"/>
    </row>
    <row r="19" spans="1:7" s="121" customFormat="1" ht="42.75" customHeight="1" thickBot="1" x14ac:dyDescent="0.25">
      <c r="A19" s="114"/>
      <c r="B19" s="154" t="s">
        <v>19</v>
      </c>
      <c r="C19" s="155"/>
      <c r="D19" s="366">
        <v>6522390019.29</v>
      </c>
      <c r="E19" s="259"/>
      <c r="F19" s="260">
        <v>6.0711324360197549E-2</v>
      </c>
      <c r="G19" s="156"/>
    </row>
    <row r="20" spans="1:7" s="160" customFormat="1" ht="42.75" customHeight="1" thickBot="1" x14ac:dyDescent="0.25">
      <c r="A20" s="6"/>
      <c r="B20" s="157"/>
      <c r="C20" s="158"/>
      <c r="D20" s="159"/>
      <c r="E20" s="159"/>
      <c r="F20" s="188"/>
      <c r="G20" s="47"/>
    </row>
    <row r="21" spans="1:7" s="121" customFormat="1" ht="53.25" customHeight="1" thickBot="1" x14ac:dyDescent="0.25">
      <c r="A21" s="114"/>
      <c r="B21" s="379" t="s">
        <v>44</v>
      </c>
      <c r="C21" s="380"/>
      <c r="D21" s="381">
        <v>91249411.779999733</v>
      </c>
      <c r="E21" s="259"/>
      <c r="F21" s="260">
        <v>2.8988498684145103E-2</v>
      </c>
      <c r="G21" s="156"/>
    </row>
    <row r="22" spans="1:7" ht="29.25" customHeight="1" x14ac:dyDescent="0.2">
      <c r="B22" s="382"/>
      <c r="C22" s="159"/>
      <c r="D22" s="159"/>
      <c r="E22" s="159"/>
      <c r="F22" s="47"/>
      <c r="G22" s="47"/>
    </row>
    <row r="23" spans="1:7" ht="9" customHeight="1" x14ac:dyDescent="0.2">
      <c r="A23" s="1"/>
      <c r="F23" s="4"/>
      <c r="G23" s="4"/>
    </row>
  </sheetData>
  <dataConsolidate/>
  <phoneticPr fontId="22" type="noConversion"/>
  <pageMargins left="0.19685039370078741" right="0.19685039370078741" top="0.27559055118110237" bottom="0.19685039370078741" header="0.31496062992125984" footer="0.51181102362204722"/>
  <pageSetup paperSize="9" scale="88" orientation="portrait" horizontalDpi="1200" verticalDpi="1200" r:id="rId1"/>
  <headerFooter alignWithMargins="0">
    <oddFooter xml:space="preserve">&amp;R&amp;8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tabColor indexed="45"/>
  </sheetPr>
  <dimension ref="A1:K601"/>
  <sheetViews>
    <sheetView showZeros="0" view="pageBreakPreview" topLeftCell="A430" zoomScale="115" zoomScaleNormal="100" zoomScaleSheetLayoutView="115" workbookViewId="0">
      <selection activeCell="E600" sqref="E600:F600"/>
    </sheetView>
  </sheetViews>
  <sheetFormatPr baseColWidth="10" defaultRowHeight="11.25" x14ac:dyDescent="0.2"/>
  <cols>
    <col min="1" max="1" width="4" style="6" customWidth="1"/>
    <col min="2" max="2" width="64.28515625" style="5" customWidth="1"/>
    <col min="3" max="3" width="15" style="3" bestFit="1" customWidth="1"/>
    <col min="4" max="4" width="14.85546875" style="3" customWidth="1"/>
    <col min="5" max="5" width="15" style="3" customWidth="1"/>
    <col min="6" max="6" width="14.85546875" style="3" bestFit="1" customWidth="1"/>
    <col min="7" max="7" width="3.8554687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5" customHeight="1" x14ac:dyDescent="0.25">
      <c r="B2" s="7" t="s">
        <v>288</v>
      </c>
      <c r="C2" s="8"/>
      <c r="D2" s="8"/>
      <c r="E2" s="8"/>
      <c r="F2" s="8"/>
      <c r="G2" s="8"/>
      <c r="H2" s="8"/>
      <c r="I2" s="8"/>
    </row>
    <row r="3" spans="1:9" ht="12" customHeight="1" x14ac:dyDescent="0.2">
      <c r="B3" s="9"/>
      <c r="C3" s="10" t="str">
        <f>CUMUL_Tousrisques_mnt!C3</f>
        <v>PERIODE DU 1.1 AU 31.10.2024</v>
      </c>
      <c r="D3" s="11"/>
    </row>
    <row r="4" spans="1:9" ht="14.25" customHeight="1" x14ac:dyDescent="0.2">
      <c r="B4" s="12" t="s">
        <v>173</v>
      </c>
      <c r="C4" s="13"/>
      <c r="D4" s="13"/>
      <c r="E4" s="13"/>
      <c r="F4" s="14"/>
      <c r="G4" s="15"/>
      <c r="H4" s="5"/>
      <c r="I4" s="5"/>
    </row>
    <row r="5" spans="1:9" ht="12" customHeight="1" x14ac:dyDescent="0.2">
      <c r="B5" s="16" t="s">
        <v>4</v>
      </c>
      <c r="C5" s="18" t="s">
        <v>6</v>
      </c>
      <c r="D5" s="219" t="s">
        <v>3</v>
      </c>
      <c r="E5" s="219" t="s">
        <v>237</v>
      </c>
      <c r="F5" s="19" t="str">
        <f>CUMUL_Maladie_mnt!$H$5</f>
        <v>PCAP</v>
      </c>
      <c r="G5" s="20"/>
      <c r="H5" s="5"/>
      <c r="I5" s="5"/>
    </row>
    <row r="6" spans="1:9" ht="9.75" customHeight="1" x14ac:dyDescent="0.2">
      <c r="B6" s="21"/>
      <c r="C6" s="17"/>
      <c r="D6" s="220" t="s">
        <v>241</v>
      </c>
      <c r="E6" s="220" t="s">
        <v>239</v>
      </c>
      <c r="F6" s="22" t="str">
        <f>CUMUL_Maladie_mnt!$H$6</f>
        <v>en %</v>
      </c>
      <c r="G6" s="23"/>
      <c r="H6" s="5"/>
      <c r="I6" s="5"/>
    </row>
    <row r="7" spans="1:9" s="28" customFormat="1" ht="16.5" customHeight="1" x14ac:dyDescent="0.2">
      <c r="A7" s="24"/>
      <c r="B7" s="25" t="s">
        <v>170</v>
      </c>
      <c r="C7" s="287"/>
      <c r="D7" s="288"/>
      <c r="E7" s="288"/>
      <c r="F7" s="181"/>
      <c r="G7" s="27"/>
    </row>
    <row r="8" spans="1:9" ht="6.75" customHeight="1" x14ac:dyDescent="0.2">
      <c r="B8" s="29"/>
      <c r="C8" s="289"/>
      <c r="D8" s="290"/>
      <c r="E8" s="290"/>
      <c r="F8" s="179"/>
      <c r="G8" s="20"/>
      <c r="H8" s="5"/>
      <c r="I8" s="5"/>
    </row>
    <row r="9" spans="1:9" s="28" customFormat="1" ht="14.25" customHeight="1" x14ac:dyDescent="0.2">
      <c r="A9" s="24"/>
      <c r="B9" s="31" t="s">
        <v>88</v>
      </c>
      <c r="C9" s="291"/>
      <c r="D9" s="292"/>
      <c r="E9" s="292"/>
      <c r="F9" s="178"/>
      <c r="G9" s="27"/>
    </row>
    <row r="10" spans="1:9" ht="10.5" customHeight="1" x14ac:dyDescent="0.2">
      <c r="B10" s="16" t="s">
        <v>22</v>
      </c>
      <c r="C10" s="289">
        <v>55015615.669999972</v>
      </c>
      <c r="D10" s="290">
        <v>2252977.0300000031</v>
      </c>
      <c r="E10" s="290">
        <v>49606.09</v>
      </c>
      <c r="F10" s="179">
        <v>3.6910982419233296E-2</v>
      </c>
      <c r="G10" s="20"/>
      <c r="H10" s="5"/>
      <c r="I10" s="5"/>
    </row>
    <row r="11" spans="1:9" ht="10.5" customHeight="1" x14ac:dyDescent="0.2">
      <c r="B11" s="16" t="s">
        <v>100</v>
      </c>
      <c r="C11" s="289">
        <v>440689.38999999996</v>
      </c>
      <c r="D11" s="290">
        <v>26.5</v>
      </c>
      <c r="E11" s="290">
        <v>1218.83</v>
      </c>
      <c r="F11" s="179">
        <v>-0.11644486466173765</v>
      </c>
      <c r="G11" s="20"/>
      <c r="H11" s="5"/>
      <c r="I11" s="5"/>
    </row>
    <row r="12" spans="1:9" ht="10.5" customHeight="1" x14ac:dyDescent="0.2">
      <c r="B12" s="16" t="s">
        <v>340</v>
      </c>
      <c r="C12" s="289">
        <v>3006899.97</v>
      </c>
      <c r="D12" s="290">
        <v>217740.12</v>
      </c>
      <c r="E12" s="290">
        <v>2730.46</v>
      </c>
      <c r="F12" s="179">
        <v>8.4022861984345054E-2</v>
      </c>
      <c r="G12" s="20"/>
      <c r="H12" s="5"/>
      <c r="I12" s="5"/>
    </row>
    <row r="13" spans="1:9" ht="10.5" customHeight="1" x14ac:dyDescent="0.2">
      <c r="B13" s="340" t="s">
        <v>90</v>
      </c>
      <c r="C13" s="289">
        <v>2971503.66</v>
      </c>
      <c r="D13" s="290">
        <v>214568.19999999995</v>
      </c>
      <c r="E13" s="290">
        <v>2607.5500000000002</v>
      </c>
      <c r="F13" s="179">
        <v>8.4915305423363119E-2</v>
      </c>
      <c r="G13" s="20"/>
      <c r="H13" s="5"/>
      <c r="I13" s="5"/>
    </row>
    <row r="14" spans="1:9" ht="10.5" customHeight="1" x14ac:dyDescent="0.2">
      <c r="B14" s="33" t="s">
        <v>304</v>
      </c>
      <c r="C14" s="289">
        <v>716988.67000000016</v>
      </c>
      <c r="D14" s="290">
        <v>71868.569999999949</v>
      </c>
      <c r="E14" s="290">
        <v>393.14000000000004</v>
      </c>
      <c r="F14" s="179">
        <v>5.4720577302854068E-2</v>
      </c>
      <c r="G14" s="20"/>
      <c r="H14" s="5"/>
      <c r="I14" s="5"/>
    </row>
    <row r="15" spans="1:9" ht="10.5" customHeight="1" x14ac:dyDescent="0.2">
      <c r="B15" s="33" t="s">
        <v>305</v>
      </c>
      <c r="C15" s="289"/>
      <c r="D15" s="290"/>
      <c r="E15" s="290"/>
      <c r="F15" s="179"/>
      <c r="G15" s="20"/>
      <c r="H15" s="5"/>
      <c r="I15" s="5"/>
    </row>
    <row r="16" spans="1:9" ht="10.5" customHeight="1" x14ac:dyDescent="0.2">
      <c r="B16" s="33" t="s">
        <v>306</v>
      </c>
      <c r="C16" s="289">
        <v>796.29</v>
      </c>
      <c r="D16" s="290">
        <v>566.84</v>
      </c>
      <c r="E16" s="290"/>
      <c r="F16" s="179">
        <v>0.67735344300971057</v>
      </c>
      <c r="G16" s="20"/>
      <c r="H16" s="5"/>
      <c r="I16" s="5"/>
    </row>
    <row r="17" spans="1:9" ht="10.5" customHeight="1" x14ac:dyDescent="0.2">
      <c r="B17" s="33" t="s">
        <v>307</v>
      </c>
      <c r="C17" s="289">
        <v>418106.78999999835</v>
      </c>
      <c r="D17" s="290">
        <v>12535.360000000002</v>
      </c>
      <c r="E17" s="290">
        <v>375.17</v>
      </c>
      <c r="F17" s="179">
        <v>-2.2730919020044871E-2</v>
      </c>
      <c r="G17" s="20"/>
      <c r="H17" s="5"/>
      <c r="I17" s="5"/>
    </row>
    <row r="18" spans="1:9" ht="10.5" customHeight="1" x14ac:dyDescent="0.2">
      <c r="B18" s="33" t="s">
        <v>308</v>
      </c>
      <c r="C18" s="289">
        <v>86522.849999999889</v>
      </c>
      <c r="D18" s="290">
        <v>618.79</v>
      </c>
      <c r="E18" s="290">
        <v>142.94</v>
      </c>
      <c r="F18" s="179">
        <v>0.2394314445948571</v>
      </c>
      <c r="G18" s="20"/>
      <c r="H18" s="5"/>
      <c r="I18" s="5"/>
    </row>
    <row r="19" spans="1:9" ht="10.5" customHeight="1" x14ac:dyDescent="0.2">
      <c r="B19" s="33" t="s">
        <v>309</v>
      </c>
      <c r="C19" s="289">
        <v>1749089.0600000019</v>
      </c>
      <c r="D19" s="290">
        <v>128978.64000000003</v>
      </c>
      <c r="E19" s="290">
        <v>1696.3</v>
      </c>
      <c r="F19" s="179">
        <v>0.12047712393689669</v>
      </c>
      <c r="G19" s="20"/>
      <c r="H19" s="5"/>
      <c r="I19" s="5"/>
    </row>
    <row r="20" spans="1:9" ht="10.5" customHeight="1" x14ac:dyDescent="0.2">
      <c r="B20" s="33" t="s">
        <v>89</v>
      </c>
      <c r="C20" s="289">
        <v>35396.310000000027</v>
      </c>
      <c r="D20" s="290">
        <v>3171.92</v>
      </c>
      <c r="E20" s="290">
        <v>122.91000000000004</v>
      </c>
      <c r="F20" s="179">
        <v>1.3999812648303189E-2</v>
      </c>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1.25" customHeight="1" x14ac:dyDescent="0.2">
      <c r="B23" s="16" t="s">
        <v>91</v>
      </c>
      <c r="C23" s="289">
        <v>291681.78000000003</v>
      </c>
      <c r="D23" s="290">
        <v>18842.09</v>
      </c>
      <c r="E23" s="290">
        <v>2040</v>
      </c>
      <c r="F23" s="179">
        <v>2.7706397968840779E-2</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2807.6000000000008</v>
      </c>
      <c r="D25" s="290">
        <v>2807.6000000000008</v>
      </c>
      <c r="E25" s="290"/>
      <c r="F25" s="179">
        <v>0.32122352941176491</v>
      </c>
      <c r="G25" s="34"/>
      <c r="H25" s="5"/>
      <c r="I25" s="5"/>
    </row>
    <row r="26" spans="1:9" ht="10.5" customHeight="1" x14ac:dyDescent="0.2">
      <c r="B26" s="16" t="s">
        <v>381</v>
      </c>
      <c r="C26" s="289">
        <v>631434.51999999967</v>
      </c>
      <c r="D26" s="290">
        <v>40</v>
      </c>
      <c r="E26" s="290">
        <v>398</v>
      </c>
      <c r="F26" s="179">
        <v>-1.9863337861211527E-2</v>
      </c>
      <c r="G26" s="34"/>
      <c r="H26" s="5"/>
      <c r="I26" s="5"/>
    </row>
    <row r="27" spans="1:9" s="486" customFormat="1" ht="10.5" customHeight="1" x14ac:dyDescent="0.2">
      <c r="A27" s="452"/>
      <c r="B27" s="563" t="s">
        <v>310</v>
      </c>
      <c r="C27" s="568"/>
      <c r="D27" s="569"/>
      <c r="E27" s="569"/>
      <c r="F27" s="570"/>
      <c r="G27" s="571"/>
    </row>
    <row r="28" spans="1:9" s="486" customFormat="1" ht="10.5" customHeight="1" x14ac:dyDescent="0.2">
      <c r="A28" s="452"/>
      <c r="B28" s="563" t="s">
        <v>311</v>
      </c>
      <c r="C28" s="568"/>
      <c r="D28" s="569"/>
      <c r="E28" s="569"/>
      <c r="F28" s="570"/>
      <c r="G28" s="571"/>
    </row>
    <row r="29" spans="1:9" s="486" customFormat="1" ht="10.5" customHeight="1" x14ac:dyDescent="0.2">
      <c r="A29" s="452"/>
      <c r="B29" s="563" t="s">
        <v>312</v>
      </c>
      <c r="C29" s="568"/>
      <c r="D29" s="569"/>
      <c r="E29" s="569"/>
      <c r="F29" s="570"/>
      <c r="G29" s="571"/>
    </row>
    <row r="30" spans="1:9" s="486" customFormat="1" ht="10.5" customHeight="1" x14ac:dyDescent="0.2">
      <c r="A30" s="452"/>
      <c r="B30" s="563" t="s">
        <v>313</v>
      </c>
      <c r="C30" s="568"/>
      <c r="D30" s="569"/>
      <c r="E30" s="569"/>
      <c r="F30" s="570"/>
      <c r="G30" s="571"/>
    </row>
    <row r="31" spans="1:9" s="486" customFormat="1" ht="10.5" customHeight="1" x14ac:dyDescent="0.2">
      <c r="A31" s="452"/>
      <c r="B31" s="574" t="s">
        <v>448</v>
      </c>
      <c r="C31" s="568"/>
      <c r="D31" s="569"/>
      <c r="E31" s="569"/>
      <c r="F31" s="570"/>
      <c r="G31" s="571"/>
    </row>
    <row r="32" spans="1:9" s="486" customFormat="1" ht="10.5" customHeight="1" x14ac:dyDescent="0.2">
      <c r="A32" s="452"/>
      <c r="B32" s="16" t="s">
        <v>489</v>
      </c>
      <c r="C32" s="568"/>
      <c r="D32" s="569"/>
      <c r="E32" s="569"/>
      <c r="F32" s="570"/>
      <c r="G32" s="571"/>
    </row>
    <row r="33" spans="1:9" s="486" customFormat="1" ht="10.5" customHeight="1" x14ac:dyDescent="0.2">
      <c r="A33" s="452"/>
      <c r="B33" s="574" t="s">
        <v>487</v>
      </c>
      <c r="C33" s="568"/>
      <c r="D33" s="569"/>
      <c r="E33" s="569"/>
      <c r="F33" s="570"/>
      <c r="G33" s="571"/>
    </row>
    <row r="34" spans="1:9" ht="10.5" customHeight="1" x14ac:dyDescent="0.2">
      <c r="B34" s="16" t="s">
        <v>99</v>
      </c>
      <c r="C34" s="289">
        <v>10180.939999999999</v>
      </c>
      <c r="D34" s="290">
        <v>4240</v>
      </c>
      <c r="E34" s="290"/>
      <c r="F34" s="179">
        <v>0.21964817956163785</v>
      </c>
      <c r="G34" s="34"/>
      <c r="H34" s="5"/>
      <c r="I34" s="5"/>
    </row>
    <row r="35" spans="1:9" ht="10.5" customHeight="1" x14ac:dyDescent="0.2">
      <c r="B35" s="16" t="s">
        <v>98</v>
      </c>
      <c r="C35" s="289"/>
      <c r="D35" s="290"/>
      <c r="E35" s="290"/>
      <c r="F35" s="179"/>
      <c r="G35" s="36"/>
      <c r="H35" s="5"/>
      <c r="I35" s="5"/>
    </row>
    <row r="36" spans="1:9" s="28" customFormat="1" ht="10.5" customHeight="1" x14ac:dyDescent="0.2">
      <c r="A36" s="24"/>
      <c r="B36" s="16" t="s">
        <v>279</v>
      </c>
      <c r="C36" s="289">
        <v>-2843938</v>
      </c>
      <c r="D36" s="290">
        <v>-4403</v>
      </c>
      <c r="E36" s="290">
        <v>-2540</v>
      </c>
      <c r="F36" s="179">
        <v>0.45503615158082589</v>
      </c>
      <c r="G36" s="36"/>
      <c r="H36" s="5"/>
    </row>
    <row r="37" spans="1:9" s="28" customFormat="1" ht="10.5" customHeight="1" x14ac:dyDescent="0.2">
      <c r="A37" s="24"/>
      <c r="B37" s="35" t="s">
        <v>101</v>
      </c>
      <c r="C37" s="291">
        <v>56555391.869999968</v>
      </c>
      <c r="D37" s="292">
        <v>2492270.3400000022</v>
      </c>
      <c r="E37" s="292">
        <v>53453.380000000005</v>
      </c>
      <c r="F37" s="178">
        <v>2.2446366050126842E-2</v>
      </c>
      <c r="G37" s="36"/>
    </row>
    <row r="38" spans="1:9" s="28" customFormat="1" ht="24.75" customHeight="1" x14ac:dyDescent="0.2">
      <c r="A38" s="24"/>
      <c r="B38" s="31" t="s">
        <v>102</v>
      </c>
      <c r="C38" s="291"/>
      <c r="D38" s="292"/>
      <c r="E38" s="292"/>
      <c r="F38" s="178"/>
      <c r="G38" s="20"/>
    </row>
    <row r="39" spans="1:9" ht="10.5" customHeight="1" x14ac:dyDescent="0.2">
      <c r="B39" s="16" t="s">
        <v>104</v>
      </c>
      <c r="C39" s="289">
        <v>60388620.509999931</v>
      </c>
      <c r="D39" s="290">
        <v>29556489.939999994</v>
      </c>
      <c r="E39" s="290">
        <v>98073.16</v>
      </c>
      <c r="F39" s="179">
        <v>3.9256205092934371E-2</v>
      </c>
      <c r="G39" s="34"/>
      <c r="H39" s="5"/>
      <c r="I39" s="5"/>
    </row>
    <row r="40" spans="1:9" ht="10.5" customHeight="1" x14ac:dyDescent="0.2">
      <c r="B40" s="33" t="s">
        <v>106</v>
      </c>
      <c r="C40" s="289">
        <v>60302849.629999936</v>
      </c>
      <c r="D40" s="290">
        <v>29546051.189999994</v>
      </c>
      <c r="E40" s="290">
        <v>97965.65</v>
      </c>
      <c r="F40" s="179">
        <v>3.9606473949195031E-2</v>
      </c>
      <c r="G40" s="34"/>
      <c r="H40" s="5"/>
      <c r="I40" s="5"/>
    </row>
    <row r="41" spans="1:9" ht="10.5" customHeight="1" x14ac:dyDescent="0.2">
      <c r="B41" s="33" t="s">
        <v>304</v>
      </c>
      <c r="C41" s="289">
        <v>18684278.479999986</v>
      </c>
      <c r="D41" s="290">
        <v>18067733.449999984</v>
      </c>
      <c r="E41" s="290">
        <v>36213.469999999994</v>
      </c>
      <c r="F41" s="179">
        <v>3.0993770617582905E-2</v>
      </c>
      <c r="G41" s="34"/>
      <c r="H41" s="5"/>
      <c r="I41" s="5"/>
    </row>
    <row r="42" spans="1:9" ht="10.5" customHeight="1" x14ac:dyDescent="0.2">
      <c r="B42" s="33" t="s">
        <v>305</v>
      </c>
      <c r="C42" s="289">
        <v>940.5</v>
      </c>
      <c r="D42" s="290">
        <v>313.5</v>
      </c>
      <c r="E42" s="290"/>
      <c r="F42" s="179"/>
      <c r="G42" s="34"/>
      <c r="H42" s="5"/>
      <c r="I42" s="5"/>
    </row>
    <row r="43" spans="1:9" ht="10.5" customHeight="1" x14ac:dyDescent="0.2">
      <c r="B43" s="33" t="s">
        <v>306</v>
      </c>
      <c r="C43" s="289">
        <v>8135514.3700000066</v>
      </c>
      <c r="D43" s="290">
        <v>8112634.8600000069</v>
      </c>
      <c r="E43" s="290">
        <v>15591.420000000004</v>
      </c>
      <c r="F43" s="179">
        <v>3.7462152081774613E-2</v>
      </c>
      <c r="G43" s="34"/>
      <c r="H43" s="5"/>
      <c r="I43" s="5"/>
    </row>
    <row r="44" spans="1:9" ht="10.5" customHeight="1" x14ac:dyDescent="0.2">
      <c r="B44" s="33" t="s">
        <v>307</v>
      </c>
      <c r="C44" s="289">
        <v>3942109.069999997</v>
      </c>
      <c r="D44" s="290">
        <v>84479.340000000011</v>
      </c>
      <c r="E44" s="290">
        <v>4678.4000000000024</v>
      </c>
      <c r="F44" s="179">
        <v>1.4387849515779871E-2</v>
      </c>
      <c r="G44" s="34"/>
      <c r="H44" s="5"/>
      <c r="I44" s="5"/>
    </row>
    <row r="45" spans="1:9" ht="10.5" customHeight="1" x14ac:dyDescent="0.2">
      <c r="B45" s="33" t="s">
        <v>308</v>
      </c>
      <c r="C45" s="289">
        <v>24200602.609999944</v>
      </c>
      <c r="D45" s="290">
        <v>2534098.9100000025</v>
      </c>
      <c r="E45" s="290">
        <v>35640.870000000003</v>
      </c>
      <c r="F45" s="179">
        <v>4.478812937970833E-2</v>
      </c>
      <c r="G45" s="34"/>
      <c r="H45" s="5"/>
      <c r="I45" s="5"/>
    </row>
    <row r="46" spans="1:9" ht="10.5" customHeight="1" x14ac:dyDescent="0.2">
      <c r="B46" s="33" t="s">
        <v>309</v>
      </c>
      <c r="C46" s="289">
        <v>5339404.6000000034</v>
      </c>
      <c r="D46" s="290">
        <v>746791.13000000012</v>
      </c>
      <c r="E46" s="290">
        <v>5841.49</v>
      </c>
      <c r="F46" s="179">
        <v>7.0305199808554431E-2</v>
      </c>
      <c r="G46" s="34"/>
      <c r="H46" s="5"/>
      <c r="I46" s="5"/>
    </row>
    <row r="47" spans="1:9" ht="10.5" customHeight="1" x14ac:dyDescent="0.2">
      <c r="B47" s="33" t="s">
        <v>105</v>
      </c>
      <c r="C47" s="289">
        <v>85770.880000000136</v>
      </c>
      <c r="D47" s="290">
        <v>10438.750000000004</v>
      </c>
      <c r="E47" s="290">
        <v>107.50999999999999</v>
      </c>
      <c r="F47" s="179">
        <v>-0.1597768322765426</v>
      </c>
      <c r="G47" s="34"/>
      <c r="H47" s="5"/>
      <c r="I47" s="5"/>
    </row>
    <row r="48" spans="1:9" ht="10.5" customHeight="1" x14ac:dyDescent="0.2">
      <c r="B48" s="16" t="s">
        <v>22</v>
      </c>
      <c r="C48" s="289">
        <v>19033651.790000003</v>
      </c>
      <c r="D48" s="290">
        <v>2180730.4</v>
      </c>
      <c r="E48" s="290">
        <v>22575.93</v>
      </c>
      <c r="F48" s="179">
        <v>7.5795590545082892E-2</v>
      </c>
      <c r="G48" s="34"/>
      <c r="H48" s="5"/>
      <c r="I48" s="5"/>
    </row>
    <row r="49" spans="1:9" ht="10.5" customHeight="1" x14ac:dyDescent="0.2">
      <c r="B49" s="16" t="s">
        <v>107</v>
      </c>
      <c r="C49" s="289">
        <v>19215807.640000004</v>
      </c>
      <c r="D49" s="290">
        <v>19215807.640000004</v>
      </c>
      <c r="E49" s="290">
        <v>29875.88</v>
      </c>
      <c r="F49" s="179">
        <v>0.12613584039732495</v>
      </c>
      <c r="G49" s="34"/>
      <c r="H49" s="5"/>
      <c r="I49" s="5"/>
    </row>
    <row r="50" spans="1:9" ht="10.5" customHeight="1" x14ac:dyDescent="0.2">
      <c r="B50" s="33" t="s">
        <v>110</v>
      </c>
      <c r="C50" s="289">
        <v>4211853.6699999925</v>
      </c>
      <c r="D50" s="290">
        <v>4211853.6699999925</v>
      </c>
      <c r="E50" s="290">
        <v>6699.5900000000011</v>
      </c>
      <c r="F50" s="179">
        <v>0.10270062152036141</v>
      </c>
      <c r="G50" s="34"/>
      <c r="H50" s="5"/>
      <c r="I50" s="5"/>
    </row>
    <row r="51" spans="1:9" ht="10.5" customHeight="1" x14ac:dyDescent="0.2">
      <c r="B51" s="33" t="s">
        <v>109</v>
      </c>
      <c r="C51" s="289">
        <v>14935503.970000012</v>
      </c>
      <c r="D51" s="290">
        <v>14935503.970000012</v>
      </c>
      <c r="E51" s="290">
        <v>23176.29</v>
      </c>
      <c r="F51" s="179">
        <v>0.13269525520829673</v>
      </c>
      <c r="G51" s="34"/>
      <c r="H51" s="5"/>
      <c r="I51" s="5"/>
    </row>
    <row r="52" spans="1:9" ht="10.5" customHeight="1" x14ac:dyDescent="0.2">
      <c r="B52" s="33" t="s">
        <v>112</v>
      </c>
      <c r="C52" s="289">
        <v>68450</v>
      </c>
      <c r="D52" s="290">
        <v>68450</v>
      </c>
      <c r="E52" s="290"/>
      <c r="F52" s="179">
        <v>0.18836805555555558</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46143.8</v>
      </c>
      <c r="D56" s="290">
        <v>46143.8</v>
      </c>
      <c r="E56" s="290"/>
      <c r="F56" s="179">
        <v>-2.602539639654855E-2</v>
      </c>
      <c r="G56" s="34"/>
      <c r="H56" s="5"/>
      <c r="I56" s="5"/>
    </row>
    <row r="57" spans="1:9" ht="10.5" customHeight="1" x14ac:dyDescent="0.2">
      <c r="B57" s="16" t="s">
        <v>381</v>
      </c>
      <c r="C57" s="289">
        <v>237415.79999999949</v>
      </c>
      <c r="D57" s="290">
        <v>150</v>
      </c>
      <c r="E57" s="290">
        <v>205</v>
      </c>
      <c r="F57" s="179">
        <v>0.19081010576388224</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94</v>
      </c>
      <c r="C62" s="289">
        <v>193.5</v>
      </c>
      <c r="D62" s="290"/>
      <c r="E62" s="290"/>
      <c r="F62" s="179"/>
      <c r="G62" s="34"/>
      <c r="H62" s="5"/>
      <c r="I62" s="5"/>
    </row>
    <row r="63" spans="1:9" ht="10.5" customHeight="1" x14ac:dyDescent="0.2">
      <c r="B63" s="16" t="s">
        <v>92</v>
      </c>
      <c r="C63" s="289"/>
      <c r="D63" s="290"/>
      <c r="E63" s="290"/>
      <c r="F63" s="179"/>
      <c r="G63" s="34"/>
      <c r="H63" s="5"/>
      <c r="I63" s="5"/>
    </row>
    <row r="64" spans="1:9" ht="10.5" customHeight="1" x14ac:dyDescent="0.2">
      <c r="B64" s="16" t="s">
        <v>93</v>
      </c>
      <c r="C64" s="289">
        <v>376.25</v>
      </c>
      <c r="D64" s="290"/>
      <c r="E64" s="290"/>
      <c r="F64" s="179"/>
      <c r="G64" s="27"/>
      <c r="H64" s="5"/>
      <c r="I64" s="5"/>
    </row>
    <row r="65" spans="1:9" s="28" customFormat="1" ht="10.5" customHeight="1" x14ac:dyDescent="0.2">
      <c r="A65" s="24"/>
      <c r="B65" s="16" t="s">
        <v>91</v>
      </c>
      <c r="C65" s="289">
        <v>38744.32</v>
      </c>
      <c r="D65" s="290">
        <v>3462.08</v>
      </c>
      <c r="E65" s="290"/>
      <c r="F65" s="179">
        <v>8.9701639545290313E-2</v>
      </c>
      <c r="G65" s="20"/>
      <c r="H65" s="5"/>
    </row>
    <row r="66" spans="1:9" ht="10.5" customHeight="1" x14ac:dyDescent="0.2">
      <c r="B66" s="16" t="s">
        <v>100</v>
      </c>
      <c r="C66" s="289">
        <v>6780.51</v>
      </c>
      <c r="D66" s="290"/>
      <c r="E66" s="290"/>
      <c r="F66" s="179">
        <v>-0.21821288606482814</v>
      </c>
      <c r="G66" s="34"/>
      <c r="H66" s="5"/>
      <c r="I66" s="5"/>
    </row>
    <row r="67" spans="1:9" ht="10.5" customHeight="1" x14ac:dyDescent="0.2">
      <c r="B67" s="16" t="s">
        <v>97</v>
      </c>
      <c r="C67" s="289"/>
      <c r="D67" s="290"/>
      <c r="E67" s="290"/>
      <c r="F67" s="179"/>
      <c r="G67" s="34"/>
      <c r="H67" s="5"/>
      <c r="I67" s="5"/>
    </row>
    <row r="68" spans="1:9" ht="10.5" customHeight="1" x14ac:dyDescent="0.2">
      <c r="B68" s="16" t="s">
        <v>303</v>
      </c>
      <c r="C68" s="289"/>
      <c r="D68" s="290"/>
      <c r="E68" s="290"/>
      <c r="F68" s="179"/>
      <c r="G68" s="34"/>
      <c r="H68" s="5"/>
      <c r="I68" s="5"/>
    </row>
    <row r="69" spans="1:9" ht="10.5" customHeight="1" x14ac:dyDescent="0.2">
      <c r="B69" s="268" t="s">
        <v>255</v>
      </c>
      <c r="C69" s="289"/>
      <c r="D69" s="290"/>
      <c r="E69" s="290"/>
      <c r="F69" s="179"/>
      <c r="G69" s="34"/>
      <c r="H69" s="5"/>
      <c r="I69" s="5"/>
    </row>
    <row r="70" spans="1:9" ht="10.5" customHeight="1" x14ac:dyDescent="0.2">
      <c r="B70" s="574" t="s">
        <v>447</v>
      </c>
      <c r="C70" s="289"/>
      <c r="D70" s="290"/>
      <c r="E70" s="290"/>
      <c r="F70" s="179"/>
      <c r="G70" s="34"/>
      <c r="H70" s="5"/>
      <c r="I70" s="5"/>
    </row>
    <row r="71" spans="1:9" ht="10.5" customHeight="1" x14ac:dyDescent="0.2">
      <c r="B71" s="16" t="s">
        <v>489</v>
      </c>
      <c r="C71" s="289"/>
      <c r="D71" s="290"/>
      <c r="E71" s="290"/>
      <c r="F71" s="179"/>
      <c r="G71" s="34"/>
      <c r="H71" s="5"/>
      <c r="I71" s="5"/>
    </row>
    <row r="72" spans="1:9" ht="10.5" customHeight="1" x14ac:dyDescent="0.2">
      <c r="B72" s="574" t="s">
        <v>487</v>
      </c>
      <c r="C72" s="289"/>
      <c r="D72" s="290"/>
      <c r="E72" s="290"/>
      <c r="F72" s="179"/>
      <c r="G72" s="34"/>
      <c r="H72" s="5"/>
      <c r="I72" s="5"/>
    </row>
    <row r="73" spans="1:9" ht="10.5" customHeight="1" x14ac:dyDescent="0.2">
      <c r="B73" s="16" t="s">
        <v>99</v>
      </c>
      <c r="C73" s="289">
        <v>644</v>
      </c>
      <c r="D73" s="290">
        <v>560</v>
      </c>
      <c r="E73" s="290"/>
      <c r="F73" s="179"/>
      <c r="G73" s="20"/>
      <c r="H73" s="5"/>
      <c r="I73" s="5"/>
    </row>
    <row r="74" spans="1:9" ht="10.5" customHeight="1" x14ac:dyDescent="0.2">
      <c r="B74" s="16" t="s">
        <v>98</v>
      </c>
      <c r="C74" s="289"/>
      <c r="D74" s="290"/>
      <c r="E74" s="290"/>
      <c r="F74" s="179"/>
      <c r="G74" s="36"/>
      <c r="H74" s="5"/>
      <c r="I74" s="5"/>
    </row>
    <row r="75" spans="1:9" s="28" customFormat="1" ht="10.5" customHeight="1" x14ac:dyDescent="0.2">
      <c r="A75" s="24"/>
      <c r="B75" s="16" t="s">
        <v>279</v>
      </c>
      <c r="C75" s="289">
        <v>-1495762</v>
      </c>
      <c r="D75" s="290">
        <v>-14042</v>
      </c>
      <c r="E75" s="290">
        <v>-2091</v>
      </c>
      <c r="F75" s="179">
        <v>0.49884362248783498</v>
      </c>
      <c r="G75" s="34"/>
      <c r="H75" s="5"/>
    </row>
    <row r="76" spans="1:9" ht="9" customHeight="1" x14ac:dyDescent="0.2">
      <c r="B76" s="35" t="s">
        <v>108</v>
      </c>
      <c r="C76" s="291">
        <v>97472781.119999945</v>
      </c>
      <c r="D76" s="292">
        <v>50989331.859999999</v>
      </c>
      <c r="E76" s="292">
        <v>148638.97</v>
      </c>
      <c r="F76" s="178">
        <v>5.7684229630051265E-2</v>
      </c>
      <c r="G76" s="36"/>
      <c r="H76" s="5"/>
      <c r="I76" s="5"/>
    </row>
    <row r="77" spans="1:9" s="28" customFormat="1" ht="13.5" customHeight="1" x14ac:dyDescent="0.2">
      <c r="A77" s="24"/>
      <c r="B77" s="31" t="s">
        <v>341</v>
      </c>
      <c r="C77" s="291"/>
      <c r="D77" s="292"/>
      <c r="E77" s="292"/>
      <c r="F77" s="178"/>
      <c r="G77" s="34"/>
    </row>
    <row r="78" spans="1:9" ht="10.5" customHeight="1" x14ac:dyDescent="0.2">
      <c r="B78" s="16" t="s">
        <v>22</v>
      </c>
      <c r="C78" s="289">
        <v>74049267.459999964</v>
      </c>
      <c r="D78" s="290">
        <v>4433707.4300000034</v>
      </c>
      <c r="E78" s="290">
        <v>72182.02</v>
      </c>
      <c r="F78" s="179">
        <v>4.6634973744845709E-2</v>
      </c>
      <c r="G78" s="34"/>
      <c r="H78" s="5"/>
      <c r="I78" s="5"/>
    </row>
    <row r="79" spans="1:9" ht="10.5" customHeight="1" x14ac:dyDescent="0.2">
      <c r="B79" s="16" t="s">
        <v>104</v>
      </c>
      <c r="C79" s="289">
        <v>63395520.479999937</v>
      </c>
      <c r="D79" s="290">
        <v>29774230.059999995</v>
      </c>
      <c r="E79" s="290">
        <v>100803.62</v>
      </c>
      <c r="F79" s="179">
        <v>4.1295832131644339E-2</v>
      </c>
      <c r="G79" s="27"/>
      <c r="H79" s="5"/>
      <c r="I79" s="5"/>
    </row>
    <row r="80" spans="1:9" s="28" customFormat="1" ht="10.5" customHeight="1" x14ac:dyDescent="0.2">
      <c r="A80" s="24"/>
      <c r="B80" s="33" t="s">
        <v>106</v>
      </c>
      <c r="C80" s="289">
        <v>63274353.289999947</v>
      </c>
      <c r="D80" s="290">
        <v>29760619.389999997</v>
      </c>
      <c r="E80" s="290">
        <v>100573.19999999998</v>
      </c>
      <c r="F80" s="179">
        <v>4.1649421218057148E-2</v>
      </c>
      <c r="G80" s="27"/>
      <c r="H80" s="5"/>
    </row>
    <row r="81" spans="1:9" s="28" customFormat="1" ht="10.5" customHeight="1" x14ac:dyDescent="0.2">
      <c r="A81" s="24"/>
      <c r="B81" s="33" t="s">
        <v>304</v>
      </c>
      <c r="C81" s="289">
        <v>19401267.149999984</v>
      </c>
      <c r="D81" s="290">
        <v>18139602.019999985</v>
      </c>
      <c r="E81" s="290">
        <v>36606.609999999993</v>
      </c>
      <c r="F81" s="179">
        <v>3.1851600779237765E-2</v>
      </c>
      <c r="G81" s="27"/>
      <c r="H81" s="5"/>
    </row>
    <row r="82" spans="1:9" s="28" customFormat="1" ht="10.5" customHeight="1" x14ac:dyDescent="0.2">
      <c r="A82" s="24"/>
      <c r="B82" s="33" t="s">
        <v>305</v>
      </c>
      <c r="C82" s="289">
        <v>940.5</v>
      </c>
      <c r="D82" s="290">
        <v>313.5</v>
      </c>
      <c r="E82" s="290"/>
      <c r="F82" s="179"/>
      <c r="G82" s="27"/>
      <c r="H82" s="5"/>
    </row>
    <row r="83" spans="1:9" s="28" customFormat="1" ht="10.5" customHeight="1" x14ac:dyDescent="0.2">
      <c r="A83" s="24"/>
      <c r="B83" s="33" t="s">
        <v>306</v>
      </c>
      <c r="C83" s="289">
        <v>8136310.6600000067</v>
      </c>
      <c r="D83" s="290">
        <v>8113201.7000000067</v>
      </c>
      <c r="E83" s="290">
        <v>15591.420000000004</v>
      </c>
      <c r="F83" s="179">
        <v>3.7500887997865329E-2</v>
      </c>
      <c r="G83" s="27"/>
      <c r="H83" s="5"/>
    </row>
    <row r="84" spans="1:9" s="28" customFormat="1" ht="10.5" customHeight="1" x14ac:dyDescent="0.2">
      <c r="A84" s="24"/>
      <c r="B84" s="33" t="s">
        <v>307</v>
      </c>
      <c r="C84" s="289">
        <v>4360215.8599999957</v>
      </c>
      <c r="D84" s="290">
        <v>97014.700000000012</v>
      </c>
      <c r="E84" s="290">
        <v>5053.5700000000015</v>
      </c>
      <c r="F84" s="179">
        <v>1.0706697312003355E-2</v>
      </c>
      <c r="G84" s="27"/>
      <c r="H84" s="5"/>
    </row>
    <row r="85" spans="1:9" s="28" customFormat="1" ht="10.5" customHeight="1" x14ac:dyDescent="0.2">
      <c r="A85" s="24"/>
      <c r="B85" s="33" t="s">
        <v>308</v>
      </c>
      <c r="C85" s="289">
        <v>24287125.459999945</v>
      </c>
      <c r="D85" s="290">
        <v>2534717.7000000025</v>
      </c>
      <c r="E85" s="290">
        <v>35783.810000000005</v>
      </c>
      <c r="F85" s="179">
        <v>4.5372977303479445E-2</v>
      </c>
      <c r="G85" s="27"/>
      <c r="H85" s="5"/>
    </row>
    <row r="86" spans="1:9" s="28" customFormat="1" ht="10.5" customHeight="1" x14ac:dyDescent="0.2">
      <c r="A86" s="24"/>
      <c r="B86" s="33" t="s">
        <v>309</v>
      </c>
      <c r="C86" s="289">
        <v>7088493.6600000057</v>
      </c>
      <c r="D86" s="290">
        <v>875769.77000000025</v>
      </c>
      <c r="E86" s="290">
        <v>7537.7899999999991</v>
      </c>
      <c r="F86" s="179">
        <v>8.2262923426339452E-2</v>
      </c>
      <c r="G86" s="34"/>
      <c r="H86" s="5"/>
    </row>
    <row r="87" spans="1:9" ht="10.5" customHeight="1" x14ac:dyDescent="0.2">
      <c r="B87" s="33" t="s">
        <v>105</v>
      </c>
      <c r="C87" s="289">
        <v>121167.19000000016</v>
      </c>
      <c r="D87" s="290">
        <v>13610.670000000004</v>
      </c>
      <c r="E87" s="290">
        <v>230.42000000000002</v>
      </c>
      <c r="F87" s="179">
        <v>-0.1154948715470504</v>
      </c>
      <c r="G87" s="34"/>
      <c r="H87" s="5"/>
      <c r="I87" s="5"/>
    </row>
    <row r="88" spans="1:9" ht="10.5" customHeight="1" x14ac:dyDescent="0.2">
      <c r="B88" s="16" t="s">
        <v>100</v>
      </c>
      <c r="C88" s="289">
        <v>447469.89999999997</v>
      </c>
      <c r="D88" s="290">
        <v>26.5</v>
      </c>
      <c r="E88" s="290">
        <v>1218.83</v>
      </c>
      <c r="F88" s="179">
        <v>-0.11818426360477041</v>
      </c>
      <c r="G88" s="34"/>
      <c r="H88" s="5"/>
      <c r="I88" s="5"/>
    </row>
    <row r="89" spans="1:9" ht="10.5" customHeight="1" x14ac:dyDescent="0.2">
      <c r="B89" s="16" t="s">
        <v>107</v>
      </c>
      <c r="C89" s="289">
        <v>19215807.640000004</v>
      </c>
      <c r="D89" s="290">
        <v>19215807.640000004</v>
      </c>
      <c r="E89" s="290">
        <v>29875.88</v>
      </c>
      <c r="F89" s="179">
        <v>0.12613584039732495</v>
      </c>
      <c r="G89" s="27"/>
      <c r="H89" s="5"/>
      <c r="I89" s="5"/>
    </row>
    <row r="90" spans="1:9" s="28" customFormat="1" ht="10.5" customHeight="1" x14ac:dyDescent="0.2">
      <c r="A90" s="24"/>
      <c r="B90" s="33" t="s">
        <v>110</v>
      </c>
      <c r="C90" s="289">
        <v>4211853.6699999925</v>
      </c>
      <c r="D90" s="290">
        <v>4211853.6699999925</v>
      </c>
      <c r="E90" s="290">
        <v>6699.5900000000011</v>
      </c>
      <c r="F90" s="179">
        <v>0.10270062152036141</v>
      </c>
      <c r="G90" s="34"/>
      <c r="H90" s="5"/>
    </row>
    <row r="91" spans="1:9" ht="10.5" customHeight="1" x14ac:dyDescent="0.2">
      <c r="B91" s="33" t="s">
        <v>109</v>
      </c>
      <c r="C91" s="289">
        <v>14935503.970000012</v>
      </c>
      <c r="D91" s="290">
        <v>14935503.970000012</v>
      </c>
      <c r="E91" s="290">
        <v>23176.29</v>
      </c>
      <c r="F91" s="179">
        <v>0.13269525520829673</v>
      </c>
      <c r="G91" s="34"/>
      <c r="H91" s="5"/>
      <c r="I91" s="5"/>
    </row>
    <row r="92" spans="1:9" ht="10.5" customHeight="1" x14ac:dyDescent="0.2">
      <c r="B92" s="33" t="s">
        <v>112</v>
      </c>
      <c r="C92" s="289">
        <v>68450</v>
      </c>
      <c r="D92" s="290">
        <v>68450</v>
      </c>
      <c r="E92" s="290"/>
      <c r="F92" s="179">
        <v>0.18836805555555558</v>
      </c>
      <c r="G92" s="20"/>
      <c r="H92" s="5"/>
      <c r="I92" s="5"/>
    </row>
    <row r="93" spans="1:9" ht="10.5" customHeight="1" x14ac:dyDescent="0.2">
      <c r="B93" s="33" t="s">
        <v>111</v>
      </c>
      <c r="C93" s="289"/>
      <c r="D93" s="290"/>
      <c r="E93" s="290"/>
      <c r="F93" s="179"/>
      <c r="G93" s="34"/>
      <c r="H93" s="5"/>
      <c r="I93" s="5"/>
    </row>
    <row r="94" spans="1:9" ht="10.5" customHeight="1" x14ac:dyDescent="0.2">
      <c r="B94" s="16" t="s">
        <v>97</v>
      </c>
      <c r="C94" s="289"/>
      <c r="D94" s="290"/>
      <c r="E94" s="290"/>
      <c r="F94" s="179"/>
      <c r="G94" s="34"/>
      <c r="H94" s="5"/>
      <c r="I94" s="5"/>
    </row>
    <row r="95" spans="1:9" ht="10.5" customHeight="1" x14ac:dyDescent="0.2">
      <c r="B95" s="16" t="s">
        <v>103</v>
      </c>
      <c r="C95" s="289"/>
      <c r="D95" s="290"/>
      <c r="E95" s="290"/>
      <c r="F95" s="179"/>
      <c r="G95" s="34"/>
      <c r="H95" s="5"/>
      <c r="I95" s="5"/>
    </row>
    <row r="96" spans="1:9" s="40" customFormat="1" ht="10.5" customHeight="1" x14ac:dyDescent="0.25">
      <c r="A96" s="38"/>
      <c r="B96" s="16" t="s">
        <v>96</v>
      </c>
      <c r="C96" s="289"/>
      <c r="D96" s="290"/>
      <c r="E96" s="290"/>
      <c r="F96" s="179"/>
      <c r="G96" s="34"/>
      <c r="H96" s="5"/>
    </row>
    <row r="97" spans="1:9" x14ac:dyDescent="0.2">
      <c r="B97" s="16" t="s">
        <v>95</v>
      </c>
      <c r="C97" s="289">
        <v>48951.4</v>
      </c>
      <c r="D97" s="290">
        <v>48951.4</v>
      </c>
      <c r="E97" s="290"/>
      <c r="F97" s="179">
        <v>-1.111878759964291E-2</v>
      </c>
      <c r="G97" s="34"/>
      <c r="H97" s="5"/>
      <c r="I97" s="5"/>
    </row>
    <row r="98" spans="1:9" ht="10.5" customHeight="1" x14ac:dyDescent="0.2">
      <c r="B98" s="16" t="s">
        <v>381</v>
      </c>
      <c r="C98" s="289">
        <v>868850.31999999913</v>
      </c>
      <c r="D98" s="290">
        <v>190</v>
      </c>
      <c r="E98" s="290">
        <v>603</v>
      </c>
      <c r="F98" s="179">
        <v>2.9926193490325437E-2</v>
      </c>
      <c r="G98" s="34"/>
      <c r="H98" s="5"/>
      <c r="I98" s="5"/>
    </row>
    <row r="99" spans="1:9" s="486" customFormat="1" ht="10.5" customHeight="1" x14ac:dyDescent="0.2">
      <c r="A99" s="452"/>
      <c r="B99" s="563" t="s">
        <v>310</v>
      </c>
      <c r="C99" s="568"/>
      <c r="D99" s="569"/>
      <c r="E99" s="569"/>
      <c r="F99" s="570"/>
      <c r="G99" s="571"/>
    </row>
    <row r="100" spans="1:9" s="486" customFormat="1" ht="10.5" customHeight="1" x14ac:dyDescent="0.2">
      <c r="A100" s="452"/>
      <c r="B100" s="563" t="s">
        <v>311</v>
      </c>
      <c r="C100" s="568"/>
      <c r="D100" s="569"/>
      <c r="E100" s="569"/>
      <c r="F100" s="570"/>
      <c r="G100" s="571"/>
    </row>
    <row r="101" spans="1:9" s="486" customFormat="1" ht="10.5" customHeight="1" x14ac:dyDescent="0.2">
      <c r="A101" s="452"/>
      <c r="B101" s="563" t="s">
        <v>312</v>
      </c>
      <c r="C101" s="568"/>
      <c r="D101" s="569"/>
      <c r="E101" s="569"/>
      <c r="F101" s="570"/>
      <c r="G101" s="571"/>
    </row>
    <row r="102" spans="1:9" s="486" customFormat="1" ht="10.5" customHeight="1" x14ac:dyDescent="0.2">
      <c r="A102" s="452"/>
      <c r="B102" s="563" t="s">
        <v>313</v>
      </c>
      <c r="C102" s="568"/>
      <c r="D102" s="569"/>
      <c r="E102" s="569"/>
      <c r="F102" s="570"/>
      <c r="G102" s="561"/>
    </row>
    <row r="103" spans="1:9" s="28" customFormat="1" ht="10.5" customHeight="1" x14ac:dyDescent="0.2">
      <c r="A103" s="24"/>
      <c r="B103" s="16" t="s">
        <v>91</v>
      </c>
      <c r="C103" s="289">
        <v>330426.09999999998</v>
      </c>
      <c r="D103" s="290">
        <v>22304.17</v>
      </c>
      <c r="E103" s="290">
        <v>2040</v>
      </c>
      <c r="F103" s="179">
        <v>3.4608165907982658E-2</v>
      </c>
      <c r="G103" s="34"/>
      <c r="H103" s="5"/>
    </row>
    <row r="104" spans="1:9" ht="10.5" customHeight="1" x14ac:dyDescent="0.2">
      <c r="B104" s="16" t="s">
        <v>94</v>
      </c>
      <c r="C104" s="289">
        <v>193.5</v>
      </c>
      <c r="D104" s="290"/>
      <c r="E104" s="290"/>
      <c r="F104" s="179"/>
      <c r="G104" s="34"/>
      <c r="H104" s="5"/>
      <c r="I104" s="5"/>
    </row>
    <row r="105" spans="1:9" ht="10.5" customHeight="1" x14ac:dyDescent="0.2">
      <c r="B105" s="16" t="s">
        <v>92</v>
      </c>
      <c r="C105" s="289"/>
      <c r="D105" s="290"/>
      <c r="E105" s="290"/>
      <c r="F105" s="179"/>
      <c r="G105" s="34"/>
      <c r="H105" s="5"/>
      <c r="I105" s="5"/>
    </row>
    <row r="106" spans="1:9" ht="10.5" customHeight="1" x14ac:dyDescent="0.2">
      <c r="B106" s="16" t="s">
        <v>93</v>
      </c>
      <c r="C106" s="289">
        <v>376.25</v>
      </c>
      <c r="D106" s="290"/>
      <c r="E106" s="290"/>
      <c r="F106" s="179"/>
      <c r="G106" s="34"/>
      <c r="H106" s="5"/>
      <c r="I106" s="5"/>
    </row>
    <row r="107" spans="1:9" ht="10.5" customHeight="1" x14ac:dyDescent="0.2">
      <c r="B107" s="16" t="s">
        <v>252</v>
      </c>
      <c r="C107" s="289"/>
      <c r="D107" s="290"/>
      <c r="E107" s="290"/>
      <c r="F107" s="179"/>
      <c r="G107" s="34"/>
      <c r="H107" s="5"/>
      <c r="I107" s="5"/>
    </row>
    <row r="108" spans="1:9" ht="10.5" customHeight="1" x14ac:dyDescent="0.2">
      <c r="B108" s="16" t="s">
        <v>303</v>
      </c>
      <c r="C108" s="289"/>
      <c r="D108" s="290"/>
      <c r="E108" s="290"/>
      <c r="F108" s="179"/>
      <c r="G108" s="34"/>
      <c r="H108" s="5"/>
      <c r="I108" s="5"/>
    </row>
    <row r="109" spans="1:9" ht="10.5" customHeight="1" x14ac:dyDescent="0.2">
      <c r="B109" s="268" t="s">
        <v>255</v>
      </c>
      <c r="C109" s="289"/>
      <c r="D109" s="290"/>
      <c r="E109" s="290"/>
      <c r="F109" s="179"/>
      <c r="G109" s="34"/>
      <c r="H109" s="5"/>
      <c r="I109" s="5"/>
    </row>
    <row r="110" spans="1:9" ht="10.5" customHeight="1" x14ac:dyDescent="0.2">
      <c r="B110" s="574" t="s">
        <v>449</v>
      </c>
      <c r="C110" s="289"/>
      <c r="D110" s="290"/>
      <c r="E110" s="290"/>
      <c r="F110" s="179"/>
      <c r="G110" s="34"/>
      <c r="H110" s="5"/>
      <c r="I110" s="5"/>
    </row>
    <row r="111" spans="1:9" ht="10.5" customHeight="1" x14ac:dyDescent="0.2">
      <c r="B111" s="16" t="s">
        <v>489</v>
      </c>
      <c r="C111" s="289"/>
      <c r="D111" s="290"/>
      <c r="E111" s="290"/>
      <c r="F111" s="179"/>
      <c r="G111" s="34"/>
      <c r="H111" s="5"/>
      <c r="I111" s="5"/>
    </row>
    <row r="112" spans="1:9" ht="10.5" customHeight="1" x14ac:dyDescent="0.2">
      <c r="B112" s="574" t="s">
        <v>487</v>
      </c>
      <c r="C112" s="289"/>
      <c r="D112" s="290"/>
      <c r="E112" s="290"/>
      <c r="F112" s="179"/>
      <c r="G112" s="34"/>
      <c r="H112" s="5"/>
      <c r="I112" s="5"/>
    </row>
    <row r="113" spans="1:9" ht="10.5" customHeight="1" x14ac:dyDescent="0.2">
      <c r="B113" s="16" t="s">
        <v>99</v>
      </c>
      <c r="C113" s="289">
        <v>10824.939999999999</v>
      </c>
      <c r="D113" s="290">
        <v>4800</v>
      </c>
      <c r="E113" s="290"/>
      <c r="F113" s="179">
        <v>0.28205328633826943</v>
      </c>
      <c r="G113" s="34"/>
      <c r="H113" s="5"/>
      <c r="I113" s="5"/>
    </row>
    <row r="114" spans="1:9" ht="10.5" customHeight="1" x14ac:dyDescent="0.2">
      <c r="B114" s="16" t="s">
        <v>98</v>
      </c>
      <c r="C114" s="289"/>
      <c r="D114" s="290"/>
      <c r="E114" s="290"/>
      <c r="F114" s="179"/>
      <c r="G114" s="36"/>
      <c r="H114" s="5"/>
      <c r="I114" s="5"/>
    </row>
    <row r="115" spans="1:9" s="28" customFormat="1" ht="10.5" customHeight="1" x14ac:dyDescent="0.2">
      <c r="A115" s="24"/>
      <c r="B115" s="16" t="s">
        <v>279</v>
      </c>
      <c r="C115" s="289">
        <v>-4339700</v>
      </c>
      <c r="D115" s="290">
        <v>-18445</v>
      </c>
      <c r="E115" s="290">
        <v>-4631</v>
      </c>
      <c r="F115" s="179">
        <v>0.46984310203042035</v>
      </c>
      <c r="G115" s="36"/>
      <c r="H115" s="5"/>
    </row>
    <row r="116" spans="1:9" s="28" customFormat="1" ht="10.5" customHeight="1" x14ac:dyDescent="0.2">
      <c r="A116" s="24"/>
      <c r="B116" s="29" t="s">
        <v>113</v>
      </c>
      <c r="C116" s="291">
        <v>154028172.98999989</v>
      </c>
      <c r="D116" s="292">
        <v>53481602.200000003</v>
      </c>
      <c r="E116" s="292">
        <v>202092.35000000003</v>
      </c>
      <c r="F116" s="178">
        <v>4.4467084938261126E-2</v>
      </c>
      <c r="G116" s="34"/>
    </row>
    <row r="117" spans="1:9" ht="18" customHeight="1" x14ac:dyDescent="0.2">
      <c r="B117" s="31" t="s">
        <v>122</v>
      </c>
      <c r="C117" s="30"/>
      <c r="D117" s="222"/>
      <c r="E117" s="222"/>
      <c r="F117" s="179"/>
      <c r="G117" s="34"/>
      <c r="H117" s="5"/>
      <c r="I117" s="5"/>
    </row>
    <row r="118" spans="1:9" ht="10.5" customHeight="1" x14ac:dyDescent="0.2">
      <c r="B118" s="16" t="s">
        <v>123</v>
      </c>
      <c r="C118" s="30">
        <v>6113.3799999999983</v>
      </c>
      <c r="D118" s="222"/>
      <c r="E118" s="222"/>
      <c r="F118" s="179">
        <v>0.14691966245549004</v>
      </c>
      <c r="G118" s="34"/>
      <c r="H118" s="5"/>
      <c r="I118" s="5"/>
    </row>
    <row r="119" spans="1:9" ht="10.5" customHeight="1" x14ac:dyDescent="0.2">
      <c r="B119" s="16" t="s">
        <v>100</v>
      </c>
      <c r="C119" s="30">
        <v>531.99</v>
      </c>
      <c r="D119" s="222"/>
      <c r="E119" s="222"/>
      <c r="F119" s="179">
        <v>0.80543677458766028</v>
      </c>
      <c r="G119" s="34"/>
      <c r="H119" s="5"/>
      <c r="I119" s="5"/>
    </row>
    <row r="120" spans="1:9" ht="10.5" customHeight="1" x14ac:dyDescent="0.2">
      <c r="B120" s="16" t="s">
        <v>177</v>
      </c>
      <c r="C120" s="30"/>
      <c r="D120" s="222"/>
      <c r="E120" s="222"/>
      <c r="F120" s="179"/>
      <c r="G120" s="34"/>
      <c r="H120" s="5"/>
      <c r="I120" s="5"/>
    </row>
    <row r="121" spans="1:9" ht="10.5" customHeight="1" x14ac:dyDescent="0.2">
      <c r="B121" s="16" t="s">
        <v>22</v>
      </c>
      <c r="C121" s="30">
        <v>46</v>
      </c>
      <c r="D121" s="222"/>
      <c r="E121" s="222"/>
      <c r="F121" s="179"/>
      <c r="G121" s="34"/>
      <c r="H121" s="5"/>
      <c r="I121" s="5"/>
    </row>
    <row r="122" spans="1:9" ht="10.5" customHeight="1" x14ac:dyDescent="0.2">
      <c r="B122" s="574" t="s">
        <v>450</v>
      </c>
      <c r="C122" s="30"/>
      <c r="D122" s="222"/>
      <c r="E122" s="222"/>
      <c r="F122" s="179"/>
      <c r="G122" s="34"/>
      <c r="H122" s="5"/>
      <c r="I122" s="5"/>
    </row>
    <row r="123" spans="1:9" ht="10.5" customHeight="1" x14ac:dyDescent="0.2">
      <c r="B123" s="16" t="s">
        <v>99</v>
      </c>
      <c r="C123" s="30"/>
      <c r="D123" s="222"/>
      <c r="E123" s="222"/>
      <c r="F123" s="179"/>
      <c r="G123" s="34"/>
      <c r="H123" s="5"/>
      <c r="I123" s="5"/>
    </row>
    <row r="124" spans="1:9" ht="10.5" customHeight="1" x14ac:dyDescent="0.2">
      <c r="B124" s="41" t="s">
        <v>120</v>
      </c>
      <c r="C124" s="42">
        <v>7528.6699999999983</v>
      </c>
      <c r="D124" s="224"/>
      <c r="E124" s="224"/>
      <c r="F124" s="187">
        <v>8.4213482337015089E-2</v>
      </c>
      <c r="G124" s="208"/>
      <c r="H124" s="5"/>
      <c r="I124" s="5"/>
    </row>
    <row r="125" spans="1:9" ht="10.5" customHeight="1" x14ac:dyDescent="0.2">
      <c r="B125" s="265" t="s">
        <v>238</v>
      </c>
      <c r="C125" s="208"/>
      <c r="D125" s="208"/>
      <c r="E125" s="208"/>
      <c r="F125" s="208"/>
      <c r="G125" s="208"/>
      <c r="H125" s="205"/>
      <c r="I125" s="34"/>
    </row>
    <row r="126" spans="1:9" ht="10.5" customHeight="1" x14ac:dyDescent="0.2">
      <c r="B126" s="265" t="s">
        <v>249</v>
      </c>
      <c r="C126" s="208"/>
      <c r="D126" s="208"/>
      <c r="E126" s="208"/>
      <c r="F126" s="208"/>
      <c r="G126" s="208"/>
      <c r="H126" s="205"/>
      <c r="I126" s="34"/>
    </row>
    <row r="127" spans="1:9" ht="10.5" customHeight="1" x14ac:dyDescent="0.2">
      <c r="B127" s="265" t="s">
        <v>251</v>
      </c>
      <c r="C127" s="208"/>
      <c r="D127" s="208"/>
      <c r="E127" s="208"/>
      <c r="F127" s="208"/>
      <c r="G127" s="208"/>
      <c r="H127" s="205"/>
      <c r="I127" s="34"/>
    </row>
    <row r="128" spans="1:9" ht="10.5" customHeight="1" x14ac:dyDescent="0.2">
      <c r="B128" s="265" t="s">
        <v>376</v>
      </c>
      <c r="C128" s="208"/>
      <c r="D128" s="208"/>
      <c r="E128" s="208"/>
      <c r="F128" s="208"/>
      <c r="G128" s="208"/>
      <c r="H128" s="205"/>
      <c r="I128" s="34"/>
    </row>
    <row r="129" spans="1:9" ht="10.5" customHeight="1" x14ac:dyDescent="0.2">
      <c r="B129" s="265" t="s">
        <v>282</v>
      </c>
      <c r="C129" s="208"/>
      <c r="D129" s="208"/>
      <c r="E129" s="208"/>
      <c r="F129" s="208"/>
      <c r="G129" s="208"/>
      <c r="H129" s="205"/>
      <c r="I129" s="34"/>
    </row>
    <row r="130" spans="1:9" s="28" customFormat="1" ht="10.5" customHeight="1" x14ac:dyDescent="0.2">
      <c r="A130" s="24"/>
      <c r="B130" s="50"/>
      <c r="C130" s="208"/>
      <c r="D130" s="208"/>
      <c r="E130" s="208"/>
      <c r="F130" s="208"/>
      <c r="G130" s="4"/>
      <c r="H130" s="209"/>
      <c r="I130" s="36"/>
    </row>
    <row r="131" spans="1:9" ht="9" customHeight="1" x14ac:dyDescent="0.2">
      <c r="A131" s="1"/>
      <c r="F131" s="4"/>
      <c r="G131" s="8"/>
      <c r="H131" s="4"/>
      <c r="I131" s="4"/>
    </row>
    <row r="132" spans="1:9" ht="15" customHeight="1" x14ac:dyDescent="0.25">
      <c r="B132" s="7" t="s">
        <v>288</v>
      </c>
      <c r="C132" s="8"/>
      <c r="D132" s="8"/>
      <c r="E132" s="8"/>
      <c r="F132" s="8"/>
      <c r="H132" s="8"/>
      <c r="I132" s="8"/>
    </row>
    <row r="133" spans="1:9" x14ac:dyDescent="0.2">
      <c r="B133" s="9"/>
      <c r="C133" s="10" t="str">
        <f>C3</f>
        <v>PERIODE DU 1.1 AU 31.10.2024</v>
      </c>
      <c r="D133" s="11"/>
      <c r="G133" s="15"/>
    </row>
    <row r="134" spans="1:9" ht="14.25" customHeight="1" x14ac:dyDescent="0.2">
      <c r="B134" s="12" t="str">
        <f>B4</f>
        <v xml:space="preserve">             V - ASSURANCE ACCIDENTS DU TRAVAIL : DEPENSES en milliers d'euros</v>
      </c>
      <c r="C134" s="13"/>
      <c r="D134" s="13"/>
      <c r="E134" s="13"/>
      <c r="F134" s="14"/>
      <c r="G134" s="20"/>
      <c r="H134" s="5"/>
      <c r="I134" s="5"/>
    </row>
    <row r="135" spans="1:9" ht="12" customHeight="1" x14ac:dyDescent="0.2">
      <c r="B135" s="16" t="s">
        <v>4</v>
      </c>
      <c r="C135" s="18" t="s">
        <v>6</v>
      </c>
      <c r="D135" s="219" t="s">
        <v>3</v>
      </c>
      <c r="E135" s="219" t="s">
        <v>237</v>
      </c>
      <c r="F135" s="19" t="str">
        <f>CUMUL_Maladie_mnt!$H$5</f>
        <v>PCAP</v>
      </c>
      <c r="G135" s="23"/>
      <c r="H135" s="5"/>
      <c r="I135" s="5"/>
    </row>
    <row r="136" spans="1:9" ht="9.75" customHeight="1" x14ac:dyDescent="0.2">
      <c r="B136" s="21"/>
      <c r="C136" s="44"/>
      <c r="D136" s="220" t="s">
        <v>241</v>
      </c>
      <c r="E136" s="220" t="s">
        <v>239</v>
      </c>
      <c r="F136" s="22" t="str">
        <f>CUMUL_Maladie_mnt!$H$6</f>
        <v>en %</v>
      </c>
      <c r="G136" s="36"/>
      <c r="H136" s="5"/>
      <c r="I136" s="5"/>
    </row>
    <row r="137" spans="1:9" s="28" customFormat="1" ht="6" customHeight="1" x14ac:dyDescent="0.2">
      <c r="A137" s="24"/>
      <c r="B137" s="35"/>
      <c r="C137" s="291"/>
      <c r="D137" s="292"/>
      <c r="E137" s="292"/>
      <c r="F137" s="178"/>
      <c r="G137" s="36"/>
    </row>
    <row r="138" spans="1:9" s="28" customFormat="1" ht="13.5" customHeight="1" x14ac:dyDescent="0.2">
      <c r="A138" s="24"/>
      <c r="B138" s="31" t="s">
        <v>121</v>
      </c>
      <c r="C138" s="289"/>
      <c r="D138" s="290"/>
      <c r="E138" s="290"/>
      <c r="F138" s="178"/>
      <c r="G138" s="36"/>
    </row>
    <row r="139" spans="1:9" s="28" customFormat="1" ht="10.5" customHeight="1" x14ac:dyDescent="0.2">
      <c r="A139" s="24"/>
      <c r="B139" s="16" t="s">
        <v>116</v>
      </c>
      <c r="C139" s="289">
        <v>66969.399999999951</v>
      </c>
      <c r="D139" s="290"/>
      <c r="E139" s="290">
        <v>407.16</v>
      </c>
      <c r="F139" s="179">
        <v>-4.0275128371695335E-2</v>
      </c>
      <c r="G139" s="36"/>
      <c r="H139" s="5"/>
    </row>
    <row r="140" spans="1:9" s="28" customFormat="1" ht="10.5" customHeight="1" x14ac:dyDescent="0.2">
      <c r="A140" s="24"/>
      <c r="B140" s="16" t="s">
        <v>117</v>
      </c>
      <c r="C140" s="289">
        <v>76247.01999999999</v>
      </c>
      <c r="D140" s="290"/>
      <c r="E140" s="290">
        <v>548.63</v>
      </c>
      <c r="F140" s="179">
        <v>-9.442354510042017E-2</v>
      </c>
      <c r="G140" s="36"/>
      <c r="H140" s="5"/>
    </row>
    <row r="141" spans="1:9" s="28" customFormat="1" ht="10.5" customHeight="1" x14ac:dyDescent="0.2">
      <c r="A141" s="24"/>
      <c r="B141" s="16" t="s">
        <v>118</v>
      </c>
      <c r="C141" s="289">
        <v>978.25</v>
      </c>
      <c r="D141" s="290"/>
      <c r="E141" s="290"/>
      <c r="F141" s="179"/>
      <c r="G141" s="36"/>
      <c r="H141" s="5"/>
    </row>
    <row r="142" spans="1:9" s="28" customFormat="1" ht="10.5" customHeight="1" x14ac:dyDescent="0.2">
      <c r="A142" s="24"/>
      <c r="B142" s="16" t="s">
        <v>166</v>
      </c>
      <c r="C142" s="289">
        <v>14054.569999999942</v>
      </c>
      <c r="D142" s="290"/>
      <c r="E142" s="290">
        <v>140.82</v>
      </c>
      <c r="F142" s="179">
        <v>1.6784239492211306E-3</v>
      </c>
      <c r="G142" s="36"/>
      <c r="H142" s="5"/>
    </row>
    <row r="143" spans="1:9" s="28" customFormat="1" ht="10.5" customHeight="1" x14ac:dyDescent="0.2">
      <c r="A143" s="24"/>
      <c r="B143" s="16" t="s">
        <v>22</v>
      </c>
      <c r="C143" s="289">
        <v>11503.64</v>
      </c>
      <c r="D143" s="290"/>
      <c r="E143" s="290">
        <v>23</v>
      </c>
      <c r="F143" s="179">
        <v>-0.11732081911262804</v>
      </c>
      <c r="G143" s="36"/>
      <c r="H143" s="5"/>
    </row>
    <row r="144" spans="1:9" s="28" customFormat="1" ht="10.5" customHeight="1" x14ac:dyDescent="0.2">
      <c r="A144" s="24"/>
      <c r="B144" s="16" t="s">
        <v>115</v>
      </c>
      <c r="C144" s="289">
        <v>9735.9900000000016</v>
      </c>
      <c r="D144" s="290">
        <v>433.79</v>
      </c>
      <c r="E144" s="290"/>
      <c r="F144" s="179">
        <v>0.20292453296431745</v>
      </c>
      <c r="G144" s="36"/>
      <c r="H144" s="5"/>
    </row>
    <row r="145" spans="1:8" s="28" customFormat="1" ht="10.5" customHeight="1" x14ac:dyDescent="0.2">
      <c r="A145" s="24"/>
      <c r="B145" s="16" t="s">
        <v>114</v>
      </c>
      <c r="C145" s="289">
        <v>1798.5499999999997</v>
      </c>
      <c r="D145" s="290"/>
      <c r="E145" s="290">
        <v>345.6</v>
      </c>
      <c r="F145" s="179">
        <v>-6.0804495062637409E-2</v>
      </c>
      <c r="G145" s="36"/>
      <c r="H145" s="5"/>
    </row>
    <row r="146" spans="1:8" s="28" customFormat="1" ht="10.5" customHeight="1" x14ac:dyDescent="0.2">
      <c r="A146" s="24"/>
      <c r="B146" s="16" t="s">
        <v>100</v>
      </c>
      <c r="C146" s="289"/>
      <c r="D146" s="290"/>
      <c r="E146" s="290"/>
      <c r="F146" s="179"/>
      <c r="G146" s="36"/>
      <c r="H146" s="5"/>
    </row>
    <row r="147" spans="1:8" s="28" customFormat="1" ht="10.5" hidden="1" customHeight="1" x14ac:dyDescent="0.2">
      <c r="A147" s="24"/>
      <c r="B147" s="16" t="s">
        <v>98</v>
      </c>
      <c r="C147" s="289"/>
      <c r="D147" s="290"/>
      <c r="E147" s="290"/>
      <c r="F147" s="179"/>
      <c r="G147" s="36"/>
      <c r="H147" s="5"/>
    </row>
    <row r="148" spans="1:8" s="28" customFormat="1" ht="12.75" customHeight="1" x14ac:dyDescent="0.2">
      <c r="A148" s="24"/>
      <c r="B148" s="16" t="s">
        <v>412</v>
      </c>
      <c r="C148" s="289"/>
      <c r="D148" s="290"/>
      <c r="E148" s="290"/>
      <c r="F148" s="179"/>
      <c r="G148" s="36"/>
      <c r="H148" s="5"/>
    </row>
    <row r="149" spans="1:8" s="28" customFormat="1" ht="12.75" customHeight="1" x14ac:dyDescent="0.2">
      <c r="A149" s="24"/>
      <c r="B149" s="16" t="s">
        <v>374</v>
      </c>
      <c r="C149" s="289">
        <v>120</v>
      </c>
      <c r="D149" s="290"/>
      <c r="E149" s="290"/>
      <c r="F149" s="179">
        <v>-0.4285714285714286</v>
      </c>
      <c r="G149" s="36"/>
      <c r="H149" s="5"/>
    </row>
    <row r="150" spans="1:8" s="28" customFormat="1" ht="12.75" customHeight="1" x14ac:dyDescent="0.2">
      <c r="A150" s="24"/>
      <c r="B150" s="574" t="s">
        <v>451</v>
      </c>
      <c r="C150" s="289"/>
      <c r="D150" s="290"/>
      <c r="E150" s="290"/>
      <c r="F150" s="179"/>
      <c r="G150" s="36"/>
      <c r="H150" s="5"/>
    </row>
    <row r="151" spans="1:8" s="28" customFormat="1" ht="12.75" hidden="1" customHeight="1" x14ac:dyDescent="0.2">
      <c r="A151" s="24"/>
      <c r="B151" s="579"/>
      <c r="C151" s="289"/>
      <c r="D151" s="290"/>
      <c r="E151" s="290"/>
      <c r="F151" s="179"/>
      <c r="G151" s="36"/>
      <c r="H151" s="5"/>
    </row>
    <row r="152" spans="1:8" s="28" customFormat="1" ht="12.75" customHeight="1" x14ac:dyDescent="0.2">
      <c r="A152" s="24"/>
      <c r="B152" s="269" t="s">
        <v>99</v>
      </c>
      <c r="C152" s="289"/>
      <c r="D152" s="290"/>
      <c r="E152" s="290"/>
      <c r="F152" s="179"/>
      <c r="G152" s="36"/>
      <c r="H152" s="5"/>
    </row>
    <row r="153" spans="1:8" s="28" customFormat="1" ht="11.25" customHeight="1" x14ac:dyDescent="0.2">
      <c r="A153" s="24"/>
      <c r="B153" s="35" t="s">
        <v>119</v>
      </c>
      <c r="C153" s="291">
        <v>181407.41999999987</v>
      </c>
      <c r="D153" s="292">
        <v>433.79</v>
      </c>
      <c r="E153" s="292">
        <v>1465.2099999999998</v>
      </c>
      <c r="F153" s="178">
        <v>-5.3436342101664036E-2</v>
      </c>
      <c r="G153" s="36"/>
    </row>
    <row r="154" spans="1:8" s="28" customFormat="1" ht="14.25" customHeight="1" x14ac:dyDescent="0.2">
      <c r="A154" s="24"/>
      <c r="B154" s="31" t="s">
        <v>243</v>
      </c>
      <c r="C154" s="291"/>
      <c r="D154" s="292"/>
      <c r="E154" s="292"/>
      <c r="F154" s="178"/>
      <c r="G154" s="36"/>
    </row>
    <row r="155" spans="1:8" s="28" customFormat="1" ht="10.5" customHeight="1" x14ac:dyDescent="0.2">
      <c r="A155" s="24"/>
      <c r="B155" s="16" t="s">
        <v>22</v>
      </c>
      <c r="C155" s="289">
        <v>2845025.43</v>
      </c>
      <c r="D155" s="290"/>
      <c r="E155" s="290">
        <v>1332</v>
      </c>
      <c r="F155" s="179">
        <v>0.28233012346060415</v>
      </c>
      <c r="G155" s="36"/>
      <c r="H155" s="5"/>
    </row>
    <row r="156" spans="1:8" s="28" customFormat="1" ht="10.5" customHeight="1" x14ac:dyDescent="0.2">
      <c r="A156" s="24"/>
      <c r="B156" s="16" t="s">
        <v>104</v>
      </c>
      <c r="C156" s="289">
        <v>740441.33</v>
      </c>
      <c r="D156" s="290"/>
      <c r="E156" s="290">
        <v>559.09</v>
      </c>
      <c r="F156" s="179">
        <v>1.6809055016900443E-2</v>
      </c>
      <c r="G156" s="36"/>
      <c r="H156" s="5"/>
    </row>
    <row r="157" spans="1:8" s="28" customFormat="1" ht="10.5" customHeight="1" x14ac:dyDescent="0.2">
      <c r="A157" s="24"/>
      <c r="B157" s="33" t="s">
        <v>106</v>
      </c>
      <c r="C157" s="289">
        <v>730641.98</v>
      </c>
      <c r="D157" s="290"/>
      <c r="E157" s="290">
        <v>559.09</v>
      </c>
      <c r="F157" s="179">
        <v>2.5361604443498331E-2</v>
      </c>
      <c r="G157" s="36"/>
      <c r="H157" s="5"/>
    </row>
    <row r="158" spans="1:8" s="28" customFormat="1" ht="10.5" customHeight="1" x14ac:dyDescent="0.2">
      <c r="A158" s="24"/>
      <c r="B158" s="33" t="s">
        <v>304</v>
      </c>
      <c r="C158" s="289">
        <v>167059.02000000002</v>
      </c>
      <c r="D158" s="290"/>
      <c r="E158" s="290">
        <v>433.59000000000003</v>
      </c>
      <c r="F158" s="179">
        <v>0.35192345540261138</v>
      </c>
      <c r="G158" s="36"/>
      <c r="H158" s="5"/>
    </row>
    <row r="159" spans="1:8" s="28" customFormat="1" ht="10.5" customHeight="1" x14ac:dyDescent="0.2">
      <c r="A159" s="24"/>
      <c r="B159" s="33" t="s">
        <v>305</v>
      </c>
      <c r="C159" s="289"/>
      <c r="D159" s="290"/>
      <c r="E159" s="290"/>
      <c r="F159" s="179"/>
      <c r="G159" s="36"/>
      <c r="H159" s="5"/>
    </row>
    <row r="160" spans="1:8" s="28" customFormat="1" ht="10.5" customHeight="1" x14ac:dyDescent="0.2">
      <c r="A160" s="24"/>
      <c r="B160" s="33" t="s">
        <v>306</v>
      </c>
      <c r="C160" s="289">
        <v>9861.2300000000014</v>
      </c>
      <c r="D160" s="290"/>
      <c r="E160" s="290"/>
      <c r="F160" s="179">
        <v>-0.48303453380878447</v>
      </c>
      <c r="G160" s="36"/>
      <c r="H160" s="5"/>
    </row>
    <row r="161" spans="1:9" s="28" customFormat="1" ht="10.5" customHeight="1" x14ac:dyDescent="0.2">
      <c r="A161" s="24"/>
      <c r="B161" s="33" t="s">
        <v>307</v>
      </c>
      <c r="C161" s="289">
        <v>76837.140000000014</v>
      </c>
      <c r="D161" s="290"/>
      <c r="E161" s="290"/>
      <c r="F161" s="179">
        <v>-2.9052060997108886E-2</v>
      </c>
      <c r="G161" s="36"/>
      <c r="H161" s="5"/>
    </row>
    <row r="162" spans="1:9" s="28" customFormat="1" ht="10.5" customHeight="1" x14ac:dyDescent="0.2">
      <c r="A162" s="24"/>
      <c r="B162" s="33" t="s">
        <v>308</v>
      </c>
      <c r="C162" s="289">
        <v>243232.96999999997</v>
      </c>
      <c r="D162" s="290"/>
      <c r="E162" s="290">
        <v>125.5</v>
      </c>
      <c r="F162" s="179">
        <v>2.7893306463977474E-3</v>
      </c>
      <c r="G162" s="36"/>
      <c r="H162" s="5"/>
    </row>
    <row r="163" spans="1:9" s="28" customFormat="1" ht="10.5" customHeight="1" x14ac:dyDescent="0.2">
      <c r="A163" s="24"/>
      <c r="B163" s="33" t="s">
        <v>309</v>
      </c>
      <c r="C163" s="289">
        <v>233651.62</v>
      </c>
      <c r="D163" s="290"/>
      <c r="E163" s="290"/>
      <c r="F163" s="179">
        <v>-5.8732622578328675E-2</v>
      </c>
      <c r="G163" s="34"/>
      <c r="H163" s="5"/>
    </row>
    <row r="164" spans="1:9" ht="10.5" customHeight="1" x14ac:dyDescent="0.2">
      <c r="B164" s="33" t="s">
        <v>105</v>
      </c>
      <c r="C164" s="289">
        <v>9799.3499999999985</v>
      </c>
      <c r="D164" s="290"/>
      <c r="E164" s="290"/>
      <c r="F164" s="179">
        <v>-0.37307832562424359</v>
      </c>
      <c r="G164" s="34"/>
      <c r="H164" s="5"/>
      <c r="I164" s="5"/>
    </row>
    <row r="165" spans="1:9" ht="10.5" customHeight="1" x14ac:dyDescent="0.2">
      <c r="B165" s="16" t="s">
        <v>116</v>
      </c>
      <c r="C165" s="289">
        <v>19548.61</v>
      </c>
      <c r="D165" s="290"/>
      <c r="E165" s="290"/>
      <c r="F165" s="179">
        <v>-0.64284364903449465</v>
      </c>
      <c r="G165" s="34"/>
      <c r="H165" s="5"/>
      <c r="I165" s="5"/>
    </row>
    <row r="166" spans="1:9" ht="10.5" customHeight="1" x14ac:dyDescent="0.2">
      <c r="B166" s="16" t="s">
        <v>117</v>
      </c>
      <c r="C166" s="289">
        <v>25668.729999999996</v>
      </c>
      <c r="D166" s="290"/>
      <c r="E166" s="290"/>
      <c r="F166" s="179">
        <v>0.2006903258489563</v>
      </c>
      <c r="G166" s="34"/>
      <c r="H166" s="5"/>
      <c r="I166" s="5"/>
    </row>
    <row r="167" spans="1:9" ht="10.5" customHeight="1" x14ac:dyDescent="0.2">
      <c r="B167" s="16" t="s">
        <v>118</v>
      </c>
      <c r="C167" s="289"/>
      <c r="D167" s="290"/>
      <c r="E167" s="290"/>
      <c r="F167" s="179"/>
      <c r="G167" s="36"/>
      <c r="H167" s="5"/>
      <c r="I167" s="5"/>
    </row>
    <row r="168" spans="1:9" s="28" customFormat="1" ht="10.5" customHeight="1" x14ac:dyDescent="0.2">
      <c r="A168" s="24"/>
      <c r="B168" s="16" t="s">
        <v>115</v>
      </c>
      <c r="C168" s="289">
        <v>5253.58</v>
      </c>
      <c r="D168" s="290"/>
      <c r="E168" s="290"/>
      <c r="F168" s="179">
        <v>-0.58669254437273954</v>
      </c>
      <c r="G168" s="36"/>
      <c r="H168" s="5"/>
    </row>
    <row r="169" spans="1:9" s="28" customFormat="1" ht="10.5" customHeight="1" x14ac:dyDescent="0.2">
      <c r="A169" s="24"/>
      <c r="B169" s="16" t="s">
        <v>114</v>
      </c>
      <c r="C169" s="289">
        <v>1792.9999999999998</v>
      </c>
      <c r="D169" s="290"/>
      <c r="E169" s="290"/>
      <c r="F169" s="179"/>
      <c r="G169" s="20"/>
      <c r="H169" s="5"/>
    </row>
    <row r="170" spans="1:9" ht="10.5" customHeight="1" x14ac:dyDescent="0.2">
      <c r="B170" s="16" t="s">
        <v>95</v>
      </c>
      <c r="C170" s="289">
        <v>10400.6</v>
      </c>
      <c r="D170" s="290"/>
      <c r="E170" s="290"/>
      <c r="F170" s="179">
        <v>0.30844907407407418</v>
      </c>
      <c r="G170" s="20"/>
      <c r="H170" s="5"/>
      <c r="I170" s="5"/>
    </row>
    <row r="171" spans="1:9" ht="10.5" customHeight="1" x14ac:dyDescent="0.2">
      <c r="B171" s="16" t="s">
        <v>381</v>
      </c>
      <c r="C171" s="289">
        <v>15355.9</v>
      </c>
      <c r="D171" s="290"/>
      <c r="E171" s="290">
        <v>100</v>
      </c>
      <c r="F171" s="179">
        <v>0.11706407229101456</v>
      </c>
      <c r="G171" s="20"/>
      <c r="H171" s="5"/>
      <c r="I171" s="5"/>
    </row>
    <row r="172" spans="1:9" s="486" customFormat="1" ht="10.5" customHeight="1" x14ac:dyDescent="0.2">
      <c r="A172" s="452"/>
      <c r="B172" s="563" t="s">
        <v>310</v>
      </c>
      <c r="C172" s="568"/>
      <c r="D172" s="569"/>
      <c r="E172" s="569"/>
      <c r="F172" s="570"/>
      <c r="G172" s="494"/>
    </row>
    <row r="173" spans="1:9" s="486" customFormat="1" ht="10.5" customHeight="1" x14ac:dyDescent="0.2">
      <c r="A173" s="452"/>
      <c r="B173" s="563" t="s">
        <v>311</v>
      </c>
      <c r="C173" s="568"/>
      <c r="D173" s="569"/>
      <c r="E173" s="569"/>
      <c r="F173" s="570"/>
      <c r="G173" s="494"/>
    </row>
    <row r="174" spans="1:9" s="486" customFormat="1" ht="10.5" customHeight="1" x14ac:dyDescent="0.2">
      <c r="A174" s="452"/>
      <c r="B174" s="563" t="s">
        <v>312</v>
      </c>
      <c r="C174" s="568"/>
      <c r="D174" s="569"/>
      <c r="E174" s="569"/>
      <c r="F174" s="570"/>
      <c r="G174" s="494"/>
    </row>
    <row r="175" spans="1:9" s="486" customFormat="1" ht="10.5" customHeight="1" x14ac:dyDescent="0.2">
      <c r="A175" s="452"/>
      <c r="B175" s="563" t="s">
        <v>313</v>
      </c>
      <c r="C175" s="568"/>
      <c r="D175" s="569"/>
      <c r="E175" s="569"/>
      <c r="F175" s="570"/>
      <c r="G175" s="571"/>
    </row>
    <row r="176" spans="1:9" ht="10.5" customHeight="1" x14ac:dyDescent="0.2">
      <c r="B176" s="269" t="s">
        <v>412</v>
      </c>
      <c r="C176" s="289"/>
      <c r="D176" s="290"/>
      <c r="E176" s="290"/>
      <c r="F176" s="179"/>
      <c r="G176" s="34"/>
      <c r="H176" s="5"/>
      <c r="I176" s="5"/>
    </row>
    <row r="177" spans="1:9" ht="10.5" customHeight="1" x14ac:dyDescent="0.2">
      <c r="B177" s="16" t="s">
        <v>100</v>
      </c>
      <c r="C177" s="289">
        <v>45913.04</v>
      </c>
      <c r="D177" s="290"/>
      <c r="E177" s="290"/>
      <c r="F177" s="179"/>
      <c r="G177" s="34"/>
      <c r="H177" s="5"/>
      <c r="I177" s="5"/>
    </row>
    <row r="178" spans="1:9" ht="10.5" customHeight="1" x14ac:dyDescent="0.2">
      <c r="B178" s="16" t="s">
        <v>94</v>
      </c>
      <c r="C178" s="289"/>
      <c r="D178" s="290"/>
      <c r="E178" s="290"/>
      <c r="F178" s="179"/>
      <c r="G178" s="34"/>
      <c r="H178" s="5"/>
      <c r="I178" s="5"/>
    </row>
    <row r="179" spans="1:9" ht="10.5" customHeight="1" x14ac:dyDescent="0.2">
      <c r="B179" s="16" t="s">
        <v>92</v>
      </c>
      <c r="C179" s="289">
        <v>29.3</v>
      </c>
      <c r="D179" s="290"/>
      <c r="E179" s="290"/>
      <c r="F179" s="179"/>
      <c r="G179" s="34"/>
      <c r="H179" s="5"/>
      <c r="I179" s="5"/>
    </row>
    <row r="180" spans="1:9" ht="10.5" customHeight="1" x14ac:dyDescent="0.2">
      <c r="B180" s="16" t="s">
        <v>93</v>
      </c>
      <c r="C180" s="289"/>
      <c r="D180" s="290"/>
      <c r="E180" s="290"/>
      <c r="F180" s="179"/>
      <c r="G180" s="27"/>
      <c r="H180" s="5"/>
      <c r="I180" s="5"/>
    </row>
    <row r="181" spans="1:9" s="28" customFormat="1" ht="10.5" customHeight="1" x14ac:dyDescent="0.2">
      <c r="A181" s="24"/>
      <c r="B181" s="16" t="s">
        <v>303</v>
      </c>
      <c r="C181" s="289"/>
      <c r="D181" s="290"/>
      <c r="E181" s="290"/>
      <c r="F181" s="179"/>
      <c r="G181" s="34"/>
      <c r="H181" s="5"/>
    </row>
    <row r="182" spans="1:9" ht="10.5" customHeight="1" x14ac:dyDescent="0.2">
      <c r="B182" s="16" t="s">
        <v>123</v>
      </c>
      <c r="C182" s="289">
        <v>616.88999999999987</v>
      </c>
      <c r="D182" s="290"/>
      <c r="E182" s="290"/>
      <c r="F182" s="179">
        <v>0.45424328147100401</v>
      </c>
      <c r="G182" s="34"/>
      <c r="H182" s="5"/>
      <c r="I182" s="5"/>
    </row>
    <row r="183" spans="1:9" ht="10.5" customHeight="1" x14ac:dyDescent="0.2">
      <c r="B183" s="16" t="s">
        <v>107</v>
      </c>
      <c r="C183" s="289"/>
      <c r="D183" s="290"/>
      <c r="E183" s="290"/>
      <c r="F183" s="179"/>
      <c r="G183" s="20"/>
      <c r="H183" s="5"/>
      <c r="I183" s="5"/>
    </row>
    <row r="184" spans="1:9" ht="10.5" customHeight="1" x14ac:dyDescent="0.2">
      <c r="B184" s="33" t="s">
        <v>110</v>
      </c>
      <c r="C184" s="289"/>
      <c r="D184" s="290"/>
      <c r="E184" s="290"/>
      <c r="F184" s="179"/>
      <c r="G184" s="34"/>
      <c r="H184" s="5"/>
      <c r="I184" s="5"/>
    </row>
    <row r="185" spans="1:9" ht="10.5" customHeight="1" x14ac:dyDescent="0.2">
      <c r="B185" s="33" t="s">
        <v>109</v>
      </c>
      <c r="C185" s="289"/>
      <c r="D185" s="290"/>
      <c r="E185" s="290"/>
      <c r="F185" s="179"/>
      <c r="G185" s="34"/>
      <c r="H185" s="5"/>
      <c r="I185" s="5"/>
    </row>
    <row r="186" spans="1:9" ht="10.5" customHeight="1" x14ac:dyDescent="0.2">
      <c r="B186" s="33" t="s">
        <v>111</v>
      </c>
      <c r="C186" s="289"/>
      <c r="D186" s="290"/>
      <c r="E186" s="290"/>
      <c r="F186" s="179"/>
      <c r="G186" s="34"/>
      <c r="H186" s="5"/>
      <c r="I186" s="5"/>
    </row>
    <row r="187" spans="1:9" ht="10.5" customHeight="1" x14ac:dyDescent="0.2">
      <c r="B187" s="33" t="s">
        <v>112</v>
      </c>
      <c r="C187" s="289"/>
      <c r="D187" s="290"/>
      <c r="E187" s="290"/>
      <c r="F187" s="179"/>
      <c r="G187" s="34"/>
      <c r="H187" s="5"/>
      <c r="I187" s="5"/>
    </row>
    <row r="188" spans="1:9" ht="10.5" customHeight="1" x14ac:dyDescent="0.2">
      <c r="B188" s="16" t="s">
        <v>256</v>
      </c>
      <c r="C188" s="289"/>
      <c r="D188" s="290"/>
      <c r="E188" s="290"/>
      <c r="F188" s="179"/>
      <c r="G188" s="47"/>
      <c r="H188" s="5"/>
      <c r="I188" s="5"/>
    </row>
    <row r="189" spans="1:9" s="28" customFormat="1" ht="10.5" customHeight="1" x14ac:dyDescent="0.2">
      <c r="A189" s="24"/>
      <c r="B189" s="16" t="s">
        <v>96</v>
      </c>
      <c r="C189" s="289"/>
      <c r="D189" s="290"/>
      <c r="E189" s="290"/>
      <c r="F189" s="179"/>
      <c r="G189" s="47"/>
      <c r="H189" s="5"/>
    </row>
    <row r="190" spans="1:9" s="28" customFormat="1" ht="10.5" customHeight="1" x14ac:dyDescent="0.2">
      <c r="A190" s="24"/>
      <c r="B190" s="16" t="s">
        <v>103</v>
      </c>
      <c r="C190" s="295"/>
      <c r="D190" s="296"/>
      <c r="E190" s="296"/>
      <c r="F190" s="190"/>
      <c r="G190" s="47"/>
      <c r="H190" s="5"/>
    </row>
    <row r="191" spans="1:9" s="28" customFormat="1" ht="10.5" customHeight="1" x14ac:dyDescent="0.2">
      <c r="A191" s="24"/>
      <c r="B191" s="16" t="s">
        <v>91</v>
      </c>
      <c r="C191" s="295">
        <v>35643.15</v>
      </c>
      <c r="D191" s="296"/>
      <c r="E191" s="296">
        <v>892.02</v>
      </c>
      <c r="F191" s="190">
        <v>0.48340678960708172</v>
      </c>
      <c r="G191" s="47"/>
      <c r="H191" s="5"/>
    </row>
    <row r="192" spans="1:9" s="28" customFormat="1" ht="10.5" customHeight="1" x14ac:dyDescent="0.2">
      <c r="A192" s="24"/>
      <c r="B192" s="268" t="s">
        <v>255</v>
      </c>
      <c r="C192" s="295"/>
      <c r="D192" s="296"/>
      <c r="E192" s="296"/>
      <c r="F192" s="190"/>
      <c r="G192" s="47"/>
      <c r="H192" s="5"/>
    </row>
    <row r="193" spans="1:9" s="28" customFormat="1" ht="10.5" customHeight="1" x14ac:dyDescent="0.2">
      <c r="A193" s="24"/>
      <c r="B193" s="16" t="s">
        <v>411</v>
      </c>
      <c r="C193" s="295"/>
      <c r="D193" s="296"/>
      <c r="E193" s="296"/>
      <c r="F193" s="190"/>
      <c r="G193" s="47"/>
      <c r="H193" s="5"/>
    </row>
    <row r="194" spans="1:9" s="28" customFormat="1" ht="10.5" customHeight="1" x14ac:dyDescent="0.2">
      <c r="A194" s="24"/>
      <c r="B194" s="16" t="s">
        <v>97</v>
      </c>
      <c r="C194" s="295"/>
      <c r="D194" s="296"/>
      <c r="E194" s="296"/>
      <c r="F194" s="190"/>
      <c r="G194" s="47"/>
      <c r="H194" s="5"/>
    </row>
    <row r="195" spans="1:9" s="28" customFormat="1" ht="10.5" customHeight="1" x14ac:dyDescent="0.2">
      <c r="A195" s="24"/>
      <c r="B195" s="16" t="s">
        <v>374</v>
      </c>
      <c r="C195" s="295">
        <v>30</v>
      </c>
      <c r="D195" s="296"/>
      <c r="E195" s="296"/>
      <c r="F195" s="190">
        <v>0</v>
      </c>
      <c r="G195" s="47"/>
      <c r="H195" s="5"/>
    </row>
    <row r="196" spans="1:9" s="28" customFormat="1" ht="10.5" customHeight="1" x14ac:dyDescent="0.2">
      <c r="A196" s="24"/>
      <c r="B196" s="574" t="s">
        <v>460</v>
      </c>
      <c r="C196" s="295"/>
      <c r="D196" s="296"/>
      <c r="E196" s="296"/>
      <c r="F196" s="190"/>
      <c r="G196" s="47"/>
      <c r="H196" s="5"/>
    </row>
    <row r="197" spans="1:9" s="28" customFormat="1" ht="10.5" customHeight="1" x14ac:dyDescent="0.2">
      <c r="A197" s="24"/>
      <c r="B197" s="16" t="s">
        <v>489</v>
      </c>
      <c r="C197" s="295"/>
      <c r="D197" s="296"/>
      <c r="E197" s="296"/>
      <c r="F197" s="190"/>
      <c r="G197" s="47"/>
      <c r="H197" s="5"/>
    </row>
    <row r="198" spans="1:9" s="28" customFormat="1" ht="10.5" customHeight="1" x14ac:dyDescent="0.2">
      <c r="A198" s="24"/>
      <c r="B198" s="574" t="s">
        <v>487</v>
      </c>
      <c r="C198" s="295"/>
      <c r="D198" s="296"/>
      <c r="E198" s="296"/>
      <c r="F198" s="190"/>
      <c r="G198" s="47"/>
      <c r="H198" s="5"/>
    </row>
    <row r="199" spans="1:9" s="28" customFormat="1" ht="10.5" customHeight="1" x14ac:dyDescent="0.2">
      <c r="A199" s="24"/>
      <c r="B199" s="16" t="s">
        <v>99</v>
      </c>
      <c r="C199" s="295">
        <v>2316.19</v>
      </c>
      <c r="D199" s="296"/>
      <c r="E199" s="296">
        <v>62.65</v>
      </c>
      <c r="F199" s="190">
        <v>-0.20856227106227099</v>
      </c>
      <c r="G199" s="47"/>
      <c r="H199" s="5"/>
    </row>
    <row r="200" spans="1:9" s="28" customFormat="1" ht="10.5" customHeight="1" x14ac:dyDescent="0.2">
      <c r="A200" s="24"/>
      <c r="B200" s="16" t="s">
        <v>98</v>
      </c>
      <c r="C200" s="295"/>
      <c r="D200" s="296"/>
      <c r="E200" s="296"/>
      <c r="F200" s="190"/>
      <c r="G200" s="47"/>
      <c r="H200" s="5"/>
    </row>
    <row r="201" spans="1:9" s="28" customFormat="1" ht="10.5" customHeight="1" x14ac:dyDescent="0.2">
      <c r="A201" s="24"/>
      <c r="B201" s="16" t="s">
        <v>279</v>
      </c>
      <c r="C201" s="295">
        <v>-133189</v>
      </c>
      <c r="D201" s="296"/>
      <c r="E201" s="296">
        <v>-154</v>
      </c>
      <c r="F201" s="190">
        <v>0.56569527548873233</v>
      </c>
      <c r="G201" s="47"/>
      <c r="H201" s="5"/>
    </row>
    <row r="202" spans="1:9" s="28" customFormat="1" ht="11.25" customHeight="1" x14ac:dyDescent="0.2">
      <c r="A202" s="24"/>
      <c r="B202" s="35" t="s">
        <v>245</v>
      </c>
      <c r="C202" s="297">
        <v>3614946.7500000005</v>
      </c>
      <c r="D202" s="298"/>
      <c r="E202" s="298">
        <v>2791.76</v>
      </c>
      <c r="F202" s="180">
        <v>0.20094953352340039</v>
      </c>
      <c r="G202" s="47"/>
    </row>
    <row r="203" spans="1:9" ht="10.5" customHeight="1" x14ac:dyDescent="0.2">
      <c r="B203" s="31" t="s">
        <v>278</v>
      </c>
      <c r="C203" s="297"/>
      <c r="D203" s="298"/>
      <c r="E203" s="298"/>
      <c r="F203" s="180"/>
      <c r="G203" s="47"/>
      <c r="H203" s="5"/>
      <c r="I203" s="5"/>
    </row>
    <row r="204" spans="1:9" ht="10.5" customHeight="1" x14ac:dyDescent="0.2">
      <c r="B204" s="16" t="s">
        <v>22</v>
      </c>
      <c r="C204" s="295">
        <v>76905842.529999971</v>
      </c>
      <c r="D204" s="296">
        <v>4433707.4300000034</v>
      </c>
      <c r="E204" s="296">
        <v>73537.02</v>
      </c>
      <c r="F204" s="190">
        <v>5.3763485099977748E-2</v>
      </c>
      <c r="G204" s="47"/>
      <c r="H204" s="5"/>
      <c r="I204" s="5"/>
    </row>
    <row r="205" spans="1:9" ht="10.5" customHeight="1" x14ac:dyDescent="0.2">
      <c r="B205" s="16" t="s">
        <v>104</v>
      </c>
      <c r="C205" s="295">
        <v>64150853.679999933</v>
      </c>
      <c r="D205" s="296">
        <v>29774230.059999995</v>
      </c>
      <c r="E205" s="296">
        <v>101503.53</v>
      </c>
      <c r="F205" s="190">
        <v>4.0998084347874775E-2</v>
      </c>
      <c r="G205" s="47"/>
      <c r="H205" s="5"/>
      <c r="I205" s="5"/>
    </row>
    <row r="206" spans="1:9" ht="10.5" customHeight="1" x14ac:dyDescent="0.2">
      <c r="B206" s="33" t="s">
        <v>106</v>
      </c>
      <c r="C206" s="295">
        <v>64004995.269999936</v>
      </c>
      <c r="D206" s="296">
        <v>29760619.389999997</v>
      </c>
      <c r="E206" s="296">
        <v>101132.28999999998</v>
      </c>
      <c r="F206" s="190">
        <v>4.1460570166146349E-2</v>
      </c>
      <c r="G206" s="47"/>
      <c r="H206" s="5"/>
      <c r="I206" s="5"/>
    </row>
    <row r="207" spans="1:9" ht="10.5" customHeight="1" x14ac:dyDescent="0.2">
      <c r="B207" s="33" t="s">
        <v>304</v>
      </c>
      <c r="C207" s="295">
        <v>19568326.169999987</v>
      </c>
      <c r="D207" s="296">
        <v>18139602.019999985</v>
      </c>
      <c r="E207" s="296">
        <v>37040.199999999997</v>
      </c>
      <c r="F207" s="190">
        <v>3.3941414447915541E-2</v>
      </c>
      <c r="G207" s="47"/>
      <c r="H207" s="5"/>
      <c r="I207" s="5"/>
    </row>
    <row r="208" spans="1:9" ht="10.5" customHeight="1" x14ac:dyDescent="0.2">
      <c r="B208" s="33" t="s">
        <v>305</v>
      </c>
      <c r="C208" s="295">
        <v>940.5</v>
      </c>
      <c r="D208" s="296">
        <v>313.5</v>
      </c>
      <c r="E208" s="296"/>
      <c r="F208" s="190"/>
      <c r="G208" s="47"/>
      <c r="H208" s="5"/>
      <c r="I208" s="5"/>
    </row>
    <row r="209" spans="2:9" ht="10.5" customHeight="1" x14ac:dyDescent="0.2">
      <c r="B209" s="33" t="s">
        <v>306</v>
      </c>
      <c r="C209" s="295">
        <v>8146171.8900000071</v>
      </c>
      <c r="D209" s="296">
        <v>8113201.7000000067</v>
      </c>
      <c r="E209" s="296">
        <v>15591.420000000004</v>
      </c>
      <c r="F209" s="190">
        <v>3.6237822959883426E-2</v>
      </c>
      <c r="G209" s="47"/>
      <c r="H209" s="5"/>
      <c r="I209" s="5"/>
    </row>
    <row r="210" spans="2:9" ht="10.5" customHeight="1" x14ac:dyDescent="0.2">
      <c r="B210" s="33" t="s">
        <v>307</v>
      </c>
      <c r="C210" s="295">
        <v>4437052.9999999953</v>
      </c>
      <c r="D210" s="296">
        <v>97014.700000000012</v>
      </c>
      <c r="E210" s="296">
        <v>5053.5700000000015</v>
      </c>
      <c r="F210" s="190">
        <v>9.990503220768332E-3</v>
      </c>
      <c r="G210" s="47"/>
      <c r="H210" s="5"/>
      <c r="I210" s="5"/>
    </row>
    <row r="211" spans="2:9" ht="10.5" customHeight="1" x14ac:dyDescent="0.2">
      <c r="B211" s="33" t="s">
        <v>308</v>
      </c>
      <c r="C211" s="295">
        <v>24530358.429999944</v>
      </c>
      <c r="D211" s="296">
        <v>2534717.7000000025</v>
      </c>
      <c r="E211" s="296">
        <v>35909.310000000005</v>
      </c>
      <c r="F211" s="190">
        <v>4.4932990010087215E-2</v>
      </c>
      <c r="G211" s="47"/>
      <c r="H211" s="5"/>
      <c r="I211" s="5"/>
    </row>
    <row r="212" spans="2:9" ht="10.5" customHeight="1" x14ac:dyDescent="0.2">
      <c r="B212" s="33" t="s">
        <v>309</v>
      </c>
      <c r="C212" s="295">
        <v>7322145.2800000058</v>
      </c>
      <c r="D212" s="296">
        <v>875769.77000000025</v>
      </c>
      <c r="E212" s="296">
        <v>7537.7899999999991</v>
      </c>
      <c r="F212" s="190">
        <v>7.7114376634225712E-2</v>
      </c>
      <c r="G212" s="47"/>
      <c r="H212" s="5"/>
      <c r="I212" s="5"/>
    </row>
    <row r="213" spans="2:9" ht="10.5" customHeight="1" x14ac:dyDescent="0.2">
      <c r="B213" s="33" t="s">
        <v>105</v>
      </c>
      <c r="C213" s="295">
        <v>145858.41000000012</v>
      </c>
      <c r="D213" s="296">
        <v>13610.670000000004</v>
      </c>
      <c r="E213" s="296">
        <v>371.24</v>
      </c>
      <c r="F213" s="190">
        <v>-0.12877482758979075</v>
      </c>
      <c r="G213" s="47"/>
      <c r="H213" s="5"/>
      <c r="I213" s="5"/>
    </row>
    <row r="214" spans="2:9" ht="10.5" customHeight="1" x14ac:dyDescent="0.2">
      <c r="B214" s="16" t="s">
        <v>116</v>
      </c>
      <c r="C214" s="295">
        <v>86518.009999999951</v>
      </c>
      <c r="D214" s="296"/>
      <c r="E214" s="296">
        <v>407.16</v>
      </c>
      <c r="F214" s="190">
        <v>-0.30515341147244401</v>
      </c>
      <c r="G214" s="47"/>
      <c r="H214" s="5"/>
      <c r="I214" s="5"/>
    </row>
    <row r="215" spans="2:9" ht="10.5" customHeight="1" x14ac:dyDescent="0.2">
      <c r="B215" s="16" t="s">
        <v>117</v>
      </c>
      <c r="C215" s="295">
        <v>101915.74999999999</v>
      </c>
      <c r="D215" s="296"/>
      <c r="E215" s="296">
        <v>548.63</v>
      </c>
      <c r="F215" s="190">
        <v>-3.4665040279693637E-2</v>
      </c>
      <c r="G215" s="47"/>
      <c r="H215" s="5"/>
      <c r="I215" s="5"/>
    </row>
    <row r="216" spans="2:9" ht="10.5" customHeight="1" x14ac:dyDescent="0.2">
      <c r="B216" s="16" t="s">
        <v>118</v>
      </c>
      <c r="C216" s="295">
        <v>978.25</v>
      </c>
      <c r="D216" s="296"/>
      <c r="E216" s="296"/>
      <c r="F216" s="190">
        <v>0.67896678966789681</v>
      </c>
      <c r="G216" s="47"/>
      <c r="H216" s="5"/>
      <c r="I216" s="5"/>
    </row>
    <row r="217" spans="2:9" ht="10.5" customHeight="1" x14ac:dyDescent="0.2">
      <c r="B217" s="16" t="s">
        <v>100</v>
      </c>
      <c r="C217" s="295">
        <v>493914.92999999993</v>
      </c>
      <c r="D217" s="296">
        <v>26.5</v>
      </c>
      <c r="E217" s="296">
        <v>1218.83</v>
      </c>
      <c r="F217" s="190">
        <v>-3.2709262638288106E-2</v>
      </c>
      <c r="G217" s="20"/>
      <c r="H217" s="5"/>
      <c r="I217" s="5"/>
    </row>
    <row r="218" spans="2:9" ht="10.5" customHeight="1" x14ac:dyDescent="0.2">
      <c r="B218" s="16" t="s">
        <v>107</v>
      </c>
      <c r="C218" s="295">
        <v>19215807.640000004</v>
      </c>
      <c r="D218" s="296">
        <v>19215807.640000004</v>
      </c>
      <c r="E218" s="296">
        <v>29875.88</v>
      </c>
      <c r="F218" s="190">
        <v>0.12613584039732495</v>
      </c>
      <c r="G218" s="47"/>
      <c r="H218" s="5"/>
      <c r="I218" s="5"/>
    </row>
    <row r="219" spans="2:9" ht="10.5" customHeight="1" x14ac:dyDescent="0.2">
      <c r="B219" s="33" t="s">
        <v>110</v>
      </c>
      <c r="C219" s="289">
        <v>4211853.6699999925</v>
      </c>
      <c r="D219" s="290">
        <v>4211853.6699999925</v>
      </c>
      <c r="E219" s="290">
        <v>6699.5900000000011</v>
      </c>
      <c r="F219" s="179">
        <v>0.10270062152036141</v>
      </c>
      <c r="G219" s="47"/>
      <c r="H219" s="5"/>
      <c r="I219" s="5"/>
    </row>
    <row r="220" spans="2:9" ht="10.5" customHeight="1" x14ac:dyDescent="0.2">
      <c r="B220" s="33" t="s">
        <v>109</v>
      </c>
      <c r="C220" s="295">
        <v>14935503.970000012</v>
      </c>
      <c r="D220" s="296">
        <v>14935503.970000012</v>
      </c>
      <c r="E220" s="296">
        <v>23176.29</v>
      </c>
      <c r="F220" s="190">
        <v>0.13269525520829673</v>
      </c>
      <c r="G220" s="47"/>
      <c r="H220" s="5"/>
      <c r="I220" s="5"/>
    </row>
    <row r="221" spans="2:9" ht="10.5" customHeight="1" x14ac:dyDescent="0.2">
      <c r="B221" s="33" t="s">
        <v>112</v>
      </c>
      <c r="C221" s="295">
        <v>68450</v>
      </c>
      <c r="D221" s="296">
        <v>68450</v>
      </c>
      <c r="E221" s="296"/>
      <c r="F221" s="190">
        <v>0.18836805555555558</v>
      </c>
      <c r="G221" s="47"/>
      <c r="H221" s="5"/>
      <c r="I221" s="5"/>
    </row>
    <row r="222" spans="2:9" ht="10.5" customHeight="1" x14ac:dyDescent="0.2">
      <c r="B222" s="33" t="s">
        <v>111</v>
      </c>
      <c r="C222" s="295"/>
      <c r="D222" s="296"/>
      <c r="E222" s="296"/>
      <c r="F222" s="190"/>
      <c r="G222" s="47"/>
      <c r="H222" s="5"/>
      <c r="I222" s="5"/>
    </row>
    <row r="223" spans="2:9" ht="10.5" customHeight="1" x14ac:dyDescent="0.2">
      <c r="B223" s="269" t="s">
        <v>411</v>
      </c>
      <c r="C223" s="295"/>
      <c r="D223" s="296"/>
      <c r="E223" s="296"/>
      <c r="F223" s="190"/>
      <c r="G223" s="47"/>
      <c r="H223" s="5"/>
      <c r="I223" s="5"/>
    </row>
    <row r="224" spans="2:9" ht="10.5" customHeight="1" x14ac:dyDescent="0.2">
      <c r="B224" s="16" t="s">
        <v>97</v>
      </c>
      <c r="C224" s="295"/>
      <c r="D224" s="296"/>
      <c r="E224" s="296"/>
      <c r="F224" s="190"/>
      <c r="G224" s="47"/>
      <c r="H224" s="5"/>
      <c r="I224" s="5"/>
    </row>
    <row r="225" spans="1:9" ht="10.5" customHeight="1" x14ac:dyDescent="0.2">
      <c r="B225" s="16" t="s">
        <v>103</v>
      </c>
      <c r="C225" s="295"/>
      <c r="D225" s="296"/>
      <c r="E225" s="296"/>
      <c r="F225" s="190"/>
      <c r="G225" s="47"/>
      <c r="H225" s="5"/>
      <c r="I225" s="5"/>
    </row>
    <row r="226" spans="1:9" ht="10.5" customHeight="1" x14ac:dyDescent="0.2">
      <c r="B226" s="16" t="s">
        <v>96</v>
      </c>
      <c r="C226" s="295"/>
      <c r="D226" s="296"/>
      <c r="E226" s="296"/>
      <c r="F226" s="190"/>
      <c r="G226" s="47"/>
      <c r="H226" s="5"/>
      <c r="I226" s="5"/>
    </row>
    <row r="227" spans="1:9" ht="10.5" customHeight="1" x14ac:dyDescent="0.2">
      <c r="B227" s="16" t="s">
        <v>115</v>
      </c>
      <c r="C227" s="295">
        <v>14989.570000000002</v>
      </c>
      <c r="D227" s="296">
        <v>433.79</v>
      </c>
      <c r="E227" s="296"/>
      <c r="F227" s="190">
        <v>-0.27950936015807981</v>
      </c>
      <c r="G227" s="47"/>
      <c r="H227" s="5"/>
      <c r="I227" s="5"/>
    </row>
    <row r="228" spans="1:9" ht="10.5" customHeight="1" x14ac:dyDescent="0.2">
      <c r="B228" s="16" t="s">
        <v>114</v>
      </c>
      <c r="C228" s="295">
        <v>3591.5499999999997</v>
      </c>
      <c r="D228" s="296"/>
      <c r="E228" s="296">
        <v>345.6</v>
      </c>
      <c r="F228" s="190">
        <v>-0.58089593551150076</v>
      </c>
      <c r="G228" s="47"/>
      <c r="H228" s="5"/>
      <c r="I228" s="5"/>
    </row>
    <row r="229" spans="1:9" ht="10.5" customHeight="1" x14ac:dyDescent="0.2">
      <c r="B229" s="16" t="s">
        <v>123</v>
      </c>
      <c r="C229" s="295">
        <v>6730.2699999999986</v>
      </c>
      <c r="D229" s="296"/>
      <c r="E229" s="296"/>
      <c r="F229" s="190">
        <v>0.1695745560834554</v>
      </c>
      <c r="G229" s="47"/>
      <c r="H229" s="5"/>
      <c r="I229" s="5"/>
    </row>
    <row r="230" spans="1:9" ht="10.5" customHeight="1" x14ac:dyDescent="0.2">
      <c r="B230" s="16" t="s">
        <v>95</v>
      </c>
      <c r="C230" s="295">
        <v>59352</v>
      </c>
      <c r="D230" s="296">
        <v>48951.4</v>
      </c>
      <c r="E230" s="296"/>
      <c r="F230" s="190">
        <v>3.3096260091278529E-2</v>
      </c>
      <c r="G230" s="47"/>
      <c r="H230" s="5"/>
      <c r="I230" s="5"/>
    </row>
    <row r="231" spans="1:9" ht="10.5" customHeight="1" x14ac:dyDescent="0.2">
      <c r="B231" s="16" t="s">
        <v>381</v>
      </c>
      <c r="C231" s="295">
        <v>884206.21999999916</v>
      </c>
      <c r="D231" s="296">
        <v>190</v>
      </c>
      <c r="E231" s="296">
        <v>703</v>
      </c>
      <c r="F231" s="190">
        <v>3.1323351293030433E-2</v>
      </c>
      <c r="G231" s="47"/>
      <c r="H231" s="5"/>
      <c r="I231" s="5"/>
    </row>
    <row r="232" spans="1:9" s="486" customFormat="1" ht="10.5" customHeight="1" x14ac:dyDescent="0.2">
      <c r="A232" s="452"/>
      <c r="B232" s="563" t="s">
        <v>310</v>
      </c>
      <c r="C232" s="564"/>
      <c r="D232" s="565"/>
      <c r="E232" s="565"/>
      <c r="F232" s="566"/>
      <c r="G232" s="567"/>
    </row>
    <row r="233" spans="1:9" s="486" customFormat="1" ht="10.5" customHeight="1" x14ac:dyDescent="0.2">
      <c r="A233" s="452"/>
      <c r="B233" s="563" t="s">
        <v>311</v>
      </c>
      <c r="C233" s="564"/>
      <c r="D233" s="565"/>
      <c r="E233" s="565"/>
      <c r="F233" s="566"/>
      <c r="G233" s="567"/>
    </row>
    <row r="234" spans="1:9" s="486" customFormat="1" ht="10.5" customHeight="1" x14ac:dyDescent="0.2">
      <c r="A234" s="452"/>
      <c r="B234" s="563" t="s">
        <v>312</v>
      </c>
      <c r="C234" s="564"/>
      <c r="D234" s="565"/>
      <c r="E234" s="565"/>
      <c r="F234" s="566"/>
      <c r="G234" s="567"/>
    </row>
    <row r="235" spans="1:9" s="486" customFormat="1" ht="13.5" customHeight="1" x14ac:dyDescent="0.2">
      <c r="A235" s="452"/>
      <c r="B235" s="563" t="s">
        <v>313</v>
      </c>
      <c r="C235" s="564"/>
      <c r="D235" s="565"/>
      <c r="E235" s="565"/>
      <c r="F235" s="566"/>
      <c r="G235" s="567"/>
    </row>
    <row r="236" spans="1:9" ht="10.5" customHeight="1" x14ac:dyDescent="0.2">
      <c r="B236" s="269" t="s">
        <v>412</v>
      </c>
      <c r="C236" s="295"/>
      <c r="D236" s="296"/>
      <c r="E236" s="296"/>
      <c r="F236" s="190"/>
      <c r="G236" s="47"/>
      <c r="H236" s="5"/>
      <c r="I236" s="5"/>
    </row>
    <row r="237" spans="1:9" ht="10.5" customHeight="1" x14ac:dyDescent="0.2">
      <c r="B237" s="16" t="s">
        <v>94</v>
      </c>
      <c r="C237" s="295">
        <v>193.5</v>
      </c>
      <c r="D237" s="296"/>
      <c r="E237" s="296"/>
      <c r="F237" s="190"/>
      <c r="G237" s="47"/>
      <c r="H237" s="5"/>
      <c r="I237" s="5"/>
    </row>
    <row r="238" spans="1:9" ht="10.5" customHeight="1" x14ac:dyDescent="0.2">
      <c r="B238" s="16" t="s">
        <v>92</v>
      </c>
      <c r="C238" s="295">
        <v>29.3</v>
      </c>
      <c r="D238" s="296"/>
      <c r="E238" s="296"/>
      <c r="F238" s="190"/>
      <c r="G238" s="47"/>
      <c r="H238" s="5"/>
      <c r="I238" s="5"/>
    </row>
    <row r="239" spans="1:9" ht="10.5" customHeight="1" x14ac:dyDescent="0.2">
      <c r="B239" s="16" t="s">
        <v>93</v>
      </c>
      <c r="C239" s="295">
        <v>376.25</v>
      </c>
      <c r="D239" s="296"/>
      <c r="E239" s="296"/>
      <c r="F239" s="190">
        <v>-0.27574590952839273</v>
      </c>
      <c r="G239" s="47"/>
      <c r="H239" s="5"/>
      <c r="I239" s="5"/>
    </row>
    <row r="240" spans="1:9" ht="10.5" customHeight="1" x14ac:dyDescent="0.2">
      <c r="B240" s="16" t="s">
        <v>91</v>
      </c>
      <c r="C240" s="295">
        <v>366069.25</v>
      </c>
      <c r="D240" s="296">
        <v>22304.17</v>
      </c>
      <c r="E240" s="296">
        <v>2932.02</v>
      </c>
      <c r="F240" s="190">
        <v>6.6010770845566391E-2</v>
      </c>
      <c r="G240" s="47"/>
      <c r="H240" s="5"/>
      <c r="I240" s="5"/>
    </row>
    <row r="241" spans="1:9" ht="10.5" customHeight="1" x14ac:dyDescent="0.2">
      <c r="B241" s="16" t="s">
        <v>252</v>
      </c>
      <c r="C241" s="295"/>
      <c r="D241" s="296"/>
      <c r="E241" s="296"/>
      <c r="F241" s="190"/>
      <c r="G241" s="47"/>
      <c r="H241" s="5"/>
      <c r="I241" s="5"/>
    </row>
    <row r="242" spans="1:9" ht="10.5" customHeight="1" x14ac:dyDescent="0.2">
      <c r="B242" s="16" t="s">
        <v>177</v>
      </c>
      <c r="C242" s="295"/>
      <c r="D242" s="296"/>
      <c r="E242" s="296"/>
      <c r="F242" s="190"/>
      <c r="G242" s="47"/>
      <c r="H242" s="5"/>
      <c r="I242" s="5"/>
    </row>
    <row r="243" spans="1:9" ht="10.5" customHeight="1" x14ac:dyDescent="0.2">
      <c r="B243" s="16" t="s">
        <v>303</v>
      </c>
      <c r="C243" s="295"/>
      <c r="D243" s="296"/>
      <c r="E243" s="296"/>
      <c r="F243" s="190"/>
      <c r="G243" s="47"/>
      <c r="H243" s="5"/>
      <c r="I243" s="5"/>
    </row>
    <row r="244" spans="1:9" ht="10.5" customHeight="1" x14ac:dyDescent="0.2">
      <c r="B244" s="268" t="s">
        <v>255</v>
      </c>
      <c r="C244" s="295"/>
      <c r="D244" s="296"/>
      <c r="E244" s="296"/>
      <c r="F244" s="190"/>
      <c r="G244" s="47"/>
      <c r="H244" s="5"/>
      <c r="I244" s="5"/>
    </row>
    <row r="245" spans="1:9" ht="10.5" customHeight="1" x14ac:dyDescent="0.2">
      <c r="B245" s="16" t="s">
        <v>374</v>
      </c>
      <c r="C245" s="295">
        <v>150</v>
      </c>
      <c r="D245" s="296"/>
      <c r="E245" s="296"/>
      <c r="F245" s="190">
        <v>-0.375</v>
      </c>
      <c r="G245" s="117"/>
      <c r="H245" s="5"/>
      <c r="I245" s="5"/>
    </row>
    <row r="246" spans="1:9" ht="10.5" customHeight="1" x14ac:dyDescent="0.2">
      <c r="B246" s="574" t="s">
        <v>460</v>
      </c>
      <c r="C246" s="295"/>
      <c r="D246" s="296"/>
      <c r="E246" s="296"/>
      <c r="F246" s="190"/>
      <c r="G246" s="117"/>
      <c r="H246" s="5"/>
      <c r="I246" s="5"/>
    </row>
    <row r="247" spans="1:9" ht="10.5" hidden="1" customHeight="1" x14ac:dyDescent="0.2">
      <c r="B247" s="579"/>
      <c r="C247" s="295"/>
      <c r="D247" s="296"/>
      <c r="E247" s="296"/>
      <c r="F247" s="190"/>
      <c r="G247" s="117"/>
      <c r="H247" s="5"/>
      <c r="I247" s="5"/>
    </row>
    <row r="248" spans="1:9" ht="10.5" customHeight="1" x14ac:dyDescent="0.2">
      <c r="B248" s="16" t="s">
        <v>99</v>
      </c>
      <c r="C248" s="295">
        <v>13141.13</v>
      </c>
      <c r="D248" s="296">
        <v>4800</v>
      </c>
      <c r="E248" s="296">
        <v>62.65</v>
      </c>
      <c r="F248" s="190">
        <v>0.1557722075637642</v>
      </c>
      <c r="G248" s="47"/>
      <c r="H248" s="5"/>
      <c r="I248" s="5"/>
    </row>
    <row r="249" spans="1:9" ht="13.5" customHeight="1" x14ac:dyDescent="0.2">
      <c r="A249" s="24"/>
      <c r="B249" s="16" t="s">
        <v>98</v>
      </c>
      <c r="C249" s="295"/>
      <c r="D249" s="296"/>
      <c r="E249" s="296"/>
      <c r="F249" s="190"/>
      <c r="G249" s="266"/>
      <c r="H249" s="5"/>
      <c r="I249" s="28"/>
    </row>
    <row r="250" spans="1:9" s="28" customFormat="1" ht="12.75" customHeight="1" x14ac:dyDescent="0.2">
      <c r="A250" s="24"/>
      <c r="B250" s="16" t="s">
        <v>279</v>
      </c>
      <c r="C250" s="295">
        <v>-4472889</v>
      </c>
      <c r="D250" s="296">
        <v>-18445</v>
      </c>
      <c r="E250" s="296">
        <v>-4785</v>
      </c>
      <c r="F250" s="190">
        <v>0.4725274472034946</v>
      </c>
      <c r="G250" s="266"/>
      <c r="H250" s="267"/>
      <c r="I250" s="47"/>
    </row>
    <row r="251" spans="1:9" s="28" customFormat="1" ht="15" customHeight="1" x14ac:dyDescent="0.2">
      <c r="A251" s="24"/>
      <c r="B251" s="263" t="s">
        <v>253</v>
      </c>
      <c r="C251" s="299">
        <v>157832055.82999986</v>
      </c>
      <c r="D251" s="300">
        <v>53482035.989999995</v>
      </c>
      <c r="E251" s="300">
        <v>206349.32000000004</v>
      </c>
      <c r="F251" s="234">
        <v>4.7470396107529345E-2</v>
      </c>
      <c r="G251" s="266"/>
      <c r="H251" s="267"/>
      <c r="I251" s="47"/>
    </row>
    <row r="252" spans="1:9" s="28" customFormat="1" ht="11.25" customHeight="1" x14ac:dyDescent="0.2">
      <c r="A252" s="24"/>
      <c r="B252" s="265" t="s">
        <v>238</v>
      </c>
      <c r="C252" s="266"/>
      <c r="D252" s="266"/>
      <c r="E252" s="266"/>
      <c r="F252" s="266"/>
      <c r="G252" s="266"/>
      <c r="H252" s="267"/>
      <c r="I252" s="47"/>
    </row>
    <row r="253" spans="1:9" s="28" customFormat="1" ht="11.25" customHeight="1" x14ac:dyDescent="0.2">
      <c r="A253" s="24"/>
      <c r="B253" s="265" t="s">
        <v>249</v>
      </c>
      <c r="C253" s="266"/>
      <c r="D253" s="266"/>
      <c r="E253" s="266"/>
      <c r="F253" s="266"/>
      <c r="G253" s="266"/>
      <c r="H253" s="267"/>
      <c r="I253" s="47"/>
    </row>
    <row r="254" spans="1:9" s="28" customFormat="1" ht="11.25" customHeight="1" x14ac:dyDescent="0.2">
      <c r="A254" s="24"/>
      <c r="B254" s="265" t="s">
        <v>251</v>
      </c>
      <c r="C254" s="266"/>
      <c r="D254" s="266"/>
      <c r="E254" s="266"/>
      <c r="F254" s="266"/>
      <c r="G254" s="266"/>
      <c r="H254" s="267"/>
      <c r="I254" s="47"/>
    </row>
    <row r="255" spans="1:9" s="28" customFormat="1" ht="11.25" customHeight="1" x14ac:dyDescent="0.2">
      <c r="A255" s="24"/>
      <c r="B255" s="265" t="s">
        <v>376</v>
      </c>
      <c r="C255" s="266"/>
      <c r="D255" s="266"/>
      <c r="E255" s="266"/>
      <c r="F255" s="266"/>
      <c r="G255" s="266"/>
      <c r="H255" s="267"/>
      <c r="I255" s="47"/>
    </row>
    <row r="256" spans="1:9" s="28" customFormat="1" ht="11.25" customHeight="1" x14ac:dyDescent="0.2">
      <c r="A256" s="24"/>
      <c r="B256" s="265" t="s">
        <v>282</v>
      </c>
      <c r="C256" s="266"/>
      <c r="D256" s="266"/>
      <c r="E256" s="266"/>
      <c r="F256" s="266"/>
      <c r="G256" s="8"/>
      <c r="H256" s="267"/>
      <c r="I256" s="47"/>
    </row>
    <row r="257" spans="1:9" x14ac:dyDescent="0.2">
      <c r="B257" s="265"/>
      <c r="C257" s="266"/>
      <c r="D257" s="266"/>
      <c r="E257" s="266"/>
      <c r="F257" s="266"/>
      <c r="H257" s="8"/>
      <c r="I257" s="8"/>
    </row>
    <row r="258" spans="1:9" ht="15" customHeight="1" x14ac:dyDescent="0.2">
      <c r="B258" s="265"/>
      <c r="C258" s="266"/>
      <c r="D258" s="266"/>
      <c r="E258" s="266"/>
      <c r="F258" s="266"/>
      <c r="G258" s="15"/>
    </row>
    <row r="259" spans="1:9" ht="15.75" x14ac:dyDescent="0.25">
      <c r="B259" s="7" t="s">
        <v>288</v>
      </c>
      <c r="C259" s="8"/>
      <c r="D259" s="8"/>
      <c r="E259" s="8"/>
      <c r="F259" s="8"/>
      <c r="G259" s="20"/>
      <c r="H259" s="5"/>
      <c r="I259" s="5"/>
    </row>
    <row r="260" spans="1:9" ht="14.25" customHeight="1" x14ac:dyDescent="0.2">
      <c r="B260" s="9"/>
      <c r="C260" s="10" t="str">
        <f>$C$3</f>
        <v>PERIODE DU 1.1 AU 31.10.2024</v>
      </c>
      <c r="D260" s="11"/>
      <c r="G260" s="23"/>
      <c r="H260" s="5"/>
      <c r="I260" s="5"/>
    </row>
    <row r="261" spans="1:9" ht="12" customHeight="1" x14ac:dyDescent="0.2">
      <c r="B261" s="12" t="str">
        <f>B4</f>
        <v xml:space="preserve">             V - ASSURANCE ACCIDENTS DU TRAVAIL : DEPENSES en milliers d'euros</v>
      </c>
      <c r="C261" s="13"/>
      <c r="D261" s="13"/>
      <c r="E261" s="13"/>
      <c r="F261" s="14"/>
      <c r="G261" s="27"/>
      <c r="H261" s="5"/>
      <c r="I261" s="5"/>
    </row>
    <row r="262" spans="1:9" x14ac:dyDescent="0.2">
      <c r="A262" s="24"/>
      <c r="B262" s="16" t="s">
        <v>4</v>
      </c>
      <c r="C262" s="18" t="s">
        <v>6</v>
      </c>
      <c r="D262" s="219" t="s">
        <v>3</v>
      </c>
      <c r="E262" s="219" t="s">
        <v>237</v>
      </c>
      <c r="F262" s="19" t="str">
        <f>CUMUL_Maladie_mnt!$H$5</f>
        <v>PCAP</v>
      </c>
      <c r="G262" s="20"/>
      <c r="H262" s="28"/>
      <c r="I262" s="28"/>
    </row>
    <row r="263" spans="1:9" s="28" customFormat="1" ht="18" customHeight="1" x14ac:dyDescent="0.2">
      <c r="A263" s="6"/>
      <c r="B263" s="21"/>
      <c r="C263" s="44"/>
      <c r="D263" s="220" t="s">
        <v>241</v>
      </c>
      <c r="E263" s="220" t="s">
        <v>239</v>
      </c>
      <c r="F263" s="22" t="str">
        <f>CUMUL_Maladie_mnt!$H$6</f>
        <v>en %</v>
      </c>
      <c r="G263" s="20"/>
      <c r="H263" s="5"/>
      <c r="I263" s="5"/>
    </row>
    <row r="264" spans="1:9" ht="12.75" x14ac:dyDescent="0.2">
      <c r="B264" s="52" t="s">
        <v>163</v>
      </c>
      <c r="C264" s="303"/>
      <c r="D264" s="304"/>
      <c r="E264" s="304"/>
      <c r="F264" s="237"/>
      <c r="G264" s="27"/>
      <c r="H264" s="5"/>
      <c r="I264" s="5"/>
    </row>
    <row r="265" spans="1:9" ht="12" x14ac:dyDescent="0.2">
      <c r="A265" s="54"/>
      <c r="B265" s="31" t="s">
        <v>124</v>
      </c>
      <c r="C265" s="303"/>
      <c r="D265" s="304"/>
      <c r="E265" s="304"/>
      <c r="F265" s="237"/>
      <c r="G265" s="27"/>
      <c r="H265" s="28"/>
      <c r="I265" s="28"/>
    </row>
    <row r="266" spans="1:9" s="28" customFormat="1" ht="10.5" customHeight="1" x14ac:dyDescent="0.2">
      <c r="A266" s="54"/>
      <c r="B266" s="31"/>
      <c r="C266" s="303"/>
      <c r="D266" s="304"/>
      <c r="E266" s="304"/>
      <c r="F266" s="237"/>
      <c r="G266" s="20"/>
    </row>
    <row r="267" spans="1:9" s="28" customFormat="1" ht="9.75" customHeight="1" x14ac:dyDescent="0.2">
      <c r="A267" s="2"/>
      <c r="B267" s="37" t="s">
        <v>125</v>
      </c>
      <c r="C267" s="301">
        <v>10769130.979999956</v>
      </c>
      <c r="D267" s="302">
        <v>15859.749999999864</v>
      </c>
      <c r="E267" s="302">
        <v>27241.630000000005</v>
      </c>
      <c r="F267" s="239">
        <v>-1.7154469783824511E-2</v>
      </c>
      <c r="G267" s="20"/>
      <c r="H267" s="5"/>
      <c r="I267" s="5"/>
    </row>
    <row r="268" spans="1:9" ht="10.5" customHeight="1" x14ac:dyDescent="0.2">
      <c r="A268" s="2"/>
      <c r="B268" s="37" t="s">
        <v>126</v>
      </c>
      <c r="C268" s="301">
        <v>31919.950000000012</v>
      </c>
      <c r="D268" s="302"/>
      <c r="E268" s="302">
        <v>743.75</v>
      </c>
      <c r="F268" s="239"/>
      <c r="G268" s="20"/>
      <c r="H268" s="5"/>
      <c r="I268" s="5"/>
    </row>
    <row r="269" spans="1:9" ht="10.5" customHeight="1" x14ac:dyDescent="0.2">
      <c r="A269" s="2"/>
      <c r="B269" s="37" t="s">
        <v>127</v>
      </c>
      <c r="C269" s="301">
        <v>824843.35000000021</v>
      </c>
      <c r="D269" s="302"/>
      <c r="E269" s="302">
        <v>10438.5</v>
      </c>
      <c r="F269" s="239"/>
      <c r="G269" s="20"/>
      <c r="H269" s="5"/>
      <c r="I269" s="5"/>
    </row>
    <row r="270" spans="1:9" ht="10.5" customHeight="1" x14ac:dyDescent="0.2">
      <c r="A270" s="2"/>
      <c r="B270" s="37" t="s">
        <v>219</v>
      </c>
      <c r="C270" s="301">
        <v>3454610.4800000107</v>
      </c>
      <c r="D270" s="302"/>
      <c r="E270" s="302">
        <v>11276.490000000002</v>
      </c>
      <c r="F270" s="239">
        <v>3.2527929420654189E-2</v>
      </c>
      <c r="G270" s="20"/>
      <c r="H270" s="5"/>
      <c r="I270" s="5"/>
    </row>
    <row r="271" spans="1:9" ht="10.5" hidden="1" customHeight="1" x14ac:dyDescent="0.2">
      <c r="A271" s="2"/>
      <c r="B271" s="37" t="s">
        <v>130</v>
      </c>
      <c r="C271" s="301"/>
      <c r="D271" s="302"/>
      <c r="E271" s="302"/>
      <c r="F271" s="239"/>
      <c r="G271" s="20"/>
      <c r="H271" s="5"/>
      <c r="I271" s="5"/>
    </row>
    <row r="272" spans="1:9" ht="10.5" hidden="1" customHeight="1" x14ac:dyDescent="0.2">
      <c r="A272" s="2"/>
      <c r="B272" s="16" t="s">
        <v>128</v>
      </c>
      <c r="C272" s="301"/>
      <c r="D272" s="302"/>
      <c r="E272" s="302"/>
      <c r="F272" s="239"/>
      <c r="G272" s="20"/>
      <c r="H272" s="5"/>
      <c r="I272" s="5"/>
    </row>
    <row r="273" spans="1:9" ht="10.5" hidden="1" customHeight="1" x14ac:dyDescent="0.2">
      <c r="A273" s="2"/>
      <c r="B273" s="16" t="s">
        <v>192</v>
      </c>
      <c r="C273" s="301"/>
      <c r="D273" s="302"/>
      <c r="E273" s="302"/>
      <c r="F273" s="239"/>
      <c r="G273" s="20"/>
      <c r="H273" s="5"/>
      <c r="I273" s="5"/>
    </row>
    <row r="274" spans="1:9" ht="10.5" customHeight="1" x14ac:dyDescent="0.2">
      <c r="A274" s="2"/>
      <c r="B274" s="16" t="s">
        <v>414</v>
      </c>
      <c r="C274" s="301"/>
      <c r="D274" s="302"/>
      <c r="E274" s="302"/>
      <c r="F274" s="239"/>
      <c r="G274" s="20"/>
      <c r="H274" s="5"/>
      <c r="I274" s="5"/>
    </row>
    <row r="275" spans="1:9" ht="10.5" customHeight="1" x14ac:dyDescent="0.2">
      <c r="A275" s="2"/>
      <c r="B275" s="574" t="s">
        <v>452</v>
      </c>
      <c r="C275" s="301"/>
      <c r="D275" s="302"/>
      <c r="E275" s="302"/>
      <c r="F275" s="239"/>
      <c r="G275" s="20"/>
      <c r="H275" s="5"/>
      <c r="I275" s="5"/>
    </row>
    <row r="276" spans="1:9" ht="10.5" customHeight="1" x14ac:dyDescent="0.2">
      <c r="A276" s="2"/>
      <c r="B276" s="574" t="s">
        <v>488</v>
      </c>
      <c r="C276" s="301"/>
      <c r="D276" s="302"/>
      <c r="E276" s="302"/>
      <c r="F276" s="239"/>
      <c r="G276" s="20"/>
      <c r="H276" s="5"/>
      <c r="I276" s="5"/>
    </row>
    <row r="277" spans="1:9" ht="10.5" customHeight="1" x14ac:dyDescent="0.2">
      <c r="A277" s="2"/>
      <c r="B277" s="16" t="s">
        <v>280</v>
      </c>
      <c r="C277" s="301">
        <v>-603683.21000000206</v>
      </c>
      <c r="D277" s="302">
        <v>-7.5</v>
      </c>
      <c r="E277" s="302">
        <v>-1991.6800000000005</v>
      </c>
      <c r="F277" s="239">
        <v>0.21179952195518359</v>
      </c>
      <c r="G277" s="27"/>
      <c r="H277" s="5"/>
      <c r="I277" s="5"/>
    </row>
    <row r="278" spans="1:9" s="28" customFormat="1" ht="10.5" customHeight="1" x14ac:dyDescent="0.2">
      <c r="A278" s="54"/>
      <c r="B278" s="35" t="s">
        <v>131</v>
      </c>
      <c r="C278" s="303">
        <v>14478237.199999964</v>
      </c>
      <c r="D278" s="304">
        <v>15852.249999999864</v>
      </c>
      <c r="E278" s="304">
        <v>47708.69</v>
      </c>
      <c r="F278" s="237">
        <v>-1.1665521171783322E-2</v>
      </c>
      <c r="G278" s="27"/>
      <c r="H278" s="5"/>
    </row>
    <row r="279" spans="1:9" ht="12" x14ac:dyDescent="0.2">
      <c r="A279" s="54"/>
      <c r="B279" s="31" t="s">
        <v>132</v>
      </c>
      <c r="C279" s="303"/>
      <c r="D279" s="304"/>
      <c r="E279" s="304"/>
      <c r="F279" s="237"/>
      <c r="G279" s="27"/>
      <c r="H279" s="5"/>
      <c r="I279" s="28"/>
    </row>
    <row r="280" spans="1:9" s="28" customFormat="1" ht="12.75" customHeight="1" x14ac:dyDescent="0.2">
      <c r="A280" s="54"/>
      <c r="B280" s="31"/>
      <c r="C280" s="303"/>
      <c r="D280" s="304"/>
      <c r="E280" s="304"/>
      <c r="F280" s="237"/>
      <c r="G280" s="20"/>
      <c r="H280" s="5"/>
    </row>
    <row r="281" spans="1:9" s="28" customFormat="1" ht="12.75" customHeight="1" x14ac:dyDescent="0.2">
      <c r="A281" s="2"/>
      <c r="B281" s="37" t="s">
        <v>24</v>
      </c>
      <c r="C281" s="301">
        <v>129249028.66999805</v>
      </c>
      <c r="D281" s="302">
        <v>355645.98999999964</v>
      </c>
      <c r="E281" s="302">
        <v>326339.67999999982</v>
      </c>
      <c r="F281" s="239">
        <v>2.7058240053838167E-2</v>
      </c>
      <c r="G281" s="20"/>
      <c r="H281" s="5"/>
      <c r="I281" s="5"/>
    </row>
    <row r="282" spans="1:9" ht="10.5" customHeight="1" x14ac:dyDescent="0.2">
      <c r="A282" s="2"/>
      <c r="B282" s="37" t="s">
        <v>133</v>
      </c>
      <c r="C282" s="301">
        <v>9574859.6700004265</v>
      </c>
      <c r="D282" s="302">
        <v>68790.97000000003</v>
      </c>
      <c r="E282" s="302">
        <v>32095.72</v>
      </c>
      <c r="F282" s="239">
        <v>0.29939217356668979</v>
      </c>
      <c r="G282" s="20"/>
      <c r="H282" s="5"/>
      <c r="I282" s="5"/>
    </row>
    <row r="283" spans="1:9" ht="10.5" customHeight="1" x14ac:dyDescent="0.2">
      <c r="A283" s="2"/>
      <c r="B283" s="37" t="s">
        <v>134</v>
      </c>
      <c r="C283" s="301">
        <v>385265.22999999474</v>
      </c>
      <c r="D283" s="302">
        <v>192222.91999999873</v>
      </c>
      <c r="E283" s="302">
        <v>1232.0700000000002</v>
      </c>
      <c r="F283" s="239">
        <v>-0.21790649081096636</v>
      </c>
      <c r="G283" s="20"/>
      <c r="H283" s="5"/>
      <c r="I283" s="5"/>
    </row>
    <row r="284" spans="1:9" ht="10.5" customHeight="1" x14ac:dyDescent="0.2">
      <c r="A284" s="2"/>
      <c r="B284" s="37" t="s">
        <v>220</v>
      </c>
      <c r="C284" s="301">
        <v>673129.14999999967</v>
      </c>
      <c r="D284" s="302"/>
      <c r="E284" s="302">
        <v>4440.6900000000005</v>
      </c>
      <c r="F284" s="239">
        <v>-7.1443820397229185E-2</v>
      </c>
      <c r="G284" s="20"/>
      <c r="H284" s="5"/>
      <c r="I284" s="5"/>
    </row>
    <row r="285" spans="1:9" ht="10.5" customHeight="1" x14ac:dyDescent="0.2">
      <c r="A285" s="2"/>
      <c r="B285" s="37" t="s">
        <v>312</v>
      </c>
      <c r="C285" s="301"/>
      <c r="D285" s="302"/>
      <c r="E285" s="302"/>
      <c r="F285" s="239"/>
      <c r="G285" s="20"/>
      <c r="H285" s="5"/>
      <c r="I285" s="5"/>
    </row>
    <row r="286" spans="1:9" ht="10.5" customHeight="1" x14ac:dyDescent="0.2">
      <c r="A286" s="2"/>
      <c r="B286" s="16" t="s">
        <v>414</v>
      </c>
      <c r="C286" s="301"/>
      <c r="D286" s="302"/>
      <c r="E286" s="302"/>
      <c r="F286" s="239"/>
      <c r="G286" s="20"/>
      <c r="H286" s="5"/>
      <c r="I286" s="5"/>
    </row>
    <row r="287" spans="1:9" ht="10.5" customHeight="1" x14ac:dyDescent="0.2">
      <c r="A287" s="2"/>
      <c r="B287" s="574" t="s">
        <v>453</v>
      </c>
      <c r="C287" s="301"/>
      <c r="D287" s="302"/>
      <c r="E287" s="302"/>
      <c r="F287" s="239"/>
      <c r="G287" s="20"/>
      <c r="H287" s="5"/>
      <c r="I287" s="5"/>
    </row>
    <row r="288" spans="1:9" ht="10.5" hidden="1" customHeight="1" x14ac:dyDescent="0.2">
      <c r="A288" s="2"/>
      <c r="B288" s="574"/>
      <c r="C288" s="301"/>
      <c r="D288" s="302"/>
      <c r="E288" s="302"/>
      <c r="F288" s="239"/>
      <c r="G288" s="20"/>
      <c r="H288" s="5"/>
      <c r="I288" s="5"/>
    </row>
    <row r="289" spans="1:9" ht="10.5" customHeight="1" x14ac:dyDescent="0.2">
      <c r="A289" s="2"/>
      <c r="B289" s="16" t="s">
        <v>280</v>
      </c>
      <c r="C289" s="301">
        <v>-3746272.4399999976</v>
      </c>
      <c r="D289" s="302">
        <v>-3.5</v>
      </c>
      <c r="E289" s="302">
        <v>-11477.800000000003</v>
      </c>
      <c r="F289" s="239">
        <v>0.25872809601535951</v>
      </c>
      <c r="G289" s="20"/>
      <c r="H289" s="5"/>
      <c r="I289" s="5"/>
    </row>
    <row r="290" spans="1:9" ht="10.5" customHeight="1" x14ac:dyDescent="0.2">
      <c r="A290" s="2"/>
      <c r="B290" s="35" t="s">
        <v>135</v>
      </c>
      <c r="C290" s="303">
        <v>136145210.2599985</v>
      </c>
      <c r="D290" s="304">
        <v>616656.37999999837</v>
      </c>
      <c r="E290" s="304">
        <v>352670.35999999987</v>
      </c>
      <c r="F290" s="237">
        <v>3.5612975039990946E-2</v>
      </c>
      <c r="G290" s="27"/>
      <c r="H290" s="5"/>
      <c r="I290" s="5"/>
    </row>
    <row r="291" spans="1:9" x14ac:dyDescent="0.2">
      <c r="A291" s="54"/>
      <c r="B291" s="16"/>
      <c r="C291" s="303"/>
      <c r="D291" s="304"/>
      <c r="E291" s="304"/>
      <c r="F291" s="237"/>
      <c r="G291" s="27"/>
      <c r="H291" s="5"/>
      <c r="I291" s="28"/>
    </row>
    <row r="292" spans="1:9" s="28" customFormat="1" ht="16.5" customHeight="1" x14ac:dyDescent="0.2">
      <c r="A292" s="54"/>
      <c r="B292" s="31" t="s">
        <v>136</v>
      </c>
      <c r="C292" s="303"/>
      <c r="D292" s="304"/>
      <c r="E292" s="304"/>
      <c r="F292" s="237"/>
      <c r="G292" s="20"/>
      <c r="H292" s="5"/>
    </row>
    <row r="293" spans="1:9" s="28" customFormat="1" ht="16.5" customHeight="1" x14ac:dyDescent="0.2">
      <c r="A293" s="2"/>
      <c r="B293" s="37" t="s">
        <v>138</v>
      </c>
      <c r="C293" s="301">
        <v>612517.37000000279</v>
      </c>
      <c r="D293" s="302">
        <v>2163</v>
      </c>
      <c r="E293" s="302">
        <v>1071.96</v>
      </c>
      <c r="F293" s="239">
        <v>2.1764118660039244E-4</v>
      </c>
      <c r="G293" s="20"/>
      <c r="H293" s="5"/>
      <c r="I293" s="5"/>
    </row>
    <row r="294" spans="1:9" ht="10.5" customHeight="1" x14ac:dyDescent="0.2">
      <c r="A294" s="2"/>
      <c r="B294" s="37" t="s">
        <v>221</v>
      </c>
      <c r="C294" s="301">
        <v>5514.4400000000005</v>
      </c>
      <c r="D294" s="302"/>
      <c r="E294" s="302"/>
      <c r="F294" s="239">
        <v>-6.800770006912471E-2</v>
      </c>
      <c r="G294" s="20"/>
      <c r="H294" s="5"/>
      <c r="I294" s="5"/>
    </row>
    <row r="295" spans="1:9" ht="10.5" hidden="1" customHeight="1" x14ac:dyDescent="0.2">
      <c r="A295" s="2"/>
      <c r="B295" s="16" t="s">
        <v>128</v>
      </c>
      <c r="C295" s="301"/>
      <c r="D295" s="302"/>
      <c r="E295" s="302"/>
      <c r="F295" s="239"/>
      <c r="G295" s="27"/>
      <c r="H295" s="5"/>
      <c r="I295" s="5"/>
    </row>
    <row r="296" spans="1:9" ht="10.5" customHeight="1" x14ac:dyDescent="0.2">
      <c r="A296" s="2"/>
      <c r="B296" s="574" t="s">
        <v>454</v>
      </c>
      <c r="C296" s="301"/>
      <c r="D296" s="302"/>
      <c r="E296" s="302"/>
      <c r="F296" s="239"/>
      <c r="G296" s="27"/>
      <c r="H296" s="5"/>
      <c r="I296" s="5"/>
    </row>
    <row r="297" spans="1:9" ht="10.5" hidden="1" customHeight="1" x14ac:dyDescent="0.2">
      <c r="A297" s="2"/>
      <c r="B297" s="574"/>
      <c r="C297" s="301"/>
      <c r="D297" s="302"/>
      <c r="E297" s="302"/>
      <c r="F297" s="239"/>
      <c r="G297" s="27"/>
      <c r="H297" s="5"/>
      <c r="I297" s="5"/>
    </row>
    <row r="298" spans="1:9" s="28" customFormat="1" ht="10.5" customHeight="1" x14ac:dyDescent="0.2">
      <c r="A298" s="54"/>
      <c r="B298" s="16" t="s">
        <v>280</v>
      </c>
      <c r="C298" s="301">
        <v>-4812.09</v>
      </c>
      <c r="D298" s="302"/>
      <c r="E298" s="302">
        <v>-12.5</v>
      </c>
      <c r="F298" s="239">
        <v>0.10240591237732222</v>
      </c>
      <c r="G298" s="27"/>
      <c r="H298" s="5"/>
    </row>
    <row r="299" spans="1:9" s="28" customFormat="1" ht="10.5" customHeight="1" x14ac:dyDescent="0.2">
      <c r="A299" s="54"/>
      <c r="B299" s="16" t="s">
        <v>356</v>
      </c>
      <c r="C299" s="303"/>
      <c r="D299" s="304"/>
      <c r="E299" s="304"/>
      <c r="F299" s="237"/>
      <c r="G299" s="20"/>
      <c r="H299" s="5"/>
    </row>
    <row r="300" spans="1:9" ht="11.25" customHeight="1" x14ac:dyDescent="0.2">
      <c r="A300" s="2"/>
      <c r="B300" s="35" t="s">
        <v>137</v>
      </c>
      <c r="C300" s="303">
        <v>613969.72000000277</v>
      </c>
      <c r="D300" s="304">
        <v>2163</v>
      </c>
      <c r="E300" s="304">
        <v>1059.46</v>
      </c>
      <c r="F300" s="237">
        <v>-1.4899025809362865E-3</v>
      </c>
      <c r="G300" s="27"/>
      <c r="H300" s="5"/>
      <c r="I300" s="5"/>
    </row>
    <row r="301" spans="1:9" ht="11.25" customHeight="1" x14ac:dyDescent="0.2">
      <c r="A301" s="54"/>
      <c r="B301" s="16"/>
      <c r="C301" s="303"/>
      <c r="D301" s="304"/>
      <c r="E301" s="304"/>
      <c r="F301" s="237"/>
      <c r="G301" s="27"/>
      <c r="H301" s="5"/>
      <c r="I301" s="28"/>
    </row>
    <row r="302" spans="1:9" s="28" customFormat="1" ht="16.5" customHeight="1" x14ac:dyDescent="0.2">
      <c r="A302" s="54"/>
      <c r="B302" s="31" t="s">
        <v>141</v>
      </c>
      <c r="C302" s="303"/>
      <c r="D302" s="304"/>
      <c r="E302" s="304"/>
      <c r="F302" s="237"/>
      <c r="G302" s="20"/>
      <c r="H302" s="5"/>
    </row>
    <row r="303" spans="1:9" s="28" customFormat="1" ht="16.5" customHeight="1" x14ac:dyDescent="0.2">
      <c r="A303" s="2"/>
      <c r="B303" s="37" t="s">
        <v>151</v>
      </c>
      <c r="C303" s="301">
        <v>92371.819999999832</v>
      </c>
      <c r="D303" s="302">
        <v>735.8</v>
      </c>
      <c r="E303" s="302"/>
      <c r="F303" s="239">
        <v>0.2186140184420382</v>
      </c>
      <c r="G303" s="56"/>
      <c r="H303" s="5"/>
      <c r="I303" s="5"/>
    </row>
    <row r="304" spans="1:9" s="57" customFormat="1" ht="10.5" customHeight="1" x14ac:dyDescent="0.2">
      <c r="A304" s="6"/>
      <c r="B304" s="16" t="s">
        <v>222</v>
      </c>
      <c r="C304" s="306">
        <v>82.5</v>
      </c>
      <c r="D304" s="307"/>
      <c r="E304" s="307"/>
      <c r="F304" s="182">
        <v>6.4516129032258007E-2</v>
      </c>
      <c r="G304" s="56"/>
      <c r="H304" s="5"/>
    </row>
    <row r="305" spans="1:9" ht="10.5" customHeight="1" x14ac:dyDescent="0.2">
      <c r="B305" s="16" t="s">
        <v>128</v>
      </c>
      <c r="C305" s="306"/>
      <c r="D305" s="307"/>
      <c r="E305" s="307"/>
      <c r="F305" s="182"/>
      <c r="G305" s="56"/>
      <c r="H305" s="5"/>
      <c r="I305" s="57"/>
    </row>
    <row r="306" spans="1:9" s="57" customFormat="1" ht="10.5" customHeight="1" x14ac:dyDescent="0.2">
      <c r="A306" s="6"/>
      <c r="B306" s="16" t="s">
        <v>427</v>
      </c>
      <c r="C306" s="306"/>
      <c r="D306" s="307"/>
      <c r="E306" s="307"/>
      <c r="F306" s="182"/>
      <c r="G306" s="56"/>
      <c r="H306" s="5"/>
    </row>
    <row r="307" spans="1:9" s="57" customFormat="1" ht="10.5" customHeight="1" x14ac:dyDescent="0.2">
      <c r="A307" s="6"/>
      <c r="B307" s="574" t="s">
        <v>455</v>
      </c>
      <c r="C307" s="306"/>
      <c r="D307" s="307"/>
      <c r="E307" s="307"/>
      <c r="F307" s="182"/>
      <c r="G307" s="56"/>
      <c r="H307" s="5"/>
    </row>
    <row r="308" spans="1:9" s="57" customFormat="1" ht="10.5" hidden="1" customHeight="1" x14ac:dyDescent="0.2">
      <c r="A308" s="6"/>
      <c r="B308" s="574"/>
      <c r="C308" s="306"/>
      <c r="D308" s="307"/>
      <c r="E308" s="307"/>
      <c r="F308" s="182"/>
      <c r="G308" s="56"/>
      <c r="H308" s="5"/>
    </row>
    <row r="309" spans="1:9" s="57" customFormat="1" ht="10.5" customHeight="1" x14ac:dyDescent="0.2">
      <c r="A309" s="6"/>
      <c r="B309" s="16" t="s">
        <v>280</v>
      </c>
      <c r="C309" s="306">
        <v>-1609.1000000000001</v>
      </c>
      <c r="D309" s="307"/>
      <c r="E309" s="307"/>
      <c r="F309" s="182">
        <v>0.47730924247849393</v>
      </c>
      <c r="G309" s="56"/>
      <c r="H309" s="5"/>
    </row>
    <row r="310" spans="1:9" s="57" customFormat="1" ht="10.5" customHeight="1" x14ac:dyDescent="0.2">
      <c r="A310" s="6"/>
      <c r="B310" s="35" t="s">
        <v>142</v>
      </c>
      <c r="C310" s="308">
        <v>90845.219999999827</v>
      </c>
      <c r="D310" s="309">
        <v>735.8</v>
      </c>
      <c r="E310" s="309"/>
      <c r="F310" s="182">
        <v>0.21468675678418236</v>
      </c>
      <c r="G310" s="59"/>
    </row>
    <row r="311" spans="1:9" s="57" customFormat="1" ht="9" x14ac:dyDescent="0.15">
      <c r="A311" s="24"/>
      <c r="B311" s="33"/>
      <c r="C311" s="308"/>
      <c r="D311" s="309"/>
      <c r="E311" s="309"/>
      <c r="F311" s="183"/>
      <c r="G311" s="59"/>
      <c r="H311" s="60"/>
      <c r="I311" s="60"/>
    </row>
    <row r="312" spans="1:9" s="60" customFormat="1" ht="14.25" customHeight="1" x14ac:dyDescent="0.2">
      <c r="A312" s="24"/>
      <c r="B312" s="31" t="s">
        <v>139</v>
      </c>
      <c r="C312" s="308"/>
      <c r="D312" s="309"/>
      <c r="E312" s="309"/>
      <c r="F312" s="183"/>
      <c r="G312" s="56"/>
    </row>
    <row r="313" spans="1:9" s="60" customFormat="1" ht="14.25" customHeight="1" x14ac:dyDescent="0.2">
      <c r="A313" s="6"/>
      <c r="B313" s="37" t="s">
        <v>140</v>
      </c>
      <c r="C313" s="306">
        <v>434.8399999999998</v>
      </c>
      <c r="D313" s="307"/>
      <c r="E313" s="307"/>
      <c r="F313" s="182">
        <v>0.29270467923182242</v>
      </c>
      <c r="G313" s="56"/>
      <c r="H313" s="5"/>
      <c r="I313" s="57"/>
    </row>
    <row r="314" spans="1:9" s="57" customFormat="1" ht="10.5" customHeight="1" x14ac:dyDescent="0.2">
      <c r="A314" s="6"/>
      <c r="B314" s="37" t="s">
        <v>179</v>
      </c>
      <c r="C314" s="306">
        <v>798.69</v>
      </c>
      <c r="D314" s="307"/>
      <c r="E314" s="307"/>
      <c r="F314" s="182">
        <v>-0.16271975343585865</v>
      </c>
      <c r="G314" s="56"/>
      <c r="H314" s="5"/>
    </row>
    <row r="315" spans="1:9" s="57" customFormat="1" ht="10.5" customHeight="1" x14ac:dyDescent="0.2">
      <c r="A315" s="6"/>
      <c r="B315" s="37" t="s">
        <v>223</v>
      </c>
      <c r="C315" s="306"/>
      <c r="D315" s="307"/>
      <c r="E315" s="307"/>
      <c r="F315" s="182"/>
      <c r="G315" s="56"/>
      <c r="H315" s="5"/>
    </row>
    <row r="316" spans="1:9" s="57" customFormat="1" ht="10.5" customHeight="1" x14ac:dyDescent="0.2">
      <c r="A316" s="6"/>
      <c r="B316" s="37" t="s">
        <v>498</v>
      </c>
      <c r="C316" s="306"/>
      <c r="D316" s="307"/>
      <c r="E316" s="307"/>
      <c r="F316" s="182"/>
      <c r="G316" s="56"/>
      <c r="H316" s="5"/>
    </row>
    <row r="317" spans="1:9" s="57" customFormat="1" ht="10.5" customHeight="1" x14ac:dyDescent="0.2">
      <c r="A317" s="6"/>
      <c r="B317" s="574" t="s">
        <v>456</v>
      </c>
      <c r="C317" s="306"/>
      <c r="D317" s="307"/>
      <c r="E317" s="307"/>
      <c r="F317" s="182"/>
      <c r="G317" s="56"/>
      <c r="H317" s="5"/>
    </row>
    <row r="318" spans="1:9" s="57" customFormat="1" ht="10.5" customHeight="1" x14ac:dyDescent="0.2">
      <c r="A318" s="6"/>
      <c r="B318" s="37" t="s">
        <v>280</v>
      </c>
      <c r="C318" s="306">
        <v>-52.95</v>
      </c>
      <c r="D318" s="307"/>
      <c r="E318" s="307"/>
      <c r="F318" s="182">
        <v>-0.33219825955353766</v>
      </c>
      <c r="G318" s="59"/>
      <c r="H318" s="5"/>
    </row>
    <row r="319" spans="1:9" s="60" customFormat="1" ht="10.5" customHeight="1" x14ac:dyDescent="0.2">
      <c r="A319" s="24"/>
      <c r="B319" s="35" t="s">
        <v>143</v>
      </c>
      <c r="C319" s="308">
        <v>1180.5799999999997</v>
      </c>
      <c r="D319" s="309"/>
      <c r="E319" s="309"/>
      <c r="F319" s="183">
        <v>-3.8028111631696726E-2</v>
      </c>
      <c r="G319" s="56"/>
      <c r="H319" s="5"/>
    </row>
    <row r="320" spans="1:9" s="60" customFormat="1" ht="10.5" customHeight="1" x14ac:dyDescent="0.2">
      <c r="A320" s="24"/>
      <c r="B320" s="31" t="s">
        <v>466</v>
      </c>
      <c r="C320" s="308"/>
      <c r="D320" s="309"/>
      <c r="E320" s="309"/>
      <c r="F320" s="183"/>
      <c r="G320" s="56"/>
      <c r="H320" s="5"/>
    </row>
    <row r="321" spans="1:9" s="60" customFormat="1" ht="10.5" customHeight="1" x14ac:dyDescent="0.2">
      <c r="A321" s="24"/>
      <c r="B321" s="37" t="s">
        <v>468</v>
      </c>
      <c r="C321" s="308">
        <v>251390</v>
      </c>
      <c r="D321" s="309"/>
      <c r="E321" s="309">
        <v>420</v>
      </c>
      <c r="F321" s="183">
        <v>0.64371649012684706</v>
      </c>
      <c r="G321" s="56"/>
      <c r="H321" s="5"/>
    </row>
    <row r="322" spans="1:9" s="60" customFormat="1" ht="10.5" customHeight="1" x14ac:dyDescent="0.2">
      <c r="A322" s="6"/>
      <c r="B322" s="35" t="s">
        <v>467</v>
      </c>
      <c r="C322" s="306">
        <v>251390</v>
      </c>
      <c r="D322" s="307"/>
      <c r="E322" s="307">
        <v>420</v>
      </c>
      <c r="F322" s="182">
        <v>0.64371649012684706</v>
      </c>
      <c r="G322" s="59"/>
      <c r="H322" s="57"/>
      <c r="I322" s="57"/>
    </row>
    <row r="323" spans="1:9" s="60" customFormat="1" ht="13.5" customHeight="1" x14ac:dyDescent="0.2">
      <c r="A323" s="24"/>
      <c r="B323" s="31" t="s">
        <v>122</v>
      </c>
      <c r="C323" s="308"/>
      <c r="D323" s="309"/>
      <c r="E323" s="309"/>
      <c r="F323" s="183"/>
      <c r="G323" s="56"/>
    </row>
    <row r="324" spans="1:9" s="60" customFormat="1" ht="17.25" customHeight="1" x14ac:dyDescent="0.2">
      <c r="A324" s="6"/>
      <c r="B324" s="37" t="s">
        <v>144</v>
      </c>
      <c r="C324" s="306">
        <v>525.24</v>
      </c>
      <c r="D324" s="307"/>
      <c r="E324" s="307"/>
      <c r="F324" s="182">
        <v>0.1235560879609825</v>
      </c>
      <c r="G324" s="56"/>
      <c r="H324" s="5"/>
      <c r="I324" s="57"/>
    </row>
    <row r="325" spans="1:9" s="57" customFormat="1" ht="10.5" customHeight="1" x14ac:dyDescent="0.2">
      <c r="A325" s="6"/>
      <c r="B325" s="37" t="s">
        <v>224</v>
      </c>
      <c r="C325" s="306">
        <v>879.42000000000007</v>
      </c>
      <c r="D325" s="307"/>
      <c r="E325" s="307"/>
      <c r="F325" s="182"/>
      <c r="G325" s="56"/>
      <c r="H325" s="5"/>
    </row>
    <row r="326" spans="1:9" s="57" customFormat="1" ht="10.5" customHeight="1" x14ac:dyDescent="0.2">
      <c r="A326" s="6"/>
      <c r="B326" s="37" t="s">
        <v>414</v>
      </c>
      <c r="C326" s="306"/>
      <c r="D326" s="307"/>
      <c r="E326" s="307"/>
      <c r="F326" s="182"/>
      <c r="G326" s="59"/>
      <c r="H326" s="5"/>
    </row>
    <row r="327" spans="1:9" s="60" customFormat="1" ht="10.5" customHeight="1" x14ac:dyDescent="0.2">
      <c r="A327" s="24"/>
      <c r="B327" s="35" t="s">
        <v>120</v>
      </c>
      <c r="C327" s="308">
        <v>1404.66</v>
      </c>
      <c r="D327" s="309"/>
      <c r="E327" s="309"/>
      <c r="F327" s="183"/>
      <c r="G327" s="62"/>
      <c r="H327" s="5"/>
    </row>
    <row r="328" spans="1:9" s="57" customFormat="1" ht="12" x14ac:dyDescent="0.2">
      <c r="A328" s="61"/>
      <c r="B328" s="33"/>
      <c r="C328" s="308"/>
      <c r="D328" s="309"/>
      <c r="E328" s="309"/>
      <c r="F328" s="183"/>
      <c r="G328" s="62"/>
      <c r="H328" s="63"/>
      <c r="I328" s="63"/>
    </row>
    <row r="329" spans="1:9" s="63" customFormat="1" ht="14.25" customHeight="1" x14ac:dyDescent="0.2">
      <c r="A329" s="61"/>
      <c r="B329" s="31" t="s">
        <v>244</v>
      </c>
      <c r="C329" s="308"/>
      <c r="D329" s="309"/>
      <c r="E329" s="309"/>
      <c r="F329" s="183"/>
      <c r="G329" s="59"/>
    </row>
    <row r="330" spans="1:9" s="63" customFormat="1" ht="14.25" customHeight="1" x14ac:dyDescent="0.2">
      <c r="A330" s="24"/>
      <c r="B330" s="37" t="s">
        <v>144</v>
      </c>
      <c r="C330" s="306"/>
      <c r="D330" s="307"/>
      <c r="E330" s="307"/>
      <c r="F330" s="182"/>
      <c r="G330" s="59"/>
      <c r="H330" s="5"/>
      <c r="I330" s="60"/>
    </row>
    <row r="331" spans="1:9" s="60" customFormat="1" ht="11.25" customHeight="1" x14ac:dyDescent="0.2">
      <c r="A331" s="24"/>
      <c r="B331" s="37" t="s">
        <v>125</v>
      </c>
      <c r="C331" s="306">
        <v>186982.54000000021</v>
      </c>
      <c r="D331" s="307"/>
      <c r="E331" s="307">
        <v>904.53000000000009</v>
      </c>
      <c r="F331" s="182">
        <v>-7.5167877650399006E-2</v>
      </c>
      <c r="G331" s="56"/>
      <c r="H331" s="5"/>
    </row>
    <row r="332" spans="1:9" s="60" customFormat="1" ht="11.25" customHeight="1" x14ac:dyDescent="0.2">
      <c r="A332" s="6"/>
      <c r="B332" s="37" t="s">
        <v>126</v>
      </c>
      <c r="C332" s="306">
        <v>524.70000000000005</v>
      </c>
      <c r="D332" s="307"/>
      <c r="E332" s="307"/>
      <c r="F332" s="182"/>
      <c r="G332" s="56"/>
      <c r="H332" s="5"/>
      <c r="I332" s="57"/>
    </row>
    <row r="333" spans="1:9" s="57" customFormat="1" ht="10.5" customHeight="1" x14ac:dyDescent="0.2">
      <c r="A333" s="6"/>
      <c r="B333" s="37" t="s">
        <v>127</v>
      </c>
      <c r="C333" s="306">
        <v>12533.2</v>
      </c>
      <c r="D333" s="307"/>
      <c r="E333" s="307"/>
      <c r="F333" s="182"/>
      <c r="G333" s="56"/>
      <c r="H333" s="5"/>
    </row>
    <row r="334" spans="1:9" s="57" customFormat="1" ht="10.5" customHeight="1" x14ac:dyDescent="0.2">
      <c r="A334" s="6"/>
      <c r="B334" s="37" t="s">
        <v>133</v>
      </c>
      <c r="C334" s="306">
        <v>29411.529999999977</v>
      </c>
      <c r="D334" s="307"/>
      <c r="E334" s="307"/>
      <c r="F334" s="182">
        <v>-0.28178655640795791</v>
      </c>
      <c r="G334" s="56"/>
      <c r="H334" s="5"/>
    </row>
    <row r="335" spans="1:9" s="57" customFormat="1" ht="10.5" customHeight="1" x14ac:dyDescent="0.2">
      <c r="A335" s="6"/>
      <c r="B335" s="37" t="s">
        <v>134</v>
      </c>
      <c r="C335" s="306">
        <v>7362.4500000000016</v>
      </c>
      <c r="D335" s="307"/>
      <c r="E335" s="307"/>
      <c r="F335" s="182">
        <v>0.38783484983006455</v>
      </c>
      <c r="G335" s="56"/>
      <c r="H335" s="5"/>
    </row>
    <row r="336" spans="1:9" s="57" customFormat="1" ht="10.5" customHeight="1" x14ac:dyDescent="0.2">
      <c r="A336" s="6"/>
      <c r="B336" s="37" t="s">
        <v>24</v>
      </c>
      <c r="C336" s="306">
        <v>286521.73000000021</v>
      </c>
      <c r="D336" s="307"/>
      <c r="E336" s="307"/>
      <c r="F336" s="182">
        <v>0.13831075497333667</v>
      </c>
      <c r="G336" s="56"/>
      <c r="H336" s="5"/>
    </row>
    <row r="337" spans="1:9" s="57" customFormat="1" ht="10.5" customHeight="1" x14ac:dyDescent="0.2">
      <c r="A337" s="6"/>
      <c r="B337" s="37" t="s">
        <v>138</v>
      </c>
      <c r="C337" s="306">
        <v>3611.9800000000005</v>
      </c>
      <c r="D337" s="307"/>
      <c r="E337" s="307"/>
      <c r="F337" s="182"/>
      <c r="G337" s="56"/>
      <c r="H337" s="5"/>
    </row>
    <row r="338" spans="1:9" s="57" customFormat="1" ht="10.5" customHeight="1" x14ac:dyDescent="0.2">
      <c r="A338" s="6"/>
      <c r="B338" s="37" t="s">
        <v>34</v>
      </c>
      <c r="C338" s="306">
        <v>11046.230000000007</v>
      </c>
      <c r="D338" s="307"/>
      <c r="E338" s="307"/>
      <c r="F338" s="182"/>
      <c r="G338" s="56"/>
      <c r="H338" s="5"/>
    </row>
    <row r="339" spans="1:9" s="57" customFormat="1" ht="10.5" customHeight="1" x14ac:dyDescent="0.2">
      <c r="A339" s="6"/>
      <c r="B339" s="37" t="s">
        <v>140</v>
      </c>
      <c r="C339" s="306"/>
      <c r="D339" s="307"/>
      <c r="E339" s="307"/>
      <c r="F339" s="182"/>
      <c r="G339" s="56"/>
      <c r="H339" s="5"/>
    </row>
    <row r="340" spans="1:9" s="57" customFormat="1" ht="10.5" customHeight="1" x14ac:dyDescent="0.2">
      <c r="A340" s="6"/>
      <c r="B340" s="37" t="s">
        <v>129</v>
      </c>
      <c r="C340" s="306">
        <v>62729.060000000005</v>
      </c>
      <c r="D340" s="307"/>
      <c r="E340" s="307">
        <v>482.65999999999997</v>
      </c>
      <c r="F340" s="182">
        <v>-4.4378636477129918E-2</v>
      </c>
      <c r="G340" s="56"/>
      <c r="H340" s="5"/>
    </row>
    <row r="341" spans="1:9" s="57" customFormat="1" ht="10.5" customHeight="1" x14ac:dyDescent="0.2">
      <c r="A341" s="6"/>
      <c r="B341" s="16" t="s">
        <v>427</v>
      </c>
      <c r="C341" s="306"/>
      <c r="D341" s="307"/>
      <c r="E341" s="307"/>
      <c r="F341" s="182"/>
      <c r="G341" s="56"/>
      <c r="H341" s="5"/>
    </row>
    <row r="342" spans="1:9" s="57" customFormat="1" ht="10.5" customHeight="1" x14ac:dyDescent="0.2">
      <c r="A342" s="6"/>
      <c r="B342" s="37" t="s">
        <v>179</v>
      </c>
      <c r="C342" s="306">
        <v>57</v>
      </c>
      <c r="D342" s="307"/>
      <c r="E342" s="307"/>
      <c r="F342" s="182">
        <v>-0.47222222222222221</v>
      </c>
      <c r="G342" s="56"/>
      <c r="H342" s="5"/>
    </row>
    <row r="343" spans="1:9" s="57" customFormat="1" ht="10.5" customHeight="1" x14ac:dyDescent="0.2">
      <c r="A343" s="6"/>
      <c r="B343" s="37" t="s">
        <v>130</v>
      </c>
      <c r="C343" s="306"/>
      <c r="D343" s="307"/>
      <c r="E343" s="307"/>
      <c r="F343" s="182"/>
      <c r="G343" s="56"/>
      <c r="H343" s="5"/>
    </row>
    <row r="344" spans="1:9" s="57" customFormat="1" ht="10.5" customHeight="1" x14ac:dyDescent="0.2">
      <c r="A344" s="6"/>
      <c r="B344" s="37" t="s">
        <v>468</v>
      </c>
      <c r="C344" s="306">
        <v>1410</v>
      </c>
      <c r="D344" s="307"/>
      <c r="E344" s="307"/>
      <c r="F344" s="182"/>
      <c r="G344" s="56"/>
      <c r="H344" s="5"/>
    </row>
    <row r="345" spans="1:9" s="57" customFormat="1" ht="10.5" customHeight="1" x14ac:dyDescent="0.2">
      <c r="A345" s="6"/>
      <c r="B345" s="575" t="s">
        <v>460</v>
      </c>
      <c r="C345" s="306"/>
      <c r="D345" s="307"/>
      <c r="E345" s="307"/>
      <c r="F345" s="182"/>
      <c r="G345" s="56"/>
      <c r="H345" s="5"/>
    </row>
    <row r="346" spans="1:9" s="57" customFormat="1" ht="10.5" customHeight="1" x14ac:dyDescent="0.2">
      <c r="A346" s="6"/>
      <c r="B346" s="575" t="s">
        <v>488</v>
      </c>
      <c r="C346" s="306"/>
      <c r="D346" s="307"/>
      <c r="E346" s="307"/>
      <c r="F346" s="182"/>
      <c r="G346" s="56"/>
      <c r="H346" s="5"/>
    </row>
    <row r="347" spans="1:9" s="57" customFormat="1" ht="10.5" customHeight="1" x14ac:dyDescent="0.2">
      <c r="A347" s="6"/>
      <c r="B347" s="37" t="s">
        <v>280</v>
      </c>
      <c r="C347" s="308">
        <v>-21385.780000000006</v>
      </c>
      <c r="D347" s="309"/>
      <c r="E347" s="309">
        <v>-55.47</v>
      </c>
      <c r="F347" s="183">
        <v>0.24035864400134366</v>
      </c>
      <c r="G347" s="59"/>
    </row>
    <row r="348" spans="1:9" s="60" customFormat="1" ht="10.5" customHeight="1" x14ac:dyDescent="0.2">
      <c r="A348" s="24"/>
      <c r="B348" s="35" t="s">
        <v>246</v>
      </c>
      <c r="C348" s="308">
        <v>580898.64000000036</v>
      </c>
      <c r="D348" s="309"/>
      <c r="E348" s="309">
        <v>1331.72</v>
      </c>
      <c r="F348" s="183">
        <v>-4.6180551695780392E-2</v>
      </c>
      <c r="G348" s="56"/>
      <c r="H348" s="5"/>
    </row>
    <row r="349" spans="1:9" s="60" customFormat="1" ht="10.5" customHeight="1" x14ac:dyDescent="0.2">
      <c r="A349" s="6"/>
      <c r="B349" s="35" t="s">
        <v>8</v>
      </c>
      <c r="C349" s="306">
        <v>152163136.27999842</v>
      </c>
      <c r="D349" s="307">
        <v>635407.4299999983</v>
      </c>
      <c r="E349" s="307">
        <v>403190.22999999986</v>
      </c>
      <c r="F349" s="182">
        <v>3.1152878824570518E-2</v>
      </c>
      <c r="G349" s="59"/>
      <c r="H349" s="57"/>
      <c r="I349" s="57"/>
    </row>
    <row r="350" spans="1:9" s="57" customFormat="1" ht="9" hidden="1" x14ac:dyDescent="0.15">
      <c r="A350" s="24"/>
      <c r="B350" s="33"/>
      <c r="C350" s="308"/>
      <c r="D350" s="309"/>
      <c r="E350" s="309"/>
      <c r="F350" s="183"/>
      <c r="G350" s="59"/>
      <c r="H350" s="60"/>
      <c r="I350" s="60"/>
    </row>
    <row r="351" spans="1:9" s="60" customFormat="1" ht="13.5" customHeight="1" x14ac:dyDescent="0.2">
      <c r="A351" s="24"/>
      <c r="B351" s="31" t="s">
        <v>145</v>
      </c>
      <c r="C351" s="308"/>
      <c r="D351" s="309"/>
      <c r="E351" s="309"/>
      <c r="F351" s="183"/>
      <c r="G351" s="59"/>
    </row>
    <row r="352" spans="1:9" s="60" customFormat="1" ht="13.5" customHeight="1" x14ac:dyDescent="0.2">
      <c r="A352" s="24"/>
      <c r="B352" s="37" t="s">
        <v>146</v>
      </c>
      <c r="C352" s="306">
        <v>1783766.1400000001</v>
      </c>
      <c r="D352" s="307">
        <v>687251.22</v>
      </c>
      <c r="E352" s="307">
        <v>5809.4599999999991</v>
      </c>
      <c r="F352" s="182">
        <v>-4.7101250806187211E-2</v>
      </c>
      <c r="G352" s="59"/>
      <c r="H352" s="5"/>
    </row>
    <row r="353" spans="1:9" s="60" customFormat="1" ht="10.5" customHeight="1" x14ac:dyDescent="0.2">
      <c r="A353" s="24"/>
      <c r="B353" s="37" t="s">
        <v>442</v>
      </c>
      <c r="C353" s="306">
        <v>1391.919999999998</v>
      </c>
      <c r="D353" s="307">
        <v>354.4</v>
      </c>
      <c r="E353" s="307">
        <v>5.76</v>
      </c>
      <c r="F353" s="182">
        <v>-0.48698216128556693</v>
      </c>
      <c r="G353" s="59"/>
      <c r="H353" s="5"/>
    </row>
    <row r="354" spans="1:9" s="60" customFormat="1" ht="10.5" customHeight="1" x14ac:dyDescent="0.2">
      <c r="A354" s="24"/>
      <c r="B354" s="37" t="s">
        <v>147</v>
      </c>
      <c r="C354" s="306">
        <v>4605.6500000000206</v>
      </c>
      <c r="D354" s="307">
        <v>1281.3799999999992</v>
      </c>
      <c r="E354" s="307">
        <v>3.7800000000000002</v>
      </c>
      <c r="F354" s="182">
        <v>-0.21241994921210527</v>
      </c>
      <c r="G354" s="59"/>
      <c r="H354" s="5"/>
    </row>
    <row r="355" spans="1:9" s="60" customFormat="1" ht="10.5" customHeight="1" x14ac:dyDescent="0.2">
      <c r="A355" s="24"/>
      <c r="B355" s="37" t="s">
        <v>148</v>
      </c>
      <c r="C355" s="306">
        <v>32131.720000000016</v>
      </c>
      <c r="D355" s="307">
        <v>9703.8199999999943</v>
      </c>
      <c r="E355" s="307">
        <v>41.580000000000005</v>
      </c>
      <c r="F355" s="182">
        <v>-7.2683521201304502E-2</v>
      </c>
      <c r="G355" s="59"/>
      <c r="H355" s="5"/>
    </row>
    <row r="356" spans="1:9" s="60" customFormat="1" ht="10.5" customHeight="1" x14ac:dyDescent="0.2">
      <c r="A356" s="24"/>
      <c r="B356" s="37" t="s">
        <v>125</v>
      </c>
      <c r="C356" s="306">
        <v>14135.289999999874</v>
      </c>
      <c r="D356" s="307">
        <v>4230.7400000000043</v>
      </c>
      <c r="E356" s="307">
        <v>63.5</v>
      </c>
      <c r="F356" s="182">
        <v>0.11613750911012977</v>
      </c>
      <c r="G356" s="59"/>
      <c r="H356" s="5"/>
    </row>
    <row r="357" spans="1:9" s="60" customFormat="1" ht="10.5" hidden="1" customHeight="1" x14ac:dyDescent="0.2">
      <c r="A357" s="24"/>
      <c r="B357" s="16"/>
      <c r="C357" s="306"/>
      <c r="D357" s="307"/>
      <c r="E357" s="307"/>
      <c r="F357" s="182"/>
      <c r="G357" s="59"/>
      <c r="H357" s="5"/>
    </row>
    <row r="358" spans="1:9" s="60" customFormat="1" ht="10.5" customHeight="1" x14ac:dyDescent="0.2">
      <c r="A358" s="24"/>
      <c r="B358" s="37" t="s">
        <v>149</v>
      </c>
      <c r="C358" s="306">
        <v>2248.780000000007</v>
      </c>
      <c r="D358" s="307">
        <v>-13.200000000000001</v>
      </c>
      <c r="E358" s="307"/>
      <c r="F358" s="182">
        <v>-0.10092674774709787</v>
      </c>
      <c r="G358" s="56"/>
      <c r="H358" s="5"/>
    </row>
    <row r="359" spans="1:9" s="60" customFormat="1" ht="10.5" customHeight="1" x14ac:dyDescent="0.2">
      <c r="A359" s="6"/>
      <c r="B359" s="37" t="s">
        <v>435</v>
      </c>
      <c r="C359" s="306"/>
      <c r="D359" s="307"/>
      <c r="E359" s="307"/>
      <c r="F359" s="182"/>
      <c r="G359" s="56"/>
      <c r="H359" s="5"/>
      <c r="I359" s="57"/>
    </row>
    <row r="360" spans="1:9" s="57" customFormat="1" ht="10.5" customHeight="1" x14ac:dyDescent="0.2">
      <c r="A360" s="6"/>
      <c r="B360" s="37" t="s">
        <v>281</v>
      </c>
      <c r="C360" s="306">
        <v>-120261</v>
      </c>
      <c r="D360" s="307">
        <v>-183</v>
      </c>
      <c r="E360" s="307">
        <v>-488</v>
      </c>
      <c r="F360" s="182">
        <v>0.32444576601579267</v>
      </c>
      <c r="G360" s="59"/>
      <c r="H360" s="5"/>
    </row>
    <row r="361" spans="1:9" s="57" customFormat="1" ht="10.5" customHeight="1" x14ac:dyDescent="0.2">
      <c r="A361" s="6"/>
      <c r="B361" s="575" t="s">
        <v>461</v>
      </c>
      <c r="C361" s="306"/>
      <c r="D361" s="307"/>
      <c r="E361" s="307"/>
      <c r="F361" s="182"/>
      <c r="G361" s="59"/>
      <c r="H361" s="5"/>
    </row>
    <row r="362" spans="1:9" s="57" customFormat="1" ht="10.5" hidden="1" customHeight="1" x14ac:dyDescent="0.2">
      <c r="A362" s="6"/>
      <c r="B362" s="579" t="s">
        <v>464</v>
      </c>
      <c r="C362" s="306"/>
      <c r="D362" s="307"/>
      <c r="E362" s="307"/>
      <c r="F362" s="182"/>
      <c r="G362" s="59"/>
      <c r="H362" s="5"/>
    </row>
    <row r="363" spans="1:9" s="60" customFormat="1" ht="10.5" customHeight="1" x14ac:dyDescent="0.2">
      <c r="A363" s="24"/>
      <c r="B363" s="41" t="s">
        <v>150</v>
      </c>
      <c r="C363" s="311">
        <v>1718018.5</v>
      </c>
      <c r="D363" s="312">
        <v>702625.36</v>
      </c>
      <c r="E363" s="312">
        <v>5436.08</v>
      </c>
      <c r="F363" s="184">
        <v>-6.6046927885783813E-2</v>
      </c>
      <c r="G363" s="266"/>
      <c r="H363" s="5"/>
    </row>
    <row r="364" spans="1:9" s="60" customFormat="1" ht="10.5" customHeight="1" x14ac:dyDescent="0.15">
      <c r="A364" s="24"/>
      <c r="B364" s="265"/>
      <c r="C364" s="266"/>
      <c r="D364" s="266"/>
      <c r="E364" s="266"/>
      <c r="F364" s="266"/>
      <c r="G364" s="265"/>
      <c r="H364" s="267"/>
      <c r="I364" s="59"/>
    </row>
    <row r="365" spans="1:9" s="60" customFormat="1" ht="10.5" customHeight="1" x14ac:dyDescent="0.15">
      <c r="A365" s="24"/>
      <c r="B365" s="265" t="s">
        <v>238</v>
      </c>
      <c r="C365" s="265"/>
      <c r="D365" s="265"/>
      <c r="E365" s="265"/>
      <c r="F365" s="265"/>
      <c r="G365" s="265"/>
      <c r="H365" s="265"/>
      <c r="I365" s="59"/>
    </row>
    <row r="366" spans="1:9" s="60" customFormat="1" ht="9" x14ac:dyDescent="0.15">
      <c r="A366" s="24"/>
      <c r="B366" s="265" t="s">
        <v>249</v>
      </c>
      <c r="C366" s="265"/>
      <c r="D366" s="265"/>
      <c r="E366" s="265"/>
      <c r="F366" s="265"/>
      <c r="G366" s="265"/>
      <c r="H366" s="265"/>
      <c r="I366" s="59"/>
    </row>
    <row r="367" spans="1:9" s="60" customFormat="1" ht="10.5" customHeight="1" x14ac:dyDescent="0.15">
      <c r="A367" s="24"/>
      <c r="B367" s="265" t="s">
        <v>251</v>
      </c>
      <c r="C367" s="265"/>
      <c r="D367" s="265"/>
      <c r="E367" s="265"/>
      <c r="F367" s="265"/>
      <c r="G367" s="210"/>
      <c r="H367" s="265"/>
      <c r="I367" s="59"/>
    </row>
    <row r="368" spans="1:9" s="60" customFormat="1" ht="10.5" customHeight="1" x14ac:dyDescent="0.15">
      <c r="A368" s="24"/>
      <c r="B368" s="265" t="s">
        <v>376</v>
      </c>
      <c r="C368" s="210"/>
      <c r="D368" s="210"/>
      <c r="E368" s="210"/>
      <c r="F368" s="210"/>
      <c r="G368" s="210"/>
      <c r="H368" s="211"/>
      <c r="I368" s="59"/>
    </row>
    <row r="369" spans="1:9" s="60" customFormat="1" ht="10.5" customHeight="1" x14ac:dyDescent="0.2">
      <c r="A369" s="24"/>
      <c r="B369" s="265" t="s">
        <v>282</v>
      </c>
      <c r="C369" s="210"/>
      <c r="D369" s="210"/>
      <c r="E369" s="210"/>
      <c r="F369" s="210"/>
      <c r="G369" s="4"/>
      <c r="H369" s="211"/>
      <c r="I369" s="59"/>
    </row>
    <row r="370" spans="1:9" s="60" customFormat="1" ht="10.5" customHeight="1" x14ac:dyDescent="0.2">
      <c r="A370" s="6"/>
      <c r="B370" s="5"/>
      <c r="C370" s="3"/>
      <c r="D370" s="3"/>
      <c r="E370" s="3"/>
      <c r="F370" s="4"/>
      <c r="G370" s="8"/>
      <c r="H370" s="4"/>
      <c r="I370" s="51"/>
    </row>
    <row r="371" spans="1:9" ht="13.5" customHeight="1" x14ac:dyDescent="0.25">
      <c r="B371" s="7" t="s">
        <v>288</v>
      </c>
      <c r="C371" s="8"/>
      <c r="D371" s="8"/>
      <c r="E371" s="8"/>
      <c r="F371" s="8"/>
      <c r="H371" s="8"/>
      <c r="I371" s="8"/>
    </row>
    <row r="372" spans="1:9" ht="15" customHeight="1" x14ac:dyDescent="0.2">
      <c r="B372" s="9"/>
      <c r="C372" s="10" t="str">
        <f>$C$3</f>
        <v>PERIODE DU 1.1 AU 31.10.2024</v>
      </c>
      <c r="D372" s="11"/>
      <c r="G372" s="15"/>
    </row>
    <row r="373" spans="1:9" ht="9.75" customHeight="1" x14ac:dyDescent="0.2">
      <c r="B373" s="12" t="s">
        <v>173</v>
      </c>
      <c r="C373" s="13"/>
      <c r="D373" s="13"/>
      <c r="E373" s="13"/>
      <c r="F373" s="14"/>
      <c r="G373" s="23"/>
      <c r="H373" s="5"/>
      <c r="I373" s="5"/>
    </row>
    <row r="374" spans="1:9" ht="19.5" customHeight="1" x14ac:dyDescent="0.2">
      <c r="B374" s="16" t="s">
        <v>7</v>
      </c>
      <c r="C374" s="17" t="s">
        <v>6</v>
      </c>
      <c r="D374" s="219" t="s">
        <v>242</v>
      </c>
      <c r="E374" s="219" t="s">
        <v>237</v>
      </c>
      <c r="F374" s="19" t="str">
        <f>CUMUL_Maladie_mnt!$H$5</f>
        <v>PCAP</v>
      </c>
      <c r="G374" s="23"/>
      <c r="H374" s="5"/>
      <c r="I374" s="5"/>
    </row>
    <row r="375" spans="1:9" ht="13.5" customHeight="1" x14ac:dyDescent="0.2">
      <c r="B375" s="21"/>
      <c r="C375" s="44"/>
      <c r="D375" s="220"/>
      <c r="E375" s="220" t="s">
        <v>239</v>
      </c>
      <c r="F375" s="22" t="str">
        <f>CUMUL_Maladie_mnt!$H$6</f>
        <v>en %</v>
      </c>
      <c r="G375" s="56"/>
      <c r="H375" s="5"/>
      <c r="I375" s="5"/>
    </row>
    <row r="376" spans="1:9" ht="10.5" customHeight="1" x14ac:dyDescent="0.2">
      <c r="B376" s="31" t="s">
        <v>152</v>
      </c>
      <c r="C376" s="55"/>
      <c r="D376" s="225"/>
      <c r="E376" s="225"/>
      <c r="F376" s="182"/>
      <c r="G376" s="59"/>
      <c r="H376" s="57"/>
      <c r="I376" s="57"/>
    </row>
    <row r="377" spans="1:9" s="57" customFormat="1" x14ac:dyDescent="0.2">
      <c r="A377" s="24"/>
      <c r="B377" s="16" t="s">
        <v>12</v>
      </c>
      <c r="C377" s="308">
        <v>20074572.290000826</v>
      </c>
      <c r="D377" s="309">
        <v>3162.4700000000003</v>
      </c>
      <c r="E377" s="309">
        <v>68616.860000000015</v>
      </c>
      <c r="F377" s="183">
        <v>-3.2435268733120415E-2</v>
      </c>
      <c r="G377" s="56"/>
      <c r="H377" s="60"/>
      <c r="I377" s="60"/>
    </row>
    <row r="378" spans="1:9" s="60" customFormat="1" ht="14.25" customHeight="1" x14ac:dyDescent="0.2">
      <c r="A378" s="6"/>
      <c r="B378" s="16" t="s">
        <v>10</v>
      </c>
      <c r="C378" s="306">
        <v>1.33</v>
      </c>
      <c r="D378" s="307"/>
      <c r="E378" s="307"/>
      <c r="F378" s="182"/>
      <c r="G378" s="56"/>
      <c r="H378" s="5"/>
      <c r="I378" s="57"/>
    </row>
    <row r="379" spans="1:9" s="57" customFormat="1" hidden="1" x14ac:dyDescent="0.2">
      <c r="A379" s="6"/>
      <c r="B379" s="16" t="s">
        <v>9</v>
      </c>
      <c r="C379" s="306"/>
      <c r="D379" s="307"/>
      <c r="E379" s="307"/>
      <c r="F379" s="182"/>
      <c r="G379" s="56"/>
      <c r="H379" s="5"/>
    </row>
    <row r="380" spans="1:9" s="57" customFormat="1" hidden="1" x14ac:dyDescent="0.2">
      <c r="A380" s="6"/>
      <c r="B380" s="16" t="s">
        <v>299</v>
      </c>
      <c r="C380" s="306"/>
      <c r="D380" s="307"/>
      <c r="E380" s="307"/>
      <c r="F380" s="182"/>
      <c r="G380" s="56"/>
      <c r="H380" s="5"/>
    </row>
    <row r="381" spans="1:9" s="57" customFormat="1" hidden="1" x14ac:dyDescent="0.2">
      <c r="A381" s="6"/>
      <c r="B381" s="16" t="s">
        <v>11</v>
      </c>
      <c r="C381" s="306"/>
      <c r="D381" s="307"/>
      <c r="E381" s="307"/>
      <c r="F381" s="182"/>
      <c r="G381" s="56"/>
      <c r="H381" s="5"/>
    </row>
    <row r="382" spans="1:9" s="57" customFormat="1" hidden="1" x14ac:dyDescent="0.2">
      <c r="A382" s="6"/>
      <c r="B382" s="16" t="s">
        <v>75</v>
      </c>
      <c r="C382" s="306"/>
      <c r="D382" s="307"/>
      <c r="E382" s="307"/>
      <c r="F382" s="182"/>
      <c r="G382" s="59"/>
      <c r="H382" s="5"/>
    </row>
    <row r="383" spans="1:9" s="57" customFormat="1" hidden="1" x14ac:dyDescent="0.2">
      <c r="A383" s="24"/>
      <c r="B383" s="16" t="s">
        <v>85</v>
      </c>
      <c r="C383" s="306">
        <v>581408.68000000005</v>
      </c>
      <c r="D383" s="313">
        <v>581408.68000000005</v>
      </c>
      <c r="E383" s="313"/>
      <c r="F383" s="185">
        <v>-0.10241695713146248</v>
      </c>
      <c r="G383" s="59"/>
      <c r="H383" s="5"/>
      <c r="I383" s="60"/>
    </row>
    <row r="384" spans="1:9" s="60" customFormat="1" x14ac:dyDescent="0.2">
      <c r="A384" s="24"/>
      <c r="B384" s="37" t="s">
        <v>25</v>
      </c>
      <c r="C384" s="306"/>
      <c r="D384" s="313"/>
      <c r="E384" s="313"/>
      <c r="F384" s="185"/>
      <c r="G384" s="56"/>
      <c r="H384" s="5"/>
    </row>
    <row r="385" spans="1:11" s="60" customFormat="1" x14ac:dyDescent="0.2">
      <c r="A385" s="6"/>
      <c r="B385" s="37" t="s">
        <v>48</v>
      </c>
      <c r="C385" s="306"/>
      <c r="D385" s="313"/>
      <c r="E385" s="313"/>
      <c r="F385" s="185"/>
      <c r="G385" s="66"/>
      <c r="H385" s="5"/>
      <c r="I385" s="57"/>
    </row>
    <row r="386" spans="1:11" s="57" customFormat="1" x14ac:dyDescent="0.2">
      <c r="A386" s="6"/>
      <c r="B386" s="37" t="s">
        <v>355</v>
      </c>
      <c r="C386" s="306">
        <v>144.01999999999998</v>
      </c>
      <c r="D386" s="307"/>
      <c r="E386" s="307"/>
      <c r="F386" s="182"/>
      <c r="G386" s="66"/>
      <c r="H386" s="5"/>
    </row>
    <row r="387" spans="1:11" s="57" customFormat="1" ht="10.5" customHeight="1" x14ac:dyDescent="0.2">
      <c r="A387" s="6"/>
      <c r="B387" s="37" t="s">
        <v>79</v>
      </c>
      <c r="C387" s="306">
        <v>34195.839999999997</v>
      </c>
      <c r="D387" s="307"/>
      <c r="E387" s="307">
        <v>66</v>
      </c>
      <c r="F387" s="182">
        <v>5.1321490487918675E-2</v>
      </c>
      <c r="G387" s="56"/>
      <c r="H387" s="5"/>
    </row>
    <row r="388" spans="1:11" s="57" customFormat="1" ht="10.5" customHeight="1" x14ac:dyDescent="0.2">
      <c r="A388" s="6"/>
      <c r="B388" s="16" t="s">
        <v>432</v>
      </c>
      <c r="C388" s="306">
        <v>1958922.5900000762</v>
      </c>
      <c r="D388" s="313"/>
      <c r="E388" s="313">
        <v>4445.1300000000056</v>
      </c>
      <c r="F388" s="185">
        <v>-1.5670521463152176E-2</v>
      </c>
      <c r="G388" s="59"/>
      <c r="H388" s="5"/>
    </row>
    <row r="389" spans="1:11" s="57" customFormat="1" ht="10.5" customHeight="1" x14ac:dyDescent="0.2">
      <c r="A389" s="6"/>
      <c r="B389" s="563" t="s">
        <v>440</v>
      </c>
      <c r="C389" s="306">
        <v>3416.3399999999988</v>
      </c>
      <c r="D389" s="313"/>
      <c r="E389" s="313"/>
      <c r="F389" s="185"/>
      <c r="G389" s="59"/>
      <c r="H389" s="5"/>
    </row>
    <row r="390" spans="1:11" s="57" customFormat="1" ht="13.5" customHeight="1" x14ac:dyDescent="0.2">
      <c r="A390" s="6"/>
      <c r="B390" s="574" t="s">
        <v>457</v>
      </c>
      <c r="C390" s="306"/>
      <c r="D390" s="313"/>
      <c r="E390" s="313"/>
      <c r="F390" s="185"/>
      <c r="G390" s="59"/>
      <c r="H390" s="5"/>
    </row>
    <row r="391" spans="1:11" s="57" customFormat="1" ht="10.5" customHeight="1" x14ac:dyDescent="0.2">
      <c r="A391" s="6"/>
      <c r="B391" s="574" t="s">
        <v>476</v>
      </c>
      <c r="C391" s="306">
        <v>72211.810000000027</v>
      </c>
      <c r="D391" s="313"/>
      <c r="E391" s="313">
        <v>552.33000000000004</v>
      </c>
      <c r="F391" s="185">
        <v>-0.2363967076104021</v>
      </c>
      <c r="G391" s="59"/>
      <c r="H391" s="5"/>
    </row>
    <row r="392" spans="1:11" s="57" customFormat="1" ht="10.5" customHeight="1" x14ac:dyDescent="0.2">
      <c r="A392" s="6"/>
      <c r="B392" s="574" t="s">
        <v>493</v>
      </c>
      <c r="C392" s="306"/>
      <c r="D392" s="313"/>
      <c r="E392" s="313"/>
      <c r="F392" s="185"/>
      <c r="G392" s="59"/>
      <c r="H392" s="5"/>
    </row>
    <row r="393" spans="1:11" s="57" customFormat="1" ht="10.5" customHeight="1" x14ac:dyDescent="0.2">
      <c r="A393" s="24"/>
      <c r="B393" s="563" t="s">
        <v>445</v>
      </c>
      <c r="C393" s="306">
        <v>561.82000000000755</v>
      </c>
      <c r="D393" s="313"/>
      <c r="E393" s="313"/>
      <c r="F393" s="185">
        <v>-6.8600795755968225E-2</v>
      </c>
      <c r="G393" s="59"/>
      <c r="H393" s="5"/>
    </row>
    <row r="394" spans="1:11" s="60" customFormat="1" ht="10.5" customHeight="1" x14ac:dyDescent="0.2">
      <c r="A394" s="6"/>
      <c r="B394" s="16" t="s">
        <v>280</v>
      </c>
      <c r="C394" s="306">
        <v>-2467201.5999999573</v>
      </c>
      <c r="D394" s="313"/>
      <c r="E394" s="313">
        <v>-5020.4200000000028</v>
      </c>
      <c r="F394" s="185">
        <v>0.33153926811023249</v>
      </c>
      <c r="G394" s="56"/>
      <c r="H394" s="5"/>
      <c r="J394" s="57"/>
      <c r="K394" s="57"/>
    </row>
    <row r="395" spans="1:11" s="57" customFormat="1" x14ac:dyDescent="0.2">
      <c r="A395" s="6"/>
      <c r="B395" s="29" t="s">
        <v>156</v>
      </c>
      <c r="C395" s="308">
        <v>20258233.12000094</v>
      </c>
      <c r="D395" s="315">
        <v>584571.15</v>
      </c>
      <c r="E395" s="315">
        <v>68659.900000000023</v>
      </c>
      <c r="F395" s="186">
        <v>-6.4787518674692901E-2</v>
      </c>
      <c r="G395" s="59"/>
      <c r="J395" s="60"/>
      <c r="K395" s="60"/>
    </row>
    <row r="396" spans="1:11" s="57" customFormat="1" x14ac:dyDescent="0.2">
      <c r="A396" s="24"/>
      <c r="B396" s="29" t="s">
        <v>153</v>
      </c>
      <c r="C396" s="308">
        <v>2025</v>
      </c>
      <c r="D396" s="315"/>
      <c r="E396" s="315"/>
      <c r="F396" s="186"/>
      <c r="G396" s="59"/>
      <c r="H396" s="28"/>
    </row>
    <row r="397" spans="1:11" s="60" customFormat="1" ht="15" customHeight="1" x14ac:dyDescent="0.2">
      <c r="A397" s="2"/>
      <c r="B397" s="31" t="s">
        <v>154</v>
      </c>
      <c r="C397" s="308"/>
      <c r="D397" s="315"/>
      <c r="E397" s="315"/>
      <c r="F397" s="186"/>
      <c r="G397" s="282"/>
      <c r="J397" s="57"/>
      <c r="K397" s="57"/>
    </row>
    <row r="398" spans="1:11" ht="17.25" customHeight="1" x14ac:dyDescent="0.2">
      <c r="A398" s="2"/>
      <c r="B398" s="272" t="s">
        <v>268</v>
      </c>
      <c r="C398" s="317"/>
      <c r="D398" s="318"/>
      <c r="E398" s="318"/>
      <c r="F398" s="281"/>
      <c r="G398" s="282"/>
      <c r="H398" s="283"/>
      <c r="I398" s="5"/>
      <c r="J398" s="60"/>
      <c r="K398" s="60"/>
    </row>
    <row r="399" spans="1:11" ht="10.5" customHeight="1" x14ac:dyDescent="0.2">
      <c r="A399" s="2"/>
      <c r="B399" s="67" t="s">
        <v>267</v>
      </c>
      <c r="C399" s="317">
        <v>10598147.309999892</v>
      </c>
      <c r="D399" s="318"/>
      <c r="E399" s="318">
        <v>67936.510000000009</v>
      </c>
      <c r="F399" s="281">
        <v>-1.1914783688360964E-2</v>
      </c>
      <c r="G399" s="282"/>
      <c r="H399" s="283"/>
      <c r="I399" s="5"/>
    </row>
    <row r="400" spans="1:11" ht="21" customHeight="1" x14ac:dyDescent="0.2">
      <c r="A400" s="2"/>
      <c r="B400" s="272" t="s">
        <v>266</v>
      </c>
      <c r="C400" s="317"/>
      <c r="D400" s="318"/>
      <c r="E400" s="318"/>
      <c r="F400" s="281"/>
      <c r="G400" s="282"/>
      <c r="H400" s="283"/>
      <c r="I400" s="5"/>
    </row>
    <row r="401" spans="1:11" ht="11.25" customHeight="1" x14ac:dyDescent="0.2">
      <c r="A401" s="54"/>
      <c r="B401" s="67" t="s">
        <v>257</v>
      </c>
      <c r="C401" s="317">
        <v>8197221.0700001065</v>
      </c>
      <c r="D401" s="318"/>
      <c r="E401" s="318">
        <v>13850.560000000005</v>
      </c>
      <c r="F401" s="281">
        <v>4.5335472855558612E-2</v>
      </c>
      <c r="G401" s="282"/>
      <c r="H401" s="283"/>
      <c r="I401" s="5"/>
    </row>
    <row r="402" spans="1:11" s="28" customFormat="1" ht="10.5" customHeight="1" x14ac:dyDescent="0.2">
      <c r="A402" s="2"/>
      <c r="B402" s="16" t="s">
        <v>258</v>
      </c>
      <c r="C402" s="317">
        <v>1062.4100000000005</v>
      </c>
      <c r="D402" s="318"/>
      <c r="E402" s="318"/>
      <c r="F402" s="281">
        <v>-0.20031162262048896</v>
      </c>
      <c r="G402" s="282"/>
      <c r="H402" s="283"/>
      <c r="J402" s="5"/>
      <c r="K402" s="5"/>
    </row>
    <row r="403" spans="1:11" ht="10.5" customHeight="1" x14ac:dyDescent="0.2">
      <c r="A403" s="2"/>
      <c r="B403" s="67" t="s">
        <v>259</v>
      </c>
      <c r="C403" s="317">
        <v>61379.62</v>
      </c>
      <c r="D403" s="318"/>
      <c r="E403" s="318"/>
      <c r="F403" s="281">
        <v>-0.16695706178589331</v>
      </c>
      <c r="G403" s="282"/>
      <c r="H403" s="283"/>
      <c r="I403" s="5"/>
      <c r="J403" s="28"/>
      <c r="K403" s="28"/>
    </row>
    <row r="404" spans="1:11" ht="10.5" customHeight="1" x14ac:dyDescent="0.2">
      <c r="A404" s="2"/>
      <c r="B404" s="67" t="s">
        <v>260</v>
      </c>
      <c r="C404" s="317">
        <v>820.3900000000001</v>
      </c>
      <c r="D404" s="318"/>
      <c r="E404" s="318"/>
      <c r="F404" s="281">
        <v>-0.51072902502445183</v>
      </c>
      <c r="G404" s="282"/>
      <c r="H404" s="283"/>
      <c r="I404" s="5"/>
    </row>
    <row r="405" spans="1:11" ht="10.5" customHeight="1" x14ac:dyDescent="0.2">
      <c r="A405" s="2"/>
      <c r="B405" s="67" t="s">
        <v>261</v>
      </c>
      <c r="C405" s="317">
        <v>20271.359999999997</v>
      </c>
      <c r="D405" s="318"/>
      <c r="E405" s="318"/>
      <c r="F405" s="281">
        <v>-0.46997215906357415</v>
      </c>
      <c r="G405" s="282"/>
      <c r="H405" s="283"/>
      <c r="I405" s="5"/>
    </row>
    <row r="406" spans="1:11" ht="10.5" customHeight="1" x14ac:dyDescent="0.2">
      <c r="A406" s="2"/>
      <c r="B406" s="67" t="s">
        <v>262</v>
      </c>
      <c r="C406" s="317">
        <v>1608108.4699999916</v>
      </c>
      <c r="D406" s="318"/>
      <c r="E406" s="318">
        <v>13278.11</v>
      </c>
      <c r="F406" s="281">
        <v>-4.606771649680419E-2</v>
      </c>
      <c r="G406" s="284"/>
      <c r="H406" s="283"/>
      <c r="I406" s="5"/>
    </row>
    <row r="407" spans="1:11" ht="10.5" customHeight="1" x14ac:dyDescent="0.2">
      <c r="A407" s="2"/>
      <c r="B407" s="67" t="s">
        <v>264</v>
      </c>
      <c r="C407" s="317">
        <v>3277952.2400000063</v>
      </c>
      <c r="D407" s="318"/>
      <c r="E407" s="318">
        <v>11791.829999999998</v>
      </c>
      <c r="F407" s="281">
        <v>0.12594408764603027</v>
      </c>
      <c r="G407" s="282"/>
      <c r="H407" s="283"/>
      <c r="I407" s="5"/>
    </row>
    <row r="408" spans="1:11" ht="10.5" customHeight="1" x14ac:dyDescent="0.2">
      <c r="A408" s="2"/>
      <c r="B408" s="67" t="s">
        <v>263</v>
      </c>
      <c r="C408" s="317"/>
      <c r="D408" s="318"/>
      <c r="E408" s="318"/>
      <c r="F408" s="281"/>
      <c r="G408" s="282"/>
      <c r="H408" s="283"/>
      <c r="I408" s="5"/>
    </row>
    <row r="409" spans="1:11" ht="18.75" customHeight="1" x14ac:dyDescent="0.2">
      <c r="A409" s="2"/>
      <c r="B409" s="29" t="s">
        <v>265</v>
      </c>
      <c r="C409" s="317"/>
      <c r="D409" s="318"/>
      <c r="E409" s="318"/>
      <c r="F409" s="281"/>
      <c r="G409" s="282"/>
      <c r="H409" s="283"/>
      <c r="I409" s="5"/>
    </row>
    <row r="410" spans="1:11" ht="10.5" customHeight="1" x14ac:dyDescent="0.2">
      <c r="A410" s="2"/>
      <c r="B410" s="16" t="s">
        <v>269</v>
      </c>
      <c r="C410" s="317">
        <v>1899.5199999999995</v>
      </c>
      <c r="D410" s="318"/>
      <c r="E410" s="318"/>
      <c r="F410" s="281"/>
      <c r="G410" s="282"/>
      <c r="H410" s="283"/>
      <c r="I410" s="5"/>
    </row>
    <row r="411" spans="1:11" ht="10.5" customHeight="1" x14ac:dyDescent="0.2">
      <c r="A411" s="2"/>
      <c r="B411" s="16" t="s">
        <v>270</v>
      </c>
      <c r="C411" s="317"/>
      <c r="D411" s="318"/>
      <c r="E411" s="318"/>
      <c r="F411" s="281"/>
      <c r="G411" s="282"/>
      <c r="H411" s="283"/>
      <c r="I411" s="5"/>
    </row>
    <row r="412" spans="1:11" ht="10.5" customHeight="1" x14ac:dyDescent="0.2">
      <c r="A412" s="2"/>
      <c r="B412" s="29" t="s">
        <v>271</v>
      </c>
      <c r="C412" s="317"/>
      <c r="D412" s="318"/>
      <c r="E412" s="318"/>
      <c r="F412" s="281"/>
      <c r="G412" s="282"/>
      <c r="H412" s="283"/>
      <c r="I412" s="5"/>
    </row>
    <row r="413" spans="1:11" ht="10.5" customHeight="1" x14ac:dyDescent="0.2">
      <c r="A413" s="2"/>
      <c r="B413" s="16" t="s">
        <v>272</v>
      </c>
      <c r="C413" s="317">
        <v>395807.73000000045</v>
      </c>
      <c r="D413" s="318"/>
      <c r="E413" s="318">
        <v>2107.48</v>
      </c>
      <c r="F413" s="281">
        <v>-9.4018157691462156E-2</v>
      </c>
      <c r="G413" s="282"/>
      <c r="H413" s="283"/>
      <c r="I413" s="5"/>
    </row>
    <row r="414" spans="1:11" ht="10.5" customHeight="1" x14ac:dyDescent="0.2">
      <c r="A414" s="2"/>
      <c r="B414" s="574" t="s">
        <v>458</v>
      </c>
      <c r="C414" s="317"/>
      <c r="D414" s="318"/>
      <c r="E414" s="318"/>
      <c r="F414" s="281"/>
      <c r="G414" s="282"/>
      <c r="H414" s="283"/>
      <c r="I414" s="5"/>
    </row>
    <row r="415" spans="1:11" ht="10.5" customHeight="1" x14ac:dyDescent="0.2">
      <c r="A415" s="2"/>
      <c r="B415" s="16" t="s">
        <v>86</v>
      </c>
      <c r="C415" s="317">
        <v>1718557.4600000093</v>
      </c>
      <c r="D415" s="318"/>
      <c r="E415" s="318">
        <v>3999.5699999999997</v>
      </c>
      <c r="F415" s="281">
        <v>6.2750548128429617E-2</v>
      </c>
      <c r="G415" s="70"/>
      <c r="H415" s="283"/>
      <c r="I415" s="5"/>
    </row>
    <row r="416" spans="1:11" ht="13.5" customHeight="1" x14ac:dyDescent="0.2">
      <c r="A416" s="54"/>
      <c r="B416" s="29" t="s">
        <v>155</v>
      </c>
      <c r="C416" s="308">
        <v>25881227.580000006</v>
      </c>
      <c r="D416" s="315"/>
      <c r="E416" s="315">
        <v>112964.06</v>
      </c>
      <c r="F416" s="186">
        <v>2.1593788795613023E-2</v>
      </c>
      <c r="G416" s="69"/>
      <c r="H416" s="5"/>
      <c r="I416" s="28"/>
    </row>
    <row r="417" spans="1:9" s="28" customFormat="1" ht="10.5" hidden="1" customHeight="1" x14ac:dyDescent="0.2">
      <c r="A417" s="2"/>
      <c r="B417" s="29"/>
      <c r="C417" s="306"/>
      <c r="D417" s="313"/>
      <c r="E417" s="313"/>
      <c r="F417" s="185"/>
      <c r="G417" s="69"/>
      <c r="H417" s="5"/>
      <c r="I417" s="5"/>
    </row>
    <row r="418" spans="1:9" ht="9" hidden="1" customHeight="1" x14ac:dyDescent="0.2">
      <c r="A418" s="2"/>
      <c r="B418" s="29"/>
      <c r="C418" s="306"/>
      <c r="D418" s="313"/>
      <c r="E418" s="313"/>
      <c r="F418" s="185"/>
      <c r="G418" s="70"/>
      <c r="H418" s="5"/>
      <c r="I418" s="5"/>
    </row>
    <row r="419" spans="1:9" ht="8.25" hidden="1" customHeight="1" x14ac:dyDescent="0.2">
      <c r="A419" s="54"/>
      <c r="B419" s="52"/>
      <c r="C419" s="308"/>
      <c r="D419" s="315"/>
      <c r="E419" s="315"/>
      <c r="F419" s="186"/>
      <c r="G419" s="69"/>
      <c r="H419" s="28"/>
      <c r="I419" s="28"/>
    </row>
    <row r="420" spans="1:9" s="28" customFormat="1" ht="15" hidden="1" customHeight="1" x14ac:dyDescent="0.2">
      <c r="A420" s="2"/>
      <c r="B420" s="52"/>
      <c r="C420" s="306"/>
      <c r="D420" s="313"/>
      <c r="E420" s="313"/>
      <c r="F420" s="185"/>
      <c r="G420" s="69"/>
      <c r="H420" s="5"/>
      <c r="I420" s="5"/>
    </row>
    <row r="421" spans="1:9" ht="7.5" hidden="1" customHeight="1" x14ac:dyDescent="0.2">
      <c r="A421" s="2"/>
      <c r="B421" s="52"/>
      <c r="C421" s="306"/>
      <c r="D421" s="313"/>
      <c r="E421" s="313"/>
      <c r="F421" s="185"/>
      <c r="G421" s="69"/>
      <c r="H421" s="5"/>
      <c r="I421" s="5"/>
    </row>
    <row r="422" spans="1:9" ht="9.75" hidden="1" customHeight="1" x14ac:dyDescent="0.2">
      <c r="A422" s="2"/>
      <c r="B422" s="29"/>
      <c r="C422" s="306"/>
      <c r="D422" s="313"/>
      <c r="E422" s="313"/>
      <c r="F422" s="185"/>
      <c r="G422" s="70"/>
      <c r="H422" s="5"/>
      <c r="I422" s="5"/>
    </row>
    <row r="423" spans="1:9" ht="18" customHeight="1" x14ac:dyDescent="0.2">
      <c r="A423" s="2"/>
      <c r="B423" s="273" t="s">
        <v>43</v>
      </c>
      <c r="C423" s="308">
        <v>3684943.9900000021</v>
      </c>
      <c r="D423" s="315"/>
      <c r="E423" s="315">
        <v>14119.510000000002</v>
      </c>
      <c r="F423" s="186">
        <v>8.0421333195098699E-2</v>
      </c>
      <c r="G423" s="69"/>
      <c r="H423" s="5"/>
      <c r="I423" s="5"/>
    </row>
    <row r="424" spans="1:9" ht="13.5" customHeight="1" x14ac:dyDescent="0.2">
      <c r="A424" s="54"/>
      <c r="B424" s="74" t="s">
        <v>162</v>
      </c>
      <c r="C424" s="308"/>
      <c r="D424" s="315"/>
      <c r="E424" s="315"/>
      <c r="F424" s="186"/>
      <c r="G424" s="69"/>
      <c r="H424" s="28"/>
      <c r="I424" s="28"/>
    </row>
    <row r="425" spans="1:9" s="28" customFormat="1" ht="10.5" customHeight="1" x14ac:dyDescent="0.2">
      <c r="A425" s="2"/>
      <c r="B425" s="37" t="s">
        <v>20</v>
      </c>
      <c r="C425" s="306">
        <v>286999.84999999998</v>
      </c>
      <c r="D425" s="313"/>
      <c r="E425" s="313">
        <v>1593.0400000000002</v>
      </c>
      <c r="F425" s="185">
        <v>-0.1790429815847232</v>
      </c>
      <c r="G425" s="69"/>
      <c r="H425" s="5"/>
      <c r="I425" s="5"/>
    </row>
    <row r="426" spans="1:9" ht="10.5" customHeight="1" x14ac:dyDescent="0.2">
      <c r="A426" s="2"/>
      <c r="B426" s="75" t="s">
        <v>159</v>
      </c>
      <c r="C426" s="306">
        <v>9661160.1000000127</v>
      </c>
      <c r="D426" s="313"/>
      <c r="E426" s="313">
        <v>29313.970000000005</v>
      </c>
      <c r="F426" s="185">
        <v>4.5558378303558911E-2</v>
      </c>
      <c r="G426" s="69"/>
      <c r="H426" s="5"/>
      <c r="I426" s="5"/>
    </row>
    <row r="427" spans="1:9" ht="10.5" customHeight="1" x14ac:dyDescent="0.2">
      <c r="A427" s="2"/>
      <c r="B427" s="75" t="s">
        <v>26</v>
      </c>
      <c r="C427" s="306">
        <v>9842930.1400000192</v>
      </c>
      <c r="D427" s="313"/>
      <c r="E427" s="313">
        <v>36695.560000000005</v>
      </c>
      <c r="F427" s="185">
        <v>3.7628918928914512E-2</v>
      </c>
      <c r="G427" s="69"/>
      <c r="H427" s="5"/>
      <c r="I427" s="5"/>
    </row>
    <row r="428" spans="1:9" ht="10.5" customHeight="1" x14ac:dyDescent="0.2">
      <c r="A428" s="2"/>
      <c r="B428" s="75" t="s">
        <v>27</v>
      </c>
      <c r="C428" s="306">
        <v>27624781.13000004</v>
      </c>
      <c r="D428" s="313"/>
      <c r="E428" s="313">
        <v>67567.119999999923</v>
      </c>
      <c r="F428" s="185">
        <v>5.9480663385446109E-2</v>
      </c>
      <c r="G428" s="69"/>
      <c r="H428" s="5"/>
      <c r="I428" s="5"/>
    </row>
    <row r="429" spans="1:9" ht="10.5" customHeight="1" x14ac:dyDescent="0.2">
      <c r="A429" s="2"/>
      <c r="B429" s="75" t="s">
        <v>274</v>
      </c>
      <c r="C429" s="306">
        <v>1504584.499999996</v>
      </c>
      <c r="D429" s="313"/>
      <c r="E429" s="313">
        <v>3892.3</v>
      </c>
      <c r="F429" s="185">
        <v>4.938285769340478E-2</v>
      </c>
      <c r="G429" s="69"/>
      <c r="H429" s="5"/>
      <c r="I429" s="5"/>
    </row>
    <row r="430" spans="1:9" ht="10.5" customHeight="1" x14ac:dyDescent="0.2">
      <c r="A430" s="2"/>
      <c r="B430" s="75" t="s">
        <v>273</v>
      </c>
      <c r="C430" s="306">
        <v>1800</v>
      </c>
      <c r="D430" s="313"/>
      <c r="E430" s="313"/>
      <c r="F430" s="185">
        <v>0</v>
      </c>
      <c r="G430" s="69"/>
      <c r="H430" s="5"/>
      <c r="I430" s="5"/>
    </row>
    <row r="431" spans="1:9" ht="10.5" hidden="1" customHeight="1" x14ac:dyDescent="0.2">
      <c r="A431" s="2"/>
      <c r="B431" s="75" t="s">
        <v>49</v>
      </c>
      <c r="C431" s="306">
        <v>179640.05000000002</v>
      </c>
      <c r="D431" s="313"/>
      <c r="E431" s="313">
        <v>150</v>
      </c>
      <c r="F431" s="185">
        <v>-0.46948789915051736</v>
      </c>
      <c r="G431" s="69"/>
      <c r="H431" s="5"/>
      <c r="I431" s="5"/>
    </row>
    <row r="432" spans="1:9" hidden="1" x14ac:dyDescent="0.2">
      <c r="A432" s="2"/>
      <c r="B432" s="37" t="s">
        <v>50</v>
      </c>
      <c r="C432" s="306"/>
      <c r="D432" s="313"/>
      <c r="E432" s="313"/>
      <c r="F432" s="185"/>
      <c r="G432" s="69"/>
      <c r="H432" s="5"/>
      <c r="I432" s="5"/>
    </row>
    <row r="433" spans="1:10" x14ac:dyDescent="0.2">
      <c r="A433" s="2"/>
      <c r="B433" s="574" t="s">
        <v>459</v>
      </c>
      <c r="C433" s="306"/>
      <c r="D433" s="313"/>
      <c r="E433" s="313"/>
      <c r="F433" s="185"/>
      <c r="G433" s="69"/>
      <c r="H433" s="5"/>
      <c r="I433" s="5"/>
    </row>
    <row r="434" spans="1:10" ht="10.5" customHeight="1" x14ac:dyDescent="0.2">
      <c r="A434" s="2"/>
      <c r="B434" s="75" t="s">
        <v>28</v>
      </c>
      <c r="C434" s="306">
        <v>227954.21999999986</v>
      </c>
      <c r="D434" s="313"/>
      <c r="E434" s="313">
        <v>344.9</v>
      </c>
      <c r="F434" s="185">
        <v>0.14628907160450288</v>
      </c>
      <c r="G434" s="69"/>
      <c r="H434" s="5"/>
      <c r="I434" s="5"/>
    </row>
    <row r="435" spans="1:10" ht="10.5" customHeight="1" x14ac:dyDescent="0.2">
      <c r="A435" s="2"/>
      <c r="B435" s="37" t="s">
        <v>280</v>
      </c>
      <c r="C435" s="306">
        <v>-411374.32999999926</v>
      </c>
      <c r="D435" s="313"/>
      <c r="E435" s="313">
        <v>-1312.03</v>
      </c>
      <c r="F435" s="185">
        <v>8.2410124686743247E-2</v>
      </c>
      <c r="G435" s="70"/>
      <c r="H435" s="5"/>
      <c r="I435" s="5"/>
    </row>
    <row r="436" spans="1:10" ht="10.5" customHeight="1" x14ac:dyDescent="0.2">
      <c r="A436" s="54"/>
      <c r="B436" s="35" t="s">
        <v>160</v>
      </c>
      <c r="C436" s="308">
        <v>48918475.660000071</v>
      </c>
      <c r="D436" s="315"/>
      <c r="E436" s="315">
        <v>138244.85999999993</v>
      </c>
      <c r="F436" s="186">
        <v>4.6548799482970082E-2</v>
      </c>
      <c r="G436" s="69"/>
      <c r="H436" s="5"/>
      <c r="I436" s="28"/>
    </row>
    <row r="437" spans="1:10" ht="17.25" customHeight="1" x14ac:dyDescent="0.2">
      <c r="A437" s="2"/>
      <c r="B437" s="76" t="s">
        <v>33</v>
      </c>
      <c r="C437" s="306">
        <v>60</v>
      </c>
      <c r="D437" s="313"/>
      <c r="E437" s="313"/>
      <c r="F437" s="185"/>
      <c r="G437" s="69"/>
      <c r="H437" s="5"/>
      <c r="I437" s="5"/>
    </row>
    <row r="438" spans="1:10" ht="10.5" customHeight="1" x14ac:dyDescent="0.2">
      <c r="A438" s="2"/>
      <c r="B438" s="76" t="s">
        <v>490</v>
      </c>
      <c r="C438" s="306"/>
      <c r="D438" s="313"/>
      <c r="E438" s="313"/>
      <c r="F438" s="185"/>
      <c r="G438" s="69"/>
      <c r="H438" s="5"/>
      <c r="I438" s="5"/>
    </row>
    <row r="439" spans="1:10" ht="10.5" customHeight="1" x14ac:dyDescent="0.2">
      <c r="A439" s="2"/>
      <c r="B439" s="76" t="s">
        <v>477</v>
      </c>
      <c r="C439" s="306"/>
      <c r="D439" s="313"/>
      <c r="E439" s="313"/>
      <c r="F439" s="185"/>
      <c r="G439" s="69"/>
      <c r="H439" s="5"/>
      <c r="I439" s="5"/>
    </row>
    <row r="440" spans="1:10" ht="10.5" customHeight="1" x14ac:dyDescent="0.2">
      <c r="A440" s="2"/>
      <c r="B440" s="76" t="s">
        <v>492</v>
      </c>
      <c r="C440" s="306">
        <v>-9.2350000000000012</v>
      </c>
      <c r="D440" s="313"/>
      <c r="E440" s="313"/>
      <c r="F440" s="185"/>
      <c r="G440" s="69"/>
      <c r="H440" s="5"/>
      <c r="I440" s="5"/>
    </row>
    <row r="441" spans="1:10" ht="10.5" customHeight="1" x14ac:dyDescent="0.2">
      <c r="A441" s="2"/>
      <c r="B441" s="76" t="s">
        <v>480</v>
      </c>
      <c r="C441" s="306"/>
      <c r="D441" s="313"/>
      <c r="E441" s="313"/>
      <c r="F441" s="185"/>
      <c r="G441" s="79"/>
      <c r="H441" s="5"/>
      <c r="I441" s="5"/>
    </row>
    <row r="442" spans="1:10" ht="10.5" customHeight="1" x14ac:dyDescent="0.2">
      <c r="A442" s="2"/>
      <c r="B442" s="76" t="s">
        <v>494</v>
      </c>
      <c r="C442" s="306">
        <v>162.70081199999998</v>
      </c>
      <c r="D442" s="313"/>
      <c r="E442" s="313"/>
      <c r="F442" s="185"/>
      <c r="G442" s="79"/>
      <c r="H442" s="5"/>
      <c r="I442" s="5"/>
    </row>
    <row r="443" spans="1:10" ht="10.5" customHeight="1" x14ac:dyDescent="0.2">
      <c r="A443" s="2"/>
      <c r="B443" s="76" t="s">
        <v>499</v>
      </c>
      <c r="C443" s="306"/>
      <c r="D443" s="313"/>
      <c r="E443" s="313"/>
      <c r="F443" s="185"/>
      <c r="G443" s="79"/>
      <c r="H443" s="5"/>
      <c r="I443" s="5"/>
    </row>
    <row r="444" spans="1:10" ht="13.5" customHeight="1" x14ac:dyDescent="0.2">
      <c r="A444" s="77"/>
      <c r="B444" s="73" t="s">
        <v>158</v>
      </c>
      <c r="C444" s="308">
        <v>1849912.26</v>
      </c>
      <c r="D444" s="315"/>
      <c r="E444" s="315"/>
      <c r="F444" s="186">
        <v>0.60916619317242748</v>
      </c>
      <c r="G444" s="69"/>
      <c r="H444" s="5"/>
      <c r="I444" s="80"/>
    </row>
    <row r="445" spans="1:10" s="80" customFormat="1" ht="12.75" x14ac:dyDescent="0.2">
      <c r="A445" s="2"/>
      <c r="B445" s="78" t="s">
        <v>161</v>
      </c>
      <c r="C445" s="306">
        <v>54453545.375812069</v>
      </c>
      <c r="D445" s="313"/>
      <c r="E445" s="313">
        <v>152364.36999999994</v>
      </c>
      <c r="F445" s="185">
        <v>6.0487122626446732E-2</v>
      </c>
      <c r="G445" s="69"/>
      <c r="H445" s="5"/>
      <c r="I445" s="5"/>
    </row>
    <row r="446" spans="1:10" ht="10.5" hidden="1" customHeight="1" x14ac:dyDescent="0.2">
      <c r="A446" s="2"/>
      <c r="B446" s="76" t="s">
        <v>80</v>
      </c>
      <c r="C446" s="306"/>
      <c r="D446" s="313"/>
      <c r="E446" s="313"/>
      <c r="F446" s="185"/>
      <c r="G446" s="69"/>
      <c r="H446" s="5"/>
      <c r="I446" s="5"/>
      <c r="J446" s="83"/>
    </row>
    <row r="447" spans="1:10" hidden="1" x14ac:dyDescent="0.2">
      <c r="A447" s="2"/>
      <c r="B447" s="76" t="s">
        <v>81</v>
      </c>
      <c r="C447" s="306"/>
      <c r="D447" s="313"/>
      <c r="E447" s="313"/>
      <c r="F447" s="185"/>
      <c r="G447" s="69"/>
      <c r="H447" s="5"/>
      <c r="I447" s="5"/>
    </row>
    <row r="448" spans="1:10" x14ac:dyDescent="0.2">
      <c r="A448" s="2"/>
      <c r="B448" s="76" t="s">
        <v>78</v>
      </c>
      <c r="C448" s="306">
        <v>699213895.72999918</v>
      </c>
      <c r="D448" s="313"/>
      <c r="E448" s="313">
        <v>1212.68</v>
      </c>
      <c r="F448" s="185">
        <v>5.2420700781042884E-2</v>
      </c>
      <c r="G448" s="69"/>
      <c r="H448" s="5"/>
      <c r="I448" s="5"/>
    </row>
    <row r="449" spans="1:10" x14ac:dyDescent="0.2">
      <c r="A449" s="2"/>
      <c r="B449" s="76" t="s">
        <v>76</v>
      </c>
      <c r="C449" s="306">
        <v>3316049320.4700079</v>
      </c>
      <c r="D449" s="313"/>
      <c r="E449" s="313">
        <v>2508.88</v>
      </c>
      <c r="F449" s="185">
        <v>0.12369565671098814</v>
      </c>
      <c r="G449" s="69"/>
      <c r="H449" s="5"/>
      <c r="I449" s="5"/>
    </row>
    <row r="450" spans="1:10" x14ac:dyDescent="0.2">
      <c r="A450" s="2"/>
      <c r="B450" s="76" t="s">
        <v>77</v>
      </c>
      <c r="C450" s="306"/>
      <c r="D450" s="313"/>
      <c r="E450" s="313"/>
      <c r="F450" s="185"/>
      <c r="G450" s="69"/>
      <c r="H450" s="5"/>
      <c r="I450" s="5"/>
    </row>
    <row r="451" spans="1:10" ht="12" x14ac:dyDescent="0.2">
      <c r="A451" s="2"/>
      <c r="B451" s="83" t="s">
        <v>276</v>
      </c>
      <c r="C451" s="308">
        <v>4015269470.5600071</v>
      </c>
      <c r="D451" s="315"/>
      <c r="E451" s="315">
        <v>3721.5600000000004</v>
      </c>
      <c r="F451" s="186">
        <v>0.1105968032268736</v>
      </c>
      <c r="G451" s="70"/>
      <c r="H451" s="5"/>
      <c r="I451" s="5"/>
    </row>
    <row r="452" spans="1:10" ht="12.75" x14ac:dyDescent="0.2">
      <c r="A452" s="54"/>
      <c r="B452" s="52" t="s">
        <v>157</v>
      </c>
      <c r="C452" s="308">
        <v>4269745656.4158187</v>
      </c>
      <c r="D452" s="315">
        <v>584571.15</v>
      </c>
      <c r="E452" s="315">
        <v>746336.19999999984</v>
      </c>
      <c r="F452" s="186">
        <v>0.10524547035125331</v>
      </c>
      <c r="G452" s="69"/>
      <c r="H452" s="5"/>
      <c r="I452" s="28"/>
    </row>
    <row r="453" spans="1:10" ht="10.5" customHeight="1" x14ac:dyDescent="0.2">
      <c r="A453" s="2"/>
      <c r="B453" s="167" t="s">
        <v>181</v>
      </c>
      <c r="C453" s="319"/>
      <c r="D453" s="320"/>
      <c r="E453" s="320"/>
      <c r="F453" s="240"/>
      <c r="G453" s="69"/>
      <c r="H453" s="5"/>
      <c r="I453" s="5"/>
    </row>
    <row r="454" spans="1:10" ht="10.5" customHeight="1" x14ac:dyDescent="0.2">
      <c r="A454" s="2"/>
      <c r="B454" s="168" t="s">
        <v>182</v>
      </c>
      <c r="C454" s="321"/>
      <c r="D454" s="322"/>
      <c r="E454" s="322"/>
      <c r="F454" s="194"/>
      <c r="G454" s="70"/>
      <c r="H454" s="5"/>
      <c r="I454" s="5"/>
    </row>
    <row r="455" spans="1:10" s="28" customFormat="1" ht="21.75" customHeight="1" x14ac:dyDescent="0.2">
      <c r="A455" s="54"/>
      <c r="B455" s="212" t="s">
        <v>31</v>
      </c>
      <c r="C455" s="431">
        <v>4427577712.2458191</v>
      </c>
      <c r="D455" s="432"/>
      <c r="E455" s="432">
        <v>952685.51999999967</v>
      </c>
      <c r="F455" s="433">
        <v>0.10307660072127089</v>
      </c>
      <c r="G455" s="424"/>
      <c r="H455" s="5"/>
    </row>
    <row r="456" spans="1:10" s="28" customFormat="1" ht="21.75" hidden="1" customHeight="1" x14ac:dyDescent="0.2">
      <c r="A456" s="54"/>
      <c r="B456" s="76" t="s">
        <v>13</v>
      </c>
      <c r="C456" s="274"/>
      <c r="D456" s="276"/>
      <c r="E456" s="241"/>
      <c r="F456" s="425"/>
      <c r="G456" s="424"/>
      <c r="H456" s="211"/>
      <c r="I456" s="70"/>
    </row>
    <row r="457" spans="1:10" s="28" customFormat="1" hidden="1" x14ac:dyDescent="0.2">
      <c r="A457" s="54"/>
      <c r="B457" s="76" t="s">
        <v>14</v>
      </c>
      <c r="C457" s="275"/>
      <c r="D457" s="65"/>
      <c r="E457" s="241"/>
      <c r="F457" s="425"/>
      <c r="G457" s="210"/>
      <c r="H457" s="211"/>
      <c r="I457" s="70"/>
      <c r="J457" s="5"/>
    </row>
    <row r="458" spans="1:10" s="28" customFormat="1" ht="12.75" customHeight="1" x14ac:dyDescent="0.2">
      <c r="A458" s="54"/>
      <c r="B458" s="229" t="s">
        <v>248</v>
      </c>
      <c r="C458" s="241"/>
      <c r="D458" s="241"/>
      <c r="E458" s="241"/>
      <c r="F458" s="241"/>
      <c r="G458" s="213"/>
      <c r="H458" s="211"/>
      <c r="I458" s="70"/>
      <c r="J458" s="5"/>
    </row>
    <row r="459" spans="1:10" s="28" customFormat="1" ht="21.75" customHeight="1" x14ac:dyDescent="0.2">
      <c r="A459" s="54"/>
      <c r="B459" s="265" t="s">
        <v>238</v>
      </c>
      <c r="C459" s="213"/>
      <c r="D459" s="213"/>
      <c r="E459" s="213"/>
      <c r="F459" s="213"/>
      <c r="G459" s="213"/>
      <c r="H459" s="214"/>
      <c r="I459" s="70"/>
      <c r="J459" s="5"/>
    </row>
    <row r="460" spans="1:10" s="28" customFormat="1" x14ac:dyDescent="0.2">
      <c r="A460" s="54"/>
      <c r="B460" s="265" t="s">
        <v>251</v>
      </c>
      <c r="C460" s="213"/>
      <c r="D460" s="213"/>
      <c r="E460" s="213"/>
      <c r="F460" s="213"/>
      <c r="G460" s="213"/>
      <c r="H460" s="214"/>
      <c r="I460" s="70"/>
    </row>
    <row r="461" spans="1:10" s="28" customFormat="1" x14ac:dyDescent="0.2">
      <c r="A461" s="54"/>
      <c r="B461" s="265" t="s">
        <v>376</v>
      </c>
      <c r="C461" s="213"/>
      <c r="D461" s="213"/>
      <c r="E461" s="213"/>
      <c r="F461" s="213"/>
      <c r="G461" s="213"/>
      <c r="H461" s="214"/>
      <c r="I461" s="70"/>
    </row>
    <row r="462" spans="1:10" s="28" customFormat="1" x14ac:dyDescent="0.2">
      <c r="A462" s="54"/>
      <c r="B462" s="265" t="s">
        <v>282</v>
      </c>
      <c r="C462" s="213"/>
      <c r="D462" s="213"/>
      <c r="E462" s="213"/>
      <c r="F462" s="213"/>
      <c r="G462" s="213"/>
      <c r="H462" s="214"/>
      <c r="I462" s="70"/>
    </row>
    <row r="463" spans="1:10" s="28" customFormat="1" x14ac:dyDescent="0.2">
      <c r="A463" s="6"/>
      <c r="B463" s="43"/>
      <c r="C463" s="85"/>
      <c r="D463" s="85"/>
      <c r="E463" s="86"/>
      <c r="F463" s="5"/>
      <c r="G463" s="8"/>
      <c r="H463" s="5"/>
      <c r="I463" s="85"/>
    </row>
    <row r="464" spans="1:10" ht="16.5" customHeight="1" x14ac:dyDescent="0.25">
      <c r="B464" s="7" t="s">
        <v>288</v>
      </c>
      <c r="C464" s="8"/>
      <c r="D464" s="8"/>
      <c r="E464" s="8"/>
      <c r="F464" s="8"/>
      <c r="H464" s="8"/>
      <c r="I464" s="8"/>
    </row>
    <row r="465" spans="1:10" x14ac:dyDescent="0.2">
      <c r="B465" s="9"/>
      <c r="C465" s="10" t="str">
        <f>$C$3</f>
        <v>PERIODE DU 1.1 AU 31.10.2024</v>
      </c>
      <c r="D465" s="11"/>
      <c r="G465" s="15"/>
    </row>
    <row r="466" spans="1:10" ht="12.75" x14ac:dyDescent="0.2">
      <c r="B466" s="12" t="str">
        <f>B373</f>
        <v xml:space="preserve">             V - ASSURANCE ACCIDENTS DU TRAVAIL : DEPENSES en milliers d'euros</v>
      </c>
      <c r="C466" s="13"/>
      <c r="D466" s="13"/>
      <c r="E466" s="13"/>
      <c r="F466" s="14"/>
      <c r="G466" s="197"/>
      <c r="H466" s="15"/>
      <c r="I466" s="15"/>
    </row>
    <row r="467" spans="1:10" ht="19.5" customHeight="1" x14ac:dyDescent="0.2">
      <c r="B467" s="597"/>
      <c r="C467" s="678"/>
      <c r="D467" s="87"/>
      <c r="E467" s="88" t="s">
        <v>6</v>
      </c>
      <c r="F467" s="339" t="str">
        <f>CUMUL_Maladie_mnt!$H$5</f>
        <v>PCAP</v>
      </c>
      <c r="G467" s="199"/>
      <c r="H467" s="89"/>
      <c r="I467" s="20"/>
    </row>
    <row r="468" spans="1:10" ht="12.75" x14ac:dyDescent="0.2">
      <c r="B468" s="684" t="s">
        <v>29</v>
      </c>
      <c r="C468" s="685"/>
      <c r="D468" s="90"/>
      <c r="E468" s="301"/>
      <c r="F468" s="239"/>
      <c r="G468" s="199"/>
      <c r="H468" s="90"/>
      <c r="I468" s="20"/>
    </row>
    <row r="469" spans="1:10" ht="12.75" customHeight="1" x14ac:dyDescent="0.2">
      <c r="B469" s="657"/>
      <c r="C469" s="686"/>
      <c r="D469" s="90"/>
      <c r="E469" s="301"/>
      <c r="F469" s="239"/>
      <c r="G469" s="200"/>
      <c r="H469" s="90"/>
      <c r="I469" s="20"/>
    </row>
    <row r="470" spans="1:10" ht="12.75" customHeight="1" x14ac:dyDescent="0.2">
      <c r="A470" s="91"/>
      <c r="B470" s="620" t="s">
        <v>74</v>
      </c>
      <c r="C470" s="687"/>
      <c r="D470" s="93"/>
      <c r="E470" s="303"/>
      <c r="F470" s="237"/>
      <c r="G470" s="199"/>
      <c r="H470" s="93"/>
      <c r="I470" s="94"/>
    </row>
    <row r="471" spans="1:10" s="95" customFormat="1" ht="12.75" customHeight="1" x14ac:dyDescent="0.2">
      <c r="A471" s="6"/>
      <c r="B471" s="657"/>
      <c r="C471" s="686"/>
      <c r="D471" s="90"/>
      <c r="E471" s="301"/>
      <c r="F471" s="239"/>
      <c r="G471" s="200"/>
      <c r="H471" s="90"/>
      <c r="I471" s="20"/>
      <c r="J471" s="104"/>
    </row>
    <row r="472" spans="1:10" ht="12.75" customHeight="1" x14ac:dyDescent="0.2">
      <c r="A472" s="91"/>
      <c r="B472" s="92" t="s">
        <v>73</v>
      </c>
      <c r="C472" s="172"/>
      <c r="D472" s="93"/>
      <c r="E472" s="303">
        <v>289066222.07883298</v>
      </c>
      <c r="F472" s="237">
        <v>1.9323323741033516E-2</v>
      </c>
      <c r="G472" s="198"/>
      <c r="H472" s="93"/>
      <c r="I472" s="94"/>
    </row>
    <row r="473" spans="1:10" s="95" customFormat="1" ht="12" hidden="1" customHeight="1" x14ac:dyDescent="0.2">
      <c r="A473" s="6"/>
      <c r="B473" s="76"/>
      <c r="C473" s="96"/>
      <c r="D473" s="96"/>
      <c r="E473" s="325"/>
      <c r="F473" s="242"/>
      <c r="G473" s="201"/>
      <c r="H473" s="90"/>
      <c r="I473" s="20"/>
      <c r="J473" s="104"/>
    </row>
    <row r="474" spans="1:10" ht="12.75" customHeight="1" x14ac:dyDescent="0.2">
      <c r="B474" s="618" t="s">
        <v>410</v>
      </c>
      <c r="C474" s="688"/>
      <c r="D474" s="90"/>
      <c r="E474" s="303">
        <v>67041218.71527233</v>
      </c>
      <c r="F474" s="237">
        <v>-2.282552052690956E-2</v>
      </c>
      <c r="G474" s="201"/>
      <c r="H474" s="90"/>
      <c r="I474" s="20"/>
      <c r="J474" s="104"/>
    </row>
    <row r="475" spans="1:10" ht="18" customHeight="1" x14ac:dyDescent="0.2">
      <c r="B475" s="609" t="s">
        <v>72</v>
      </c>
      <c r="C475" s="679"/>
      <c r="D475" s="90"/>
      <c r="E475" s="301"/>
      <c r="F475" s="239"/>
      <c r="G475" s="201"/>
      <c r="H475" s="90"/>
      <c r="I475" s="20"/>
      <c r="J475" s="104"/>
    </row>
    <row r="476" spans="1:10" ht="18" customHeight="1" x14ac:dyDescent="0.2">
      <c r="B476" s="421" t="s">
        <v>404</v>
      </c>
      <c r="C476" s="404"/>
      <c r="D476" s="90"/>
      <c r="E476" s="301">
        <v>55278461.683270559</v>
      </c>
      <c r="F476" s="239">
        <v>-0.16268347048512066</v>
      </c>
      <c r="G476" s="201"/>
      <c r="H476" s="90"/>
      <c r="I476" s="20"/>
      <c r="J476" s="104"/>
    </row>
    <row r="477" spans="1:10" ht="18" customHeight="1" x14ac:dyDescent="0.2">
      <c r="B477" s="421" t="s">
        <v>407</v>
      </c>
      <c r="C477" s="404"/>
      <c r="D477" s="90"/>
      <c r="E477" s="301">
        <v>188949.64647019919</v>
      </c>
      <c r="F477" s="239">
        <v>-0.35603073083620551</v>
      </c>
      <c r="G477" s="199"/>
      <c r="H477" s="90"/>
      <c r="I477" s="20"/>
      <c r="J477" s="104"/>
    </row>
    <row r="478" spans="1:10" ht="18" customHeight="1" x14ac:dyDescent="0.2">
      <c r="B478" s="421" t="s">
        <v>405</v>
      </c>
      <c r="C478" s="404"/>
      <c r="D478" s="90"/>
      <c r="E478" s="301">
        <v>11573807.385531576</v>
      </c>
      <c r="F478" s="239"/>
      <c r="G478" s="201"/>
      <c r="H478" s="90"/>
      <c r="I478" s="20"/>
      <c r="J478" s="104"/>
    </row>
    <row r="479" spans="1:10" ht="15" customHeight="1" x14ac:dyDescent="0.2">
      <c r="B479" s="601" t="s">
        <v>71</v>
      </c>
      <c r="C479" s="680"/>
      <c r="D479" s="90"/>
      <c r="E479" s="303">
        <v>187525307.51669237</v>
      </c>
      <c r="F479" s="237">
        <v>7.1964525548377622E-2</v>
      </c>
      <c r="G479" s="199"/>
      <c r="H479" s="90"/>
      <c r="I479" s="20"/>
      <c r="J479" s="104"/>
    </row>
    <row r="480" spans="1:10" ht="15" customHeight="1" x14ac:dyDescent="0.2">
      <c r="B480" s="609" t="s">
        <v>70</v>
      </c>
      <c r="C480" s="679"/>
      <c r="D480" s="90"/>
      <c r="E480" s="301"/>
      <c r="F480" s="239"/>
      <c r="G480" s="199"/>
      <c r="H480" s="90"/>
      <c r="I480" s="20"/>
      <c r="J480" s="104"/>
    </row>
    <row r="481" spans="2:10" ht="15" customHeight="1" x14ac:dyDescent="0.2">
      <c r="B481" s="609" t="s">
        <v>361</v>
      </c>
      <c r="C481" s="679"/>
      <c r="D481" s="90"/>
      <c r="E481" s="301">
        <v>0</v>
      </c>
      <c r="F481" s="239"/>
      <c r="G481" s="199"/>
      <c r="H481" s="90"/>
      <c r="I481" s="20"/>
      <c r="J481" s="104"/>
    </row>
    <row r="482" spans="2:10" ht="15" customHeight="1" x14ac:dyDescent="0.2">
      <c r="B482" s="622" t="s">
        <v>413</v>
      </c>
      <c r="C482" s="623"/>
      <c r="D482" s="90"/>
      <c r="E482" s="301">
        <v>144749506.73897007</v>
      </c>
      <c r="F482" s="239">
        <v>7.0996527761415296E-2</v>
      </c>
      <c r="G482" s="199"/>
      <c r="H482" s="90"/>
      <c r="I482" s="20"/>
      <c r="J482" s="104"/>
    </row>
    <row r="483" spans="2:10" ht="15" customHeight="1" x14ac:dyDescent="0.2">
      <c r="B483" s="609" t="s">
        <v>357</v>
      </c>
      <c r="C483" s="679"/>
      <c r="D483" s="90"/>
      <c r="E483" s="301">
        <v>26238932.54316017</v>
      </c>
      <c r="F483" s="239">
        <v>0.14082969150058733</v>
      </c>
      <c r="G483" s="199"/>
      <c r="H483" s="90"/>
      <c r="I483" s="20"/>
      <c r="J483" s="104"/>
    </row>
    <row r="484" spans="2:10" ht="15" customHeight="1" x14ac:dyDescent="0.2">
      <c r="B484" s="609" t="s">
        <v>358</v>
      </c>
      <c r="C484" s="679"/>
      <c r="D484" s="90"/>
      <c r="E484" s="301">
        <v>4499657.7011121176</v>
      </c>
      <c r="F484" s="239">
        <v>2.3132144105419972E-3</v>
      </c>
      <c r="G484" s="199"/>
      <c r="H484" s="90"/>
      <c r="I484" s="20"/>
      <c r="J484" s="104"/>
    </row>
    <row r="485" spans="2:10" ht="15" customHeight="1" x14ac:dyDescent="0.2">
      <c r="B485" s="609" t="s">
        <v>359</v>
      </c>
      <c r="C485" s="679"/>
      <c r="D485" s="90"/>
      <c r="E485" s="301">
        <v>12037210.53345003</v>
      </c>
      <c r="F485" s="239">
        <v>-2.0802368133464366E-2</v>
      </c>
      <c r="G485" s="199"/>
      <c r="H485" s="90"/>
      <c r="I485" s="20"/>
      <c r="J485" s="104"/>
    </row>
    <row r="486" spans="2:10" ht="15" customHeight="1" x14ac:dyDescent="0.2">
      <c r="B486" s="614" t="s">
        <v>394</v>
      </c>
      <c r="C486" s="677"/>
      <c r="D486" s="90"/>
      <c r="E486" s="301">
        <v>9485135.7897960003</v>
      </c>
      <c r="F486" s="239">
        <v>-2.0247050365741259E-2</v>
      </c>
      <c r="G486" s="199"/>
      <c r="H486" s="90"/>
      <c r="I486" s="20"/>
      <c r="J486" s="104"/>
    </row>
    <row r="487" spans="2:10" ht="12.75" customHeight="1" x14ac:dyDescent="0.2">
      <c r="B487" s="614" t="s">
        <v>395</v>
      </c>
      <c r="C487" s="677"/>
      <c r="D487" s="90"/>
      <c r="E487" s="301">
        <v>193211.44823309928</v>
      </c>
      <c r="F487" s="239">
        <v>2.8386403916611957E-2</v>
      </c>
      <c r="G487" s="199"/>
      <c r="H487" s="90"/>
      <c r="I487" s="20"/>
      <c r="J487" s="104"/>
    </row>
    <row r="488" spans="2:10" ht="15" customHeight="1" x14ac:dyDescent="0.2">
      <c r="B488" s="614" t="s">
        <v>396</v>
      </c>
      <c r="C488" s="677"/>
      <c r="D488" s="90"/>
      <c r="E488" s="301">
        <v>326967.39532599872</v>
      </c>
      <c r="F488" s="239">
        <v>-0.15193529640428849</v>
      </c>
      <c r="G488" s="199"/>
      <c r="H488" s="90"/>
      <c r="I488" s="20"/>
      <c r="J488" s="104"/>
    </row>
    <row r="489" spans="2:10" ht="15" customHeight="1" x14ac:dyDescent="0.2">
      <c r="B489" s="614" t="s">
        <v>397</v>
      </c>
      <c r="C489" s="677"/>
      <c r="D489" s="90"/>
      <c r="E489" s="301">
        <v>79746.071984259703</v>
      </c>
      <c r="F489" s="239">
        <v>-5.4251133393006912E-2</v>
      </c>
      <c r="G489" s="199"/>
      <c r="H489" s="90"/>
      <c r="I489" s="20"/>
      <c r="J489" s="104"/>
    </row>
    <row r="490" spans="2:10" ht="15" customHeight="1" x14ac:dyDescent="0.2">
      <c r="B490" s="689" t="s">
        <v>406</v>
      </c>
      <c r="C490" s="690"/>
      <c r="D490" s="90"/>
      <c r="E490" s="301">
        <v>1952149.8281106718</v>
      </c>
      <c r="F490" s="239">
        <v>-9.6626810941002894E-4</v>
      </c>
      <c r="G490" s="199"/>
      <c r="H490" s="90"/>
      <c r="I490" s="20"/>
      <c r="J490" s="104"/>
    </row>
    <row r="491" spans="2:10" ht="12.75" x14ac:dyDescent="0.2">
      <c r="B491" s="601" t="s">
        <v>362</v>
      </c>
      <c r="C491" s="680"/>
      <c r="D491" s="90"/>
      <c r="E491" s="303">
        <v>61277.230000000091</v>
      </c>
      <c r="F491" s="237">
        <v>0.35843665426401916</v>
      </c>
      <c r="G491" s="201"/>
      <c r="H491" s="90"/>
      <c r="I491" s="20"/>
      <c r="J491" s="104"/>
    </row>
    <row r="492" spans="2:10" ht="28.5" customHeight="1" x14ac:dyDescent="0.2">
      <c r="B492" s="611" t="s">
        <v>363</v>
      </c>
      <c r="C492" s="681"/>
      <c r="D492" s="90"/>
      <c r="E492" s="303">
        <v>34438418.616868287</v>
      </c>
      <c r="F492" s="237">
        <v>-0.13899550679426054</v>
      </c>
      <c r="G492" s="201"/>
      <c r="H492" s="90"/>
      <c r="I492" s="20"/>
      <c r="J492" s="104"/>
    </row>
    <row r="493" spans="2:10" ht="12.75" x14ac:dyDescent="0.2">
      <c r="B493" s="420" t="s">
        <v>408</v>
      </c>
      <c r="C493" s="405"/>
      <c r="D493" s="90"/>
      <c r="E493" s="301">
        <v>32943769.233197331</v>
      </c>
      <c r="F493" s="239">
        <v>-0.16097340527216519</v>
      </c>
      <c r="G493" s="201"/>
      <c r="H493" s="90"/>
      <c r="I493" s="20"/>
      <c r="J493" s="104"/>
    </row>
    <row r="494" spans="2:10" ht="15.75" customHeight="1" x14ac:dyDescent="0.2">
      <c r="B494" s="420" t="s">
        <v>409</v>
      </c>
      <c r="C494" s="405"/>
      <c r="D494" s="90"/>
      <c r="E494" s="301">
        <v>1494649.383670954</v>
      </c>
      <c r="F494" s="239"/>
      <c r="G494" s="199"/>
      <c r="H494" s="90"/>
      <c r="I494" s="20"/>
      <c r="J494" s="104"/>
    </row>
    <row r="495" spans="2:10" ht="17.25" customHeight="1" x14ac:dyDescent="0.2">
      <c r="B495" s="611" t="s">
        <v>364</v>
      </c>
      <c r="C495" s="681"/>
      <c r="D495" s="90"/>
      <c r="E495" s="303"/>
      <c r="F495" s="237"/>
      <c r="G495" s="199"/>
      <c r="H495" s="90"/>
      <c r="I495" s="20"/>
      <c r="J495" s="104"/>
    </row>
    <row r="496" spans="2:10" ht="20.100000000000001" customHeight="1" x14ac:dyDescent="0.2">
      <c r="B496" s="611" t="s">
        <v>365</v>
      </c>
      <c r="C496" s="681"/>
      <c r="D496" s="90"/>
      <c r="E496" s="303"/>
      <c r="F496" s="237"/>
      <c r="G496" s="201"/>
      <c r="H496" s="90"/>
      <c r="I496" s="20"/>
      <c r="J496" s="104"/>
    </row>
    <row r="497" spans="1:10" ht="21.75" customHeight="1" x14ac:dyDescent="0.2">
      <c r="B497" s="601" t="s">
        <v>371</v>
      </c>
      <c r="C497" s="680"/>
      <c r="D497" s="90"/>
      <c r="E497" s="303"/>
      <c r="F497" s="237"/>
      <c r="G497" s="200"/>
      <c r="H497" s="90"/>
      <c r="I497" s="20"/>
      <c r="J497" s="104"/>
    </row>
    <row r="498" spans="1:10" ht="15" customHeight="1" x14ac:dyDescent="0.2">
      <c r="A498" s="91"/>
      <c r="B498" s="599" t="s">
        <v>66</v>
      </c>
      <c r="C498" s="683"/>
      <c r="D498" s="93"/>
      <c r="E498" s="303">
        <v>12404321.99</v>
      </c>
      <c r="F498" s="237">
        <v>1.2354960666757231E-2</v>
      </c>
      <c r="G498" s="200"/>
      <c r="H498" s="93"/>
      <c r="I498" s="94"/>
      <c r="J498" s="104"/>
    </row>
    <row r="499" spans="1:10" s="95" customFormat="1" ht="16.5" customHeight="1" x14ac:dyDescent="0.2">
      <c r="A499" s="91"/>
      <c r="B499" s="601" t="s">
        <v>375</v>
      </c>
      <c r="C499" s="680"/>
      <c r="D499" s="93"/>
      <c r="E499" s="301">
        <v>12255210.57</v>
      </c>
      <c r="F499" s="239">
        <v>1.3254187075711688E-2</v>
      </c>
      <c r="G499" s="199"/>
      <c r="H499" s="93"/>
      <c r="I499" s="94"/>
      <c r="J499" s="104"/>
    </row>
    <row r="500" spans="1:10" s="95" customFormat="1" ht="16.5" customHeight="1" x14ac:dyDescent="0.2">
      <c r="A500" s="6"/>
      <c r="B500" s="601" t="s">
        <v>236</v>
      </c>
      <c r="C500" s="680"/>
      <c r="D500" s="90"/>
      <c r="E500" s="301">
        <v>-3811</v>
      </c>
      <c r="F500" s="239">
        <v>-0.35841750841750841</v>
      </c>
      <c r="G500" s="199"/>
      <c r="H500" s="90"/>
      <c r="I500" s="20"/>
      <c r="J500" s="104"/>
    </row>
    <row r="501" spans="1:10" ht="16.5" customHeight="1" x14ac:dyDescent="0.2">
      <c r="B501" s="601" t="s">
        <v>316</v>
      </c>
      <c r="C501" s="680"/>
      <c r="D501" s="90"/>
      <c r="E501" s="301"/>
      <c r="F501" s="239"/>
      <c r="G501" s="200"/>
      <c r="H501" s="90"/>
      <c r="I501" s="20"/>
      <c r="J501" s="104"/>
    </row>
    <row r="502" spans="1:10" ht="16.5" customHeight="1" x14ac:dyDescent="0.2">
      <c r="A502" s="91"/>
      <c r="B502" s="599" t="s">
        <v>67</v>
      </c>
      <c r="C502" s="683"/>
      <c r="D502" s="93"/>
      <c r="E502" s="303">
        <v>1496870.1800000006</v>
      </c>
      <c r="F502" s="237">
        <v>4.9306881459229901E-2</v>
      </c>
      <c r="G502" s="199"/>
      <c r="H502" s="93"/>
      <c r="I502" s="94"/>
      <c r="J502" s="104"/>
    </row>
    <row r="503" spans="1:10" s="95" customFormat="1" ht="16.5" customHeight="1" x14ac:dyDescent="0.2">
      <c r="A503" s="6"/>
      <c r="B503" s="601" t="s">
        <v>68</v>
      </c>
      <c r="C503" s="680"/>
      <c r="D503" s="90"/>
      <c r="E503" s="301">
        <v>1261448.6000000003</v>
      </c>
      <c r="F503" s="239">
        <v>5.85122596825427E-2</v>
      </c>
      <c r="G503" s="199"/>
      <c r="H503" s="90"/>
      <c r="I503" s="20"/>
      <c r="J503" s="104"/>
    </row>
    <row r="504" spans="1:10" ht="18" customHeight="1" x14ac:dyDescent="0.2">
      <c r="B504" s="601" t="s">
        <v>69</v>
      </c>
      <c r="C504" s="680"/>
      <c r="D504" s="90"/>
      <c r="E504" s="301">
        <v>235421.58000000037</v>
      </c>
      <c r="F504" s="239">
        <v>2.5880925427506085E-3</v>
      </c>
      <c r="G504" s="202"/>
      <c r="H504" s="90"/>
      <c r="I504" s="20"/>
      <c r="J504" s="104"/>
    </row>
    <row r="505" spans="1:10" ht="30" customHeight="1" x14ac:dyDescent="0.2">
      <c r="A505" s="91"/>
      <c r="B505" s="630" t="s">
        <v>167</v>
      </c>
      <c r="C505" s="682"/>
      <c r="D505" s="98"/>
      <c r="E505" s="326">
        <v>302967414.248833</v>
      </c>
      <c r="F505" s="243">
        <v>1.9179982684119912E-2</v>
      </c>
      <c r="G505" s="8"/>
      <c r="H505" s="99"/>
      <c r="I505" s="94"/>
      <c r="J505" s="104"/>
    </row>
    <row r="506" spans="1:10" s="95" customFormat="1" ht="27" customHeight="1" x14ac:dyDescent="0.25">
      <c r="A506" s="6"/>
      <c r="B506" s="7" t="s">
        <v>288</v>
      </c>
      <c r="C506" s="8"/>
      <c r="D506" s="8"/>
      <c r="E506" s="8"/>
      <c r="F506" s="8"/>
      <c r="G506" s="3"/>
      <c r="H506" s="8"/>
      <c r="I506" s="8"/>
      <c r="J506" s="104"/>
    </row>
    <row r="507" spans="1:10" ht="23.25" customHeight="1" x14ac:dyDescent="0.2">
      <c r="B507" s="9"/>
      <c r="C507" s="10" t="str">
        <f>$C$3</f>
        <v>PERIODE DU 1.1 AU 31.10.2024</v>
      </c>
      <c r="D507" s="11"/>
      <c r="G507" s="15"/>
    </row>
    <row r="508" spans="1:10" ht="10.5" customHeight="1" x14ac:dyDescent="0.2">
      <c r="B508" s="12" t="str">
        <f>B466</f>
        <v xml:space="preserve">             V - ASSURANCE ACCIDENTS DU TRAVAIL : DEPENSES en milliers d'euros</v>
      </c>
      <c r="C508" s="13"/>
      <c r="D508" s="13"/>
      <c r="E508" s="13"/>
      <c r="F508" s="14"/>
      <c r="G508" s="89"/>
      <c r="H508" s="15"/>
      <c r="I508" s="5"/>
    </row>
    <row r="509" spans="1:10" ht="19.5" customHeight="1" x14ac:dyDescent="0.2">
      <c r="B509" s="597"/>
      <c r="C509" s="678"/>
      <c r="D509" s="163"/>
      <c r="E509" s="118" t="s">
        <v>6</v>
      </c>
      <c r="F509" s="19" t="str">
        <f>CUMUL_Maladie_mnt!$H$5</f>
        <v>PCAP</v>
      </c>
      <c r="G509" s="102"/>
      <c r="H509" s="20"/>
      <c r="I509" s="5"/>
    </row>
    <row r="510" spans="1:10" ht="19.5" customHeight="1" x14ac:dyDescent="0.2">
      <c r="B510" s="632" t="s">
        <v>51</v>
      </c>
      <c r="C510" s="633"/>
      <c r="D510" s="634"/>
      <c r="E510" s="337"/>
      <c r="F510" s="176"/>
      <c r="G510" s="102"/>
      <c r="H510" s="103"/>
      <c r="I510" s="104"/>
    </row>
    <row r="511" spans="1:10" s="104" customFormat="1" ht="30" customHeight="1" x14ac:dyDescent="0.2">
      <c r="A511" s="6"/>
      <c r="B511" s="624" t="s">
        <v>52</v>
      </c>
      <c r="C511" s="636"/>
      <c r="D511" s="637"/>
      <c r="E511" s="327">
        <v>59387108.680000022</v>
      </c>
      <c r="F511" s="177">
        <v>7.5424325952943239E-2</v>
      </c>
      <c r="G511" s="105"/>
      <c r="H511" s="106"/>
    </row>
    <row r="512" spans="1:10" s="104" customFormat="1" ht="19.5" customHeight="1" x14ac:dyDescent="0.2">
      <c r="A512" s="6"/>
      <c r="B512" s="595" t="s">
        <v>183</v>
      </c>
      <c r="C512" s="653"/>
      <c r="D512" s="654"/>
      <c r="E512" s="327">
        <v>49878085.210000038</v>
      </c>
      <c r="F512" s="177">
        <v>7.7477389782194095E-2</v>
      </c>
      <c r="G512" s="109"/>
      <c r="H512" s="106"/>
    </row>
    <row r="513" spans="1:8" s="104" customFormat="1" ht="12.75" x14ac:dyDescent="0.2">
      <c r="A513" s="6"/>
      <c r="B513" s="603" t="s">
        <v>53</v>
      </c>
      <c r="C513" s="663"/>
      <c r="D513" s="664"/>
      <c r="E513" s="328">
        <v>46920203.500000045</v>
      </c>
      <c r="F513" s="174">
        <v>7.3745552933707881E-2</v>
      </c>
      <c r="G513" s="109"/>
      <c r="H513" s="106"/>
    </row>
    <row r="514" spans="1:8" s="104" customFormat="1" ht="12.75" x14ac:dyDescent="0.2">
      <c r="A514" s="6"/>
      <c r="B514" s="603" t="s">
        <v>428</v>
      </c>
      <c r="C514" s="663"/>
      <c r="D514" s="664"/>
      <c r="E514" s="328">
        <v>605657.26000000036</v>
      </c>
      <c r="F514" s="174">
        <v>0.66216013020048359</v>
      </c>
      <c r="G514" s="109"/>
      <c r="H514" s="106"/>
    </row>
    <row r="515" spans="1:8" s="104" customFormat="1" ht="12.75" x14ac:dyDescent="0.2">
      <c r="A515" s="6"/>
      <c r="B515" s="603" t="s">
        <v>54</v>
      </c>
      <c r="C515" s="663"/>
      <c r="D515" s="664"/>
      <c r="E515" s="328"/>
      <c r="F515" s="174"/>
      <c r="G515" s="109"/>
      <c r="H515" s="106"/>
    </row>
    <row r="516" spans="1:8" s="104" customFormat="1" ht="12.75" x14ac:dyDescent="0.2">
      <c r="A516" s="6"/>
      <c r="B516" s="603" t="s">
        <v>497</v>
      </c>
      <c r="C516" s="663"/>
      <c r="D516" s="664"/>
      <c r="E516" s="328">
        <v>77151.680000000095</v>
      </c>
      <c r="F516" s="174">
        <v>0.11927059093879389</v>
      </c>
      <c r="G516" s="109"/>
      <c r="H516" s="106"/>
    </row>
    <row r="517" spans="1:8" s="104" customFormat="1" ht="12.75" x14ac:dyDescent="0.2">
      <c r="A517" s="6"/>
      <c r="B517" s="603" t="s">
        <v>302</v>
      </c>
      <c r="C517" s="663"/>
      <c r="D517" s="664"/>
      <c r="E517" s="328"/>
      <c r="F517" s="174"/>
      <c r="G517" s="109"/>
      <c r="H517" s="106"/>
    </row>
    <row r="518" spans="1:8" s="104" customFormat="1" ht="12.75" x14ac:dyDescent="0.2">
      <c r="A518" s="6"/>
      <c r="B518" s="169" t="s">
        <v>184</v>
      </c>
      <c r="C518" s="170"/>
      <c r="D518" s="171"/>
      <c r="E518" s="328">
        <v>727081.95</v>
      </c>
      <c r="F518" s="174">
        <v>6.3821013077422162E-2</v>
      </c>
      <c r="G518" s="109"/>
      <c r="H518" s="110"/>
    </row>
    <row r="519" spans="1:8" s="104" customFormat="1" ht="12.75" x14ac:dyDescent="0.2">
      <c r="A519" s="6"/>
      <c r="B519" s="395" t="s">
        <v>373</v>
      </c>
      <c r="C519" s="170"/>
      <c r="D519" s="171"/>
      <c r="E519" s="328">
        <v>36989.150000000009</v>
      </c>
      <c r="F519" s="174">
        <v>-0.5057452588068958</v>
      </c>
      <c r="G519" s="109"/>
      <c r="H519" s="110"/>
    </row>
    <row r="520" spans="1:8" s="104" customFormat="1" ht="12.75" x14ac:dyDescent="0.2">
      <c r="A520" s="6"/>
      <c r="B520" s="169" t="s">
        <v>185</v>
      </c>
      <c r="C520" s="170"/>
      <c r="D520" s="171"/>
      <c r="E520" s="328"/>
      <c r="F520" s="174"/>
      <c r="G520" s="109"/>
      <c r="H520" s="110"/>
    </row>
    <row r="521" spans="1:8" s="104" customFormat="1" ht="12.75" x14ac:dyDescent="0.2">
      <c r="A521" s="6"/>
      <c r="B521" s="603" t="s">
        <v>186</v>
      </c>
      <c r="C521" s="663"/>
      <c r="D521" s="664"/>
      <c r="E521" s="328">
        <v>1468483.1700000002</v>
      </c>
      <c r="F521" s="174">
        <v>8.0204265326453417E-2</v>
      </c>
      <c r="G521" s="109"/>
      <c r="H521" s="110"/>
    </row>
    <row r="522" spans="1:8" s="104" customFormat="1" ht="12.75" x14ac:dyDescent="0.2">
      <c r="A522" s="6"/>
      <c r="B522" s="603" t="s">
        <v>187</v>
      </c>
      <c r="C522" s="663"/>
      <c r="D522" s="664"/>
      <c r="E522" s="328"/>
      <c r="F522" s="174"/>
      <c r="G522" s="109"/>
      <c r="H522" s="106"/>
    </row>
    <row r="523" spans="1:8" s="104" customFormat="1" ht="12.75" x14ac:dyDescent="0.2">
      <c r="A523" s="6"/>
      <c r="B523" s="603" t="s">
        <v>188</v>
      </c>
      <c r="C523" s="663"/>
      <c r="D523" s="664"/>
      <c r="E523" s="328">
        <v>42518.499999999702</v>
      </c>
      <c r="F523" s="174">
        <v>-5.4007800814913631E-3</v>
      </c>
      <c r="G523" s="108"/>
      <c r="H523" s="106"/>
    </row>
    <row r="524" spans="1:8" s="104" customFormat="1" ht="12.75" x14ac:dyDescent="0.2">
      <c r="A524" s="6"/>
      <c r="B524" s="595" t="s">
        <v>55</v>
      </c>
      <c r="C524" s="653"/>
      <c r="D524" s="654"/>
      <c r="E524" s="327">
        <v>575363.81999999122</v>
      </c>
      <c r="F524" s="177">
        <v>-4.2842001755832082E-2</v>
      </c>
      <c r="G524" s="109"/>
      <c r="H524" s="106"/>
    </row>
    <row r="525" spans="1:8" s="104" customFormat="1" ht="12.75" x14ac:dyDescent="0.2">
      <c r="A525" s="6"/>
      <c r="B525" s="606" t="s">
        <v>56</v>
      </c>
      <c r="C525" s="675"/>
      <c r="D525" s="676"/>
      <c r="E525" s="328">
        <v>575363.81999999122</v>
      </c>
      <c r="F525" s="174">
        <v>-4.2842001755832082E-2</v>
      </c>
      <c r="G525" s="109"/>
      <c r="H525" s="106"/>
    </row>
    <row r="526" spans="1:8" s="104" customFormat="1" ht="12.75" x14ac:dyDescent="0.2">
      <c r="A526" s="6"/>
      <c r="B526" s="603" t="s">
        <v>57</v>
      </c>
      <c r="C526" s="663"/>
      <c r="D526" s="664"/>
      <c r="E526" s="328">
        <v>575363.81999999122</v>
      </c>
      <c r="F526" s="174">
        <v>-4.2842001755832082E-2</v>
      </c>
      <c r="G526" s="109"/>
      <c r="H526" s="111"/>
    </row>
    <row r="527" spans="1:8" s="104" customFormat="1" ht="12.75" x14ac:dyDescent="0.2">
      <c r="A527" s="24"/>
      <c r="B527" s="603" t="s">
        <v>58</v>
      </c>
      <c r="C527" s="663"/>
      <c r="D527" s="664"/>
      <c r="E527" s="328"/>
      <c r="F527" s="174"/>
      <c r="G527" s="109"/>
      <c r="H527" s="112"/>
    </row>
    <row r="528" spans="1:8" s="104" customFormat="1" ht="12.75" x14ac:dyDescent="0.2">
      <c r="A528" s="24"/>
      <c r="B528" s="606" t="s">
        <v>59</v>
      </c>
      <c r="C528" s="675"/>
      <c r="D528" s="676"/>
      <c r="E528" s="328"/>
      <c r="F528" s="174"/>
      <c r="G528" s="109"/>
      <c r="H528" s="107"/>
    </row>
    <row r="529" spans="1:8" s="104" customFormat="1" ht="12.75" x14ac:dyDescent="0.2">
      <c r="A529" s="6"/>
      <c r="B529" s="603" t="s">
        <v>372</v>
      </c>
      <c r="C529" s="663"/>
      <c r="D529" s="664"/>
      <c r="E529" s="328"/>
      <c r="F529" s="174"/>
      <c r="G529" s="109"/>
      <c r="H529" s="106"/>
    </row>
    <row r="530" spans="1:8" s="104" customFormat="1" ht="12.75" customHeight="1" x14ac:dyDescent="0.2">
      <c r="A530" s="6"/>
      <c r="B530" s="603" t="s">
        <v>434</v>
      </c>
      <c r="C530" s="604"/>
      <c r="D530" s="605"/>
      <c r="E530" s="328"/>
      <c r="F530" s="174"/>
      <c r="G530" s="109"/>
      <c r="H530" s="111"/>
    </row>
    <row r="531" spans="1:8" s="104" customFormat="1" ht="12.75" x14ac:dyDescent="0.2">
      <c r="A531" s="6"/>
      <c r="B531" s="606" t="s">
        <v>180</v>
      </c>
      <c r="C531" s="675"/>
      <c r="D531" s="676"/>
      <c r="E531" s="328"/>
      <c r="F531" s="174"/>
      <c r="G531" s="109"/>
      <c r="H531" s="111"/>
    </row>
    <row r="532" spans="1:8" s="104" customFormat="1" ht="12.75" x14ac:dyDescent="0.2">
      <c r="A532" s="24"/>
      <c r="B532" s="595" t="s">
        <v>189</v>
      </c>
      <c r="C532" s="653"/>
      <c r="D532" s="654"/>
      <c r="E532" s="327">
        <v>8752638.8299999908</v>
      </c>
      <c r="F532" s="177">
        <v>7.3054405606771455E-2</v>
      </c>
      <c r="G532" s="109"/>
      <c r="H532" s="107"/>
    </row>
    <row r="533" spans="1:8" s="104" customFormat="1" ht="12.75" x14ac:dyDescent="0.2">
      <c r="A533" s="6"/>
      <c r="B533" s="595" t="s">
        <v>190</v>
      </c>
      <c r="C533" s="653"/>
      <c r="D533" s="654"/>
      <c r="E533" s="327">
        <v>181020.81999999995</v>
      </c>
      <c r="F533" s="177">
        <v>4.8678883200862444E-2</v>
      </c>
      <c r="G533" s="109"/>
      <c r="H533" s="106"/>
    </row>
    <row r="534" spans="1:8" s="104" customFormat="1" ht="12.75" x14ac:dyDescent="0.2">
      <c r="A534" s="6"/>
      <c r="B534" s="603" t="s">
        <v>191</v>
      </c>
      <c r="C534" s="663"/>
      <c r="D534" s="664"/>
      <c r="E534" s="328">
        <v>178742.60999999996</v>
      </c>
      <c r="F534" s="174">
        <v>7.2949474266036152E-2</v>
      </c>
      <c r="G534" s="109"/>
      <c r="H534" s="106"/>
    </row>
    <row r="535" spans="1:8" s="104" customFormat="1" ht="12.75" x14ac:dyDescent="0.2">
      <c r="A535" s="6"/>
      <c r="B535" s="603" t="s">
        <v>392</v>
      </c>
      <c r="C535" s="663"/>
      <c r="D535" s="664"/>
      <c r="E535" s="328">
        <v>2025</v>
      </c>
      <c r="F535" s="174"/>
      <c r="G535" s="109"/>
      <c r="H535" s="106"/>
    </row>
    <row r="536" spans="1:8" s="104" customFormat="1" ht="12.75" x14ac:dyDescent="0.2">
      <c r="A536" s="6"/>
      <c r="B536" s="419" t="s">
        <v>393</v>
      </c>
      <c r="C536" s="383"/>
      <c r="D536" s="384"/>
      <c r="E536" s="328">
        <v>253.21</v>
      </c>
      <c r="F536" s="174">
        <v>-0.95799442933903556</v>
      </c>
      <c r="G536" s="102"/>
      <c r="H536" s="106"/>
    </row>
    <row r="537" spans="1:8" s="104" customFormat="1" ht="12.75" x14ac:dyDescent="0.2">
      <c r="A537" s="6"/>
      <c r="B537" s="595" t="s">
        <v>82</v>
      </c>
      <c r="C537" s="653"/>
      <c r="D537" s="654"/>
      <c r="E537" s="327"/>
      <c r="F537" s="177"/>
      <c r="G537" s="105"/>
      <c r="H537" s="106"/>
    </row>
    <row r="538" spans="1:8" s="104" customFormat="1" ht="24" customHeight="1" x14ac:dyDescent="0.2">
      <c r="A538" s="24"/>
      <c r="B538" s="624" t="s">
        <v>60</v>
      </c>
      <c r="C538" s="625"/>
      <c r="D538" s="626"/>
      <c r="E538" s="327">
        <v>274336.77176000003</v>
      </c>
      <c r="F538" s="177">
        <v>-0.32612313876183485</v>
      </c>
      <c r="G538" s="105"/>
      <c r="H538" s="107"/>
    </row>
    <row r="539" spans="1:8" s="104" customFormat="1" ht="12.75" x14ac:dyDescent="0.2">
      <c r="A539" s="24"/>
      <c r="B539" s="638" t="s">
        <v>390</v>
      </c>
      <c r="C539" s="651"/>
      <c r="D539" s="652"/>
      <c r="E539" s="328">
        <v>274336.77176000003</v>
      </c>
      <c r="F539" s="177">
        <v>-0.32612313876183485</v>
      </c>
      <c r="G539" s="105"/>
      <c r="H539" s="107"/>
    </row>
    <row r="540" spans="1:8" s="104" customFormat="1" ht="12.75" x14ac:dyDescent="0.2">
      <c r="A540" s="24"/>
      <c r="B540" s="638" t="s">
        <v>391</v>
      </c>
      <c r="C540" s="651"/>
      <c r="D540" s="652"/>
      <c r="E540" s="327"/>
      <c r="F540" s="177"/>
      <c r="G540" s="109"/>
      <c r="H540" s="107"/>
    </row>
    <row r="541" spans="1:8" s="104" customFormat="1" ht="12.75" x14ac:dyDescent="0.2">
      <c r="A541" s="24" t="s">
        <v>463</v>
      </c>
      <c r="B541" s="674" t="s">
        <v>462</v>
      </c>
      <c r="C541" s="604"/>
      <c r="D541" s="605"/>
      <c r="E541" s="327"/>
      <c r="F541" s="177"/>
      <c r="G541" s="109"/>
      <c r="H541" s="107"/>
    </row>
    <row r="542" spans="1:8" s="104" customFormat="1" ht="12.75" hidden="1" x14ac:dyDescent="0.2">
      <c r="A542" s="6"/>
      <c r="B542" s="624"/>
      <c r="C542" s="636"/>
      <c r="D542" s="637"/>
      <c r="E542" s="328"/>
      <c r="F542" s="174"/>
      <c r="G542" s="449"/>
      <c r="H542" s="106"/>
    </row>
    <row r="543" spans="1:8" s="451" customFormat="1" ht="21.75" customHeight="1" x14ac:dyDescent="0.2">
      <c r="A543" s="446"/>
      <c r="B543" s="671" t="s">
        <v>481</v>
      </c>
      <c r="C543" s="672"/>
      <c r="D543" s="673"/>
      <c r="E543" s="447"/>
      <c r="F543" s="448"/>
      <c r="G543" s="105"/>
      <c r="H543" s="450"/>
    </row>
    <row r="544" spans="1:8" s="104" customFormat="1" ht="12.75" x14ac:dyDescent="0.2">
      <c r="A544" s="6"/>
      <c r="B544" s="624" t="s">
        <v>483</v>
      </c>
      <c r="C544" s="636"/>
      <c r="D544" s="637"/>
      <c r="E544" s="327">
        <v>15204288.519999966</v>
      </c>
      <c r="F544" s="177">
        <v>-0.36551772645442437</v>
      </c>
      <c r="G544" s="108"/>
      <c r="H544" s="106"/>
    </row>
    <row r="545" spans="1:8" s="104" customFormat="1" ht="12.75" x14ac:dyDescent="0.2">
      <c r="A545" s="6"/>
      <c r="B545" s="595" t="s">
        <v>61</v>
      </c>
      <c r="C545" s="653"/>
      <c r="D545" s="654"/>
      <c r="E545" s="327">
        <v>558.68000000000006</v>
      </c>
      <c r="F545" s="177"/>
      <c r="G545" s="109"/>
      <c r="H545" s="106"/>
    </row>
    <row r="546" spans="1:8" s="104" customFormat="1" ht="12.75" x14ac:dyDescent="0.2">
      <c r="A546" s="6"/>
      <c r="B546" s="603" t="s">
        <v>471</v>
      </c>
      <c r="C546" s="663"/>
      <c r="D546" s="664"/>
      <c r="E546" s="328">
        <v>225</v>
      </c>
      <c r="F546" s="174">
        <v>-5.1513363122839717E-2</v>
      </c>
      <c r="G546" s="102"/>
      <c r="H546" s="106"/>
    </row>
    <row r="547" spans="1:8" s="104" customFormat="1" ht="12.75" x14ac:dyDescent="0.2">
      <c r="A547" s="6"/>
      <c r="B547" s="603" t="s">
        <v>473</v>
      </c>
      <c r="C547" s="663"/>
      <c r="D547" s="664"/>
      <c r="E547" s="328"/>
      <c r="F547" s="174"/>
      <c r="G547" s="102"/>
      <c r="H547" s="106"/>
    </row>
    <row r="548" spans="1:8" s="104" customFormat="1" ht="12.75" x14ac:dyDescent="0.2">
      <c r="A548" s="6"/>
      <c r="B548" s="603" t="s">
        <v>398</v>
      </c>
      <c r="C548" s="663"/>
      <c r="D548" s="664"/>
      <c r="E548" s="328"/>
      <c r="F548" s="174"/>
      <c r="G548" s="102"/>
      <c r="H548" s="106"/>
    </row>
    <row r="549" spans="1:8" s="104" customFormat="1" ht="12.75" x14ac:dyDescent="0.2">
      <c r="A549" s="6"/>
      <c r="B549" s="603" t="s">
        <v>469</v>
      </c>
      <c r="C549" s="663"/>
      <c r="D549" s="664"/>
      <c r="E549" s="328"/>
      <c r="F549" s="174"/>
      <c r="G549" s="109"/>
      <c r="H549" s="106"/>
    </row>
    <row r="550" spans="1:8" s="104" customFormat="1" ht="12.75" x14ac:dyDescent="0.2">
      <c r="A550" s="6"/>
      <c r="B550" s="603" t="s">
        <v>399</v>
      </c>
      <c r="C550" s="663"/>
      <c r="D550" s="664"/>
      <c r="E550" s="328"/>
      <c r="F550" s="174"/>
      <c r="G550" s="109"/>
      <c r="H550" s="113"/>
    </row>
    <row r="551" spans="1:8" s="104" customFormat="1" ht="12.75" x14ac:dyDescent="0.2">
      <c r="A551" s="6"/>
      <c r="B551" s="603" t="s">
        <v>400</v>
      </c>
      <c r="C551" s="663"/>
      <c r="D551" s="664"/>
      <c r="E551" s="328"/>
      <c r="F551" s="174"/>
      <c r="G551" s="109"/>
      <c r="H551" s="113"/>
    </row>
    <row r="552" spans="1:8" s="104" customFormat="1" ht="12.75" x14ac:dyDescent="0.2">
      <c r="A552" s="6"/>
      <c r="B552" s="638" t="s">
        <v>443</v>
      </c>
      <c r="C552" s="651"/>
      <c r="D552" s="652"/>
      <c r="E552" s="328"/>
      <c r="F552" s="174"/>
      <c r="G552" s="109"/>
      <c r="H552" s="113"/>
    </row>
    <row r="553" spans="1:8" s="104" customFormat="1" ht="12.75" x14ac:dyDescent="0.2">
      <c r="A553" s="6"/>
      <c r="B553" s="638" t="s">
        <v>401</v>
      </c>
      <c r="C553" s="651"/>
      <c r="D553" s="652"/>
      <c r="E553" s="328">
        <v>333.68</v>
      </c>
      <c r="F553" s="174"/>
      <c r="G553" s="108"/>
      <c r="H553" s="113"/>
    </row>
    <row r="554" spans="1:8" s="104" customFormat="1" ht="12.75" x14ac:dyDescent="0.2">
      <c r="A554" s="6"/>
      <c r="B554" s="595" t="s">
        <v>62</v>
      </c>
      <c r="C554" s="653"/>
      <c r="D554" s="654"/>
      <c r="E554" s="327">
        <v>15203729.839999966</v>
      </c>
      <c r="F554" s="177">
        <v>-0.36652431946309838</v>
      </c>
      <c r="G554" s="109"/>
      <c r="H554" s="113"/>
    </row>
    <row r="555" spans="1:8" s="104" customFormat="1" ht="15" customHeight="1" x14ac:dyDescent="0.2">
      <c r="A555" s="6"/>
      <c r="B555" s="603" t="s">
        <v>470</v>
      </c>
      <c r="C555" s="663"/>
      <c r="D555" s="664"/>
      <c r="E555" s="328">
        <v>13823289.469999999</v>
      </c>
      <c r="F555" s="174">
        <v>-0.1887111144080803</v>
      </c>
      <c r="G555" s="109"/>
      <c r="H555" s="113"/>
    </row>
    <row r="556" spans="1:8" s="104" customFormat="1" ht="15" customHeight="1" x14ac:dyDescent="0.2">
      <c r="A556" s="6"/>
      <c r="B556" s="603" t="s">
        <v>474</v>
      </c>
      <c r="C556" s="663"/>
      <c r="D556" s="664"/>
      <c r="E556" s="328"/>
      <c r="F556" s="174"/>
      <c r="G556" s="109"/>
      <c r="H556" s="113"/>
    </row>
    <row r="557" spans="1:8" s="104" customFormat="1" ht="15" customHeight="1" x14ac:dyDescent="0.2">
      <c r="A557" s="6"/>
      <c r="B557" s="603" t="s">
        <v>402</v>
      </c>
      <c r="C557" s="663"/>
      <c r="D557" s="664"/>
      <c r="E557" s="328">
        <v>534795.06000000029</v>
      </c>
      <c r="F557" s="174">
        <v>-0.9215599901353001</v>
      </c>
      <c r="G557" s="109"/>
      <c r="H557" s="113"/>
    </row>
    <row r="558" spans="1:8" s="104" customFormat="1" ht="12.75" customHeight="1" x14ac:dyDescent="0.2">
      <c r="A558" s="6"/>
      <c r="B558" s="603" t="s">
        <v>469</v>
      </c>
      <c r="C558" s="663"/>
      <c r="D558" s="664"/>
      <c r="E558" s="328">
        <v>27763.740000000005</v>
      </c>
      <c r="F558" s="174">
        <v>-0.27742719615234945</v>
      </c>
      <c r="G558" s="109"/>
      <c r="H558" s="113"/>
    </row>
    <row r="559" spans="1:8" s="104" customFormat="1" ht="12.75" customHeight="1" x14ac:dyDescent="0.2">
      <c r="A559" s="6"/>
      <c r="B559" s="603" t="s">
        <v>472</v>
      </c>
      <c r="C559" s="663"/>
      <c r="D559" s="664"/>
      <c r="E559" s="328">
        <v>795737.09000000055</v>
      </c>
      <c r="F559" s="174"/>
      <c r="G559" s="109"/>
      <c r="H559" s="113"/>
    </row>
    <row r="560" spans="1:8" s="104" customFormat="1" ht="12.75" customHeight="1" x14ac:dyDescent="0.2">
      <c r="A560" s="6"/>
      <c r="B560" s="603" t="s">
        <v>399</v>
      </c>
      <c r="C560" s="663"/>
      <c r="D560" s="664"/>
      <c r="E560" s="328"/>
      <c r="F560" s="174"/>
      <c r="G560" s="109"/>
      <c r="H560" s="113"/>
    </row>
    <row r="561" spans="1:10" s="104" customFormat="1" ht="12.75" customHeight="1" x14ac:dyDescent="0.2">
      <c r="A561" s="6"/>
      <c r="B561" s="603" t="s">
        <v>400</v>
      </c>
      <c r="C561" s="663"/>
      <c r="D561" s="664"/>
      <c r="E561" s="328"/>
      <c r="F561" s="174"/>
      <c r="G561" s="455"/>
      <c r="H561" s="113"/>
    </row>
    <row r="562" spans="1:10" s="457" customFormat="1" ht="12.75" customHeight="1" x14ac:dyDescent="0.2">
      <c r="A562" s="452"/>
      <c r="B562" s="542" t="s">
        <v>425</v>
      </c>
      <c r="C562" s="543"/>
      <c r="D562" s="544"/>
      <c r="E562" s="453"/>
      <c r="F562" s="454"/>
      <c r="G562" s="455"/>
      <c r="H562" s="456"/>
    </row>
    <row r="563" spans="1:10" s="457" customFormat="1" ht="12.75" customHeight="1" x14ac:dyDescent="0.2">
      <c r="A563" s="452"/>
      <c r="B563" s="644" t="s">
        <v>403</v>
      </c>
      <c r="C563" s="665"/>
      <c r="D563" s="666"/>
      <c r="E563" s="453">
        <v>22144.48</v>
      </c>
      <c r="F563" s="454">
        <v>-0.79011567082767753</v>
      </c>
      <c r="G563" s="460"/>
      <c r="H563" s="456"/>
    </row>
    <row r="564" spans="1:10" s="457" customFormat="1" ht="12.75" customHeight="1" x14ac:dyDescent="0.2">
      <c r="A564" s="452"/>
      <c r="B564" s="624" t="s">
        <v>484</v>
      </c>
      <c r="C564" s="667"/>
      <c r="D564" s="668"/>
      <c r="E564" s="458"/>
      <c r="F564" s="459"/>
      <c r="G564" s="460"/>
      <c r="H564" s="461"/>
    </row>
    <row r="565" spans="1:10" s="457" customFormat="1" ht="21" customHeight="1" x14ac:dyDescent="0.2">
      <c r="A565" s="452"/>
      <c r="B565" s="624" t="s">
        <v>485</v>
      </c>
      <c r="C565" s="667"/>
      <c r="D565" s="668"/>
      <c r="E565" s="458">
        <v>469956.81999999995</v>
      </c>
      <c r="F565" s="459">
        <v>-0.33653943170793033</v>
      </c>
      <c r="G565" s="462"/>
      <c r="H565" s="461"/>
    </row>
    <row r="566" spans="1:10" s="457" customFormat="1" ht="21" customHeight="1" x14ac:dyDescent="0.2">
      <c r="A566" s="452"/>
      <c r="B566" s="595" t="s">
        <v>63</v>
      </c>
      <c r="C566" s="669"/>
      <c r="D566" s="670"/>
      <c r="E566" s="453">
        <v>240754.30999999997</v>
      </c>
      <c r="F566" s="454">
        <v>-3.0075618100693702E-2</v>
      </c>
      <c r="G566" s="462"/>
      <c r="H566" s="461"/>
    </row>
    <row r="567" spans="1:10" s="457" customFormat="1" ht="15" customHeight="1" x14ac:dyDescent="0.2">
      <c r="A567" s="452"/>
      <c r="B567" s="595" t="s">
        <v>64</v>
      </c>
      <c r="C567" s="669"/>
      <c r="D567" s="670"/>
      <c r="E567" s="453">
        <v>229202.50999999998</v>
      </c>
      <c r="F567" s="454">
        <v>0.37649178365917946</v>
      </c>
      <c r="G567" s="464"/>
      <c r="H567" s="461"/>
    </row>
    <row r="568" spans="1:10" s="457" customFormat="1" ht="15" customHeight="1" x14ac:dyDescent="0.2">
      <c r="A568" s="452"/>
      <c r="B568" s="595" t="s">
        <v>478</v>
      </c>
      <c r="C568" s="669"/>
      <c r="D568" s="670"/>
      <c r="E568" s="453"/>
      <c r="F568" s="454"/>
      <c r="G568" s="580"/>
      <c r="H568" s="461"/>
    </row>
    <row r="569" spans="1:10" s="457" customFormat="1" ht="15" customHeight="1" x14ac:dyDescent="0.2">
      <c r="A569" s="452"/>
      <c r="B569" s="595" t="s">
        <v>479</v>
      </c>
      <c r="C569" s="596"/>
      <c r="D569" s="596"/>
      <c r="E569" s="453"/>
      <c r="F569" s="454"/>
      <c r="G569" s="580"/>
      <c r="H569" s="461"/>
    </row>
    <row r="570" spans="1:10" s="457" customFormat="1" ht="16.5" customHeight="1" x14ac:dyDescent="0.2">
      <c r="A570" s="463"/>
      <c r="B570" s="641" t="s">
        <v>65</v>
      </c>
      <c r="C570" s="642"/>
      <c r="D570" s="643"/>
      <c r="E570" s="326">
        <v>75335690.791759998</v>
      </c>
      <c r="F570" s="243">
        <v>-6.1831003015109576E-2</v>
      </c>
      <c r="G570" s="4"/>
      <c r="H570" s="465"/>
      <c r="I570" s="466"/>
    </row>
    <row r="571" spans="1:10" x14ac:dyDescent="0.2">
      <c r="B571" s="43"/>
      <c r="E571" s="100"/>
      <c r="F571" s="4"/>
      <c r="G571" s="115"/>
      <c r="H571" s="4"/>
      <c r="I571" s="4"/>
    </row>
    <row r="572" spans="1:10" ht="15.75" x14ac:dyDescent="0.25">
      <c r="B572" s="7" t="s">
        <v>288</v>
      </c>
      <c r="C572" s="8"/>
      <c r="D572" s="8"/>
      <c r="E572" s="8"/>
      <c r="F572" s="115"/>
      <c r="G572" s="116"/>
      <c r="H572" s="115"/>
      <c r="I572" s="8"/>
    </row>
    <row r="573" spans="1:10" x14ac:dyDescent="0.2">
      <c r="B573" s="9"/>
      <c r="C573" s="10" t="str">
        <f>$C$3</f>
        <v>PERIODE DU 1.1 AU 31.10.2024</v>
      </c>
      <c r="D573" s="11"/>
      <c r="F573" s="116"/>
      <c r="G573" s="15"/>
      <c r="H573" s="116"/>
    </row>
    <row r="574" spans="1:10" ht="12" customHeight="1" x14ac:dyDescent="0.2">
      <c r="B574" s="12" t="str">
        <f>B508</f>
        <v xml:space="preserve">             V - ASSURANCE ACCIDENTS DU TRAVAIL : DEPENSES en milliers d'euros</v>
      </c>
      <c r="C574" s="13"/>
      <c r="D574" s="13"/>
      <c r="E574" s="13"/>
      <c r="F574" s="14"/>
      <c r="G574" s="197"/>
      <c r="H574" s="15"/>
      <c r="I574" s="15"/>
    </row>
    <row r="575" spans="1:10" ht="19.5" customHeight="1" x14ac:dyDescent="0.2">
      <c r="B575" s="597"/>
      <c r="C575" s="678"/>
      <c r="D575" s="87"/>
      <c r="E575" s="88" t="s">
        <v>6</v>
      </c>
      <c r="F575" s="339" t="str">
        <f>CUMUL_Maladie_mnt!$H$5</f>
        <v>PCAP</v>
      </c>
      <c r="G575" s="203"/>
      <c r="H575" s="89"/>
      <c r="I575" s="20"/>
    </row>
    <row r="576" spans="1:10" s="95" customFormat="1" ht="18" customHeight="1" x14ac:dyDescent="0.2">
      <c r="A576" s="114"/>
      <c r="B576" s="126" t="s">
        <v>475</v>
      </c>
      <c r="C576" s="126"/>
      <c r="D576" s="126"/>
      <c r="E576" s="326"/>
      <c r="F576" s="243"/>
      <c r="G576" s="205"/>
      <c r="H576" s="119"/>
      <c r="I576" s="120"/>
      <c r="J576" s="104"/>
    </row>
    <row r="577" spans="1:10" s="121" customFormat="1" ht="23.25" customHeight="1" x14ac:dyDescent="0.2">
      <c r="A577" s="6"/>
      <c r="B577" s="123"/>
      <c r="C577" s="124"/>
      <c r="D577" s="124"/>
      <c r="E577" s="329"/>
      <c r="F577" s="244"/>
      <c r="G577" s="206"/>
      <c r="H577" s="125"/>
      <c r="I577" s="111"/>
      <c r="J577" s="104"/>
    </row>
    <row r="578" spans="1:10" ht="12" customHeight="1" x14ac:dyDescent="0.2">
      <c r="A578" s="114"/>
      <c r="B578" s="126" t="s">
        <v>30</v>
      </c>
      <c r="C578" s="127"/>
      <c r="D578" s="128"/>
      <c r="E578" s="330">
        <v>378303105.04059291</v>
      </c>
      <c r="F578" s="245">
        <v>1.9505882672807839E-3</v>
      </c>
      <c r="G578" s="206"/>
      <c r="H578" s="129"/>
      <c r="I578" s="120"/>
    </row>
    <row r="579" spans="1:10" s="121" customFormat="1" ht="17.25" customHeight="1" x14ac:dyDescent="0.2">
      <c r="A579" s="6"/>
      <c r="B579" s="218"/>
      <c r="C579" s="127"/>
      <c r="D579" s="127"/>
      <c r="E579" s="331"/>
      <c r="F579" s="246"/>
      <c r="G579" s="206"/>
      <c r="H579" s="130"/>
      <c r="I579" s="111"/>
      <c r="J579" s="104"/>
    </row>
    <row r="580" spans="1:10" ht="12.75" customHeight="1" x14ac:dyDescent="0.2">
      <c r="A580" s="114"/>
      <c r="B580" s="126" t="s">
        <v>240</v>
      </c>
      <c r="C580" s="127"/>
      <c r="D580" s="128"/>
      <c r="E580" s="330">
        <v>81756.359999999971</v>
      </c>
      <c r="F580" s="245">
        <v>-0.1294310244090694</v>
      </c>
      <c r="G580" s="173"/>
      <c r="H580" s="129"/>
      <c r="I580" s="120"/>
    </row>
    <row r="581" spans="1:10" ht="12.75" customHeight="1" x14ac:dyDescent="0.2">
      <c r="A581" s="114"/>
      <c r="B581" s="216"/>
      <c r="C581" s="573"/>
      <c r="D581" s="573"/>
      <c r="E581" s="333"/>
      <c r="F581" s="248"/>
      <c r="G581" s="173"/>
      <c r="H581" s="129"/>
      <c r="I581" s="120"/>
    </row>
    <row r="582" spans="1:10" ht="12.75" customHeight="1" x14ac:dyDescent="0.2">
      <c r="A582" s="114"/>
      <c r="B582" s="126" t="s">
        <v>433</v>
      </c>
      <c r="C582" s="127"/>
      <c r="D582" s="128"/>
      <c r="E582" s="334"/>
      <c r="F582" s="249"/>
      <c r="G582" s="173"/>
      <c r="H582" s="129"/>
      <c r="I582" s="120"/>
    </row>
    <row r="583" spans="1:10" s="121" customFormat="1" ht="17.25" customHeight="1" x14ac:dyDescent="0.2">
      <c r="A583" s="6"/>
      <c r="B583" s="216"/>
      <c r="C583" s="217"/>
      <c r="D583" s="196"/>
      <c r="E583" s="333"/>
      <c r="F583" s="248"/>
      <c r="G583" s="173"/>
      <c r="H583" s="130"/>
      <c r="I583" s="111"/>
      <c r="J583" s="104"/>
    </row>
    <row r="584" spans="1:10" ht="12.75" x14ac:dyDescent="0.2">
      <c r="B584" s="126" t="s">
        <v>19</v>
      </c>
      <c r="C584" s="131"/>
      <c r="D584" s="132"/>
      <c r="E584" s="330"/>
      <c r="F584" s="245"/>
      <c r="G584" s="173"/>
      <c r="H584" s="130"/>
      <c r="I584" s="111"/>
    </row>
    <row r="585" spans="1:10" ht="12.75" x14ac:dyDescent="0.2">
      <c r="B585" s="216"/>
      <c r="C585" s="217"/>
      <c r="D585" s="196"/>
      <c r="E585" s="333"/>
      <c r="F585" s="248"/>
      <c r="G585" s="173"/>
      <c r="H585" s="130"/>
      <c r="I585" s="111"/>
      <c r="J585" s="104"/>
    </row>
    <row r="586" spans="1:10" ht="12.75" x14ac:dyDescent="0.2">
      <c r="B586" s="126" t="s">
        <v>44</v>
      </c>
      <c r="C586" s="131"/>
      <c r="D586" s="132"/>
      <c r="E586" s="330"/>
      <c r="F586" s="245"/>
      <c r="G586" s="173"/>
      <c r="H586" s="130"/>
      <c r="I586" s="111"/>
    </row>
    <row r="587" spans="1:10" ht="12.75" x14ac:dyDescent="0.2">
      <c r="B587" s="218"/>
      <c r="C587" s="217"/>
      <c r="D587" s="396"/>
      <c r="E587" s="331"/>
      <c r="F587" s="246"/>
      <c r="G587" s="5"/>
      <c r="H587" s="130"/>
      <c r="I587" s="111"/>
      <c r="J587" s="104"/>
    </row>
    <row r="588" spans="1:10" ht="12.75" x14ac:dyDescent="0.2">
      <c r="B588" s="279" t="s">
        <v>45</v>
      </c>
      <c r="C588" s="277"/>
      <c r="D588" s="278"/>
      <c r="E588" s="338"/>
      <c r="F588" s="280"/>
      <c r="G588" s="5"/>
      <c r="H588" s="5"/>
      <c r="I588" s="5"/>
      <c r="J588" s="104"/>
    </row>
    <row r="589" spans="1:10" ht="12.75" customHeight="1" x14ac:dyDescent="0.2">
      <c r="B589" s="149" t="s">
        <v>21</v>
      </c>
      <c r="C589" s="217"/>
      <c r="D589" s="230"/>
      <c r="E589" s="335"/>
      <c r="F589" s="251"/>
      <c r="G589" s="5"/>
      <c r="H589" s="5"/>
      <c r="I589" s="5"/>
    </row>
    <row r="590" spans="1:10" ht="12.75" customHeight="1" x14ac:dyDescent="0.2">
      <c r="B590" s="149" t="s">
        <v>38</v>
      </c>
      <c r="C590" s="217"/>
      <c r="D590" s="230"/>
      <c r="E590" s="335">
        <v>2689692819.4699998</v>
      </c>
      <c r="F590" s="251">
        <v>3.0614959869258884E-2</v>
      </c>
      <c r="G590" s="5"/>
      <c r="H590" s="5"/>
      <c r="I590" s="5"/>
    </row>
    <row r="591" spans="1:10" ht="12.75" customHeight="1" x14ac:dyDescent="0.2">
      <c r="B591" s="149" t="s">
        <v>37</v>
      </c>
      <c r="C591" s="217"/>
      <c r="D591" s="230"/>
      <c r="E591" s="335">
        <v>1090168262.2600009</v>
      </c>
      <c r="F591" s="251">
        <v>2.7594506845619149E-2</v>
      </c>
      <c r="G591" s="5"/>
      <c r="H591" s="5"/>
      <c r="I591" s="5"/>
    </row>
    <row r="592" spans="1:10" ht="12.75" customHeight="1" x14ac:dyDescent="0.2">
      <c r="B592" s="149" t="s">
        <v>36</v>
      </c>
      <c r="C592" s="217"/>
      <c r="D592" s="230"/>
      <c r="E592" s="335">
        <v>3779861081.7300005</v>
      </c>
      <c r="F592" s="251">
        <v>2.9741995672881494E-2</v>
      </c>
      <c r="G592" s="5"/>
      <c r="H592" s="5"/>
      <c r="I592" s="5"/>
    </row>
    <row r="593" spans="1:10" ht="12.75" customHeight="1" x14ac:dyDescent="0.2">
      <c r="B593" s="149" t="s">
        <v>39</v>
      </c>
      <c r="C593" s="217"/>
      <c r="D593" s="230"/>
      <c r="E593" s="335">
        <v>4369174.709999999</v>
      </c>
      <c r="F593" s="251"/>
      <c r="G593" s="5"/>
      <c r="H593" s="5"/>
      <c r="I593" s="5"/>
    </row>
    <row r="594" spans="1:10" ht="12.75" customHeight="1" x14ac:dyDescent="0.2">
      <c r="B594" s="149" t="s">
        <v>40</v>
      </c>
      <c r="C594" s="217"/>
      <c r="D594" s="230"/>
      <c r="E594" s="335">
        <v>37069.11</v>
      </c>
      <c r="F594" s="251"/>
      <c r="G594" s="5"/>
      <c r="H594" s="5"/>
      <c r="I594" s="5"/>
    </row>
    <row r="595" spans="1:10" ht="12.75" customHeight="1" x14ac:dyDescent="0.2">
      <c r="B595" s="162" t="s">
        <v>41</v>
      </c>
      <c r="C595" s="231"/>
      <c r="D595" s="232"/>
      <c r="E595" s="336">
        <v>71048695.38000007</v>
      </c>
      <c r="F595" s="253">
        <v>2.2861545048607601E-2</v>
      </c>
      <c r="G595" s="173"/>
      <c r="H595" s="5"/>
      <c r="I595" s="5"/>
    </row>
    <row r="596" spans="1:10" ht="12.75" customHeight="1" x14ac:dyDescent="0.2">
      <c r="B596" s="233" t="s">
        <v>42</v>
      </c>
      <c r="C596" s="131"/>
      <c r="D596" s="132"/>
      <c r="E596" s="334">
        <v>3855316020.9300008</v>
      </c>
      <c r="F596" s="249">
        <v>3.0264129754135505E-2</v>
      </c>
      <c r="G596" s="173"/>
      <c r="H596" s="130"/>
      <c r="I596" s="111"/>
    </row>
    <row r="597" spans="1:10" ht="12.75" x14ac:dyDescent="0.2">
      <c r="B597" s="149" t="s">
        <v>83</v>
      </c>
      <c r="C597" s="217"/>
      <c r="D597" s="230"/>
      <c r="E597" s="335">
        <v>394145.65000000008</v>
      </c>
      <c r="F597" s="251">
        <v>-0.11079577583738665</v>
      </c>
      <c r="G597" s="173"/>
      <c r="H597" s="130"/>
      <c r="I597" s="111"/>
      <c r="J597" s="104"/>
    </row>
    <row r="598" spans="1:10" ht="12.75" x14ac:dyDescent="0.2">
      <c r="B598" s="162" t="s">
        <v>84</v>
      </c>
      <c r="C598" s="231"/>
      <c r="D598" s="232"/>
      <c r="E598" s="336">
        <v>6959329.3000000007</v>
      </c>
      <c r="F598" s="253">
        <v>-0.4226563341392533</v>
      </c>
      <c r="G598" s="173"/>
      <c r="H598" s="130"/>
      <c r="I598" s="111"/>
      <c r="J598" s="104"/>
    </row>
    <row r="599" spans="1:10" ht="13.5" thickBot="1" x14ac:dyDescent="0.25">
      <c r="B599" s="71"/>
      <c r="C599" s="217"/>
      <c r="D599" s="196"/>
      <c r="E599" s="585"/>
      <c r="F599" s="586"/>
      <c r="G599" s="173"/>
      <c r="H599" s="130"/>
      <c r="I599" s="111"/>
      <c r="J599" s="104"/>
    </row>
    <row r="600" spans="1:10" ht="13.5" thickBot="1" x14ac:dyDescent="0.25">
      <c r="B600" s="133" t="s">
        <v>168</v>
      </c>
      <c r="C600" s="134"/>
      <c r="D600" s="134"/>
      <c r="E600" s="332">
        <v>8668632816.8164139</v>
      </c>
      <c r="F600" s="256">
        <v>6.4149296303448011E-2</v>
      </c>
      <c r="H600" s="135"/>
      <c r="I600" s="85"/>
    </row>
    <row r="601" spans="1:10" s="136" customFormat="1" ht="12.75" x14ac:dyDescent="0.2">
      <c r="A601" s="6"/>
      <c r="B601" s="5"/>
      <c r="C601" s="3"/>
      <c r="D601" s="3"/>
      <c r="E601" s="3"/>
      <c r="F601" s="3"/>
      <c r="G601" s="3"/>
      <c r="H601" s="3"/>
      <c r="I601" s="3"/>
      <c r="J601" s="104"/>
    </row>
  </sheetData>
  <dataConsolidate/>
  <mergeCells count="90">
    <mergeCell ref="B575:C575"/>
    <mergeCell ref="B499:C499"/>
    <mergeCell ref="B504:C504"/>
    <mergeCell ref="B503:C503"/>
    <mergeCell ref="B498:C498"/>
    <mergeCell ref="B490:C490"/>
    <mergeCell ref="B495:C495"/>
    <mergeCell ref="B512:D512"/>
    <mergeCell ref="B491:C491"/>
    <mergeCell ref="B533:D533"/>
    <mergeCell ref="B469:C469"/>
    <mergeCell ref="B487:C487"/>
    <mergeCell ref="B480:C480"/>
    <mergeCell ref="B470:C470"/>
    <mergeCell ref="B482:C482"/>
    <mergeCell ref="B475:C475"/>
    <mergeCell ref="B479:C479"/>
    <mergeCell ref="B481:C481"/>
    <mergeCell ref="B474:C474"/>
    <mergeCell ref="B483:C483"/>
    <mergeCell ref="B468:C468"/>
    <mergeCell ref="B511:D511"/>
    <mergeCell ref="B539:D539"/>
    <mergeCell ref="B484:C484"/>
    <mergeCell ref="B489:C489"/>
    <mergeCell ref="B524:D524"/>
    <mergeCell ref="B521:D521"/>
    <mergeCell ref="B471:C471"/>
    <mergeCell ref="B510:D510"/>
    <mergeCell ref="B509:C509"/>
    <mergeCell ref="B467:C467"/>
    <mergeCell ref="B485:C485"/>
    <mergeCell ref="B497:C497"/>
    <mergeCell ref="B492:C492"/>
    <mergeCell ref="B488:C488"/>
    <mergeCell ref="B505:C505"/>
    <mergeCell ref="B496:C496"/>
    <mergeCell ref="B501:C501"/>
    <mergeCell ref="B500:C500"/>
    <mergeCell ref="B502:C502"/>
    <mergeCell ref="B486:C486"/>
    <mergeCell ref="B522:D522"/>
    <mergeCell ref="B523:D523"/>
    <mergeCell ref="B526:D526"/>
    <mergeCell ref="B525:D525"/>
    <mergeCell ref="B513:D513"/>
    <mergeCell ref="B514:D514"/>
    <mergeCell ref="B515:D515"/>
    <mergeCell ref="B517:D517"/>
    <mergeCell ref="B516:D516"/>
    <mergeCell ref="B527:D527"/>
    <mergeCell ref="B528:D528"/>
    <mergeCell ref="B531:D531"/>
    <mergeCell ref="B535:D535"/>
    <mergeCell ref="B529:D529"/>
    <mergeCell ref="B530:D530"/>
    <mergeCell ref="B537:D537"/>
    <mergeCell ref="B532:D532"/>
    <mergeCell ref="B541:D541"/>
    <mergeCell ref="B538:D538"/>
    <mergeCell ref="B534:D534"/>
    <mergeCell ref="B540:D540"/>
    <mergeCell ref="B544:D544"/>
    <mergeCell ref="B549:D549"/>
    <mergeCell ref="B548:D548"/>
    <mergeCell ref="B543:D543"/>
    <mergeCell ref="B542:D542"/>
    <mergeCell ref="B552:D552"/>
    <mergeCell ref="B550:D550"/>
    <mergeCell ref="B551:D551"/>
    <mergeCell ref="B546:D546"/>
    <mergeCell ref="B545:D545"/>
    <mergeCell ref="B553:D553"/>
    <mergeCell ref="B559:D559"/>
    <mergeCell ref="B547:D547"/>
    <mergeCell ref="B556:D556"/>
    <mergeCell ref="B560:D560"/>
    <mergeCell ref="B567:D567"/>
    <mergeCell ref="B555:D555"/>
    <mergeCell ref="B554:D554"/>
    <mergeCell ref="B570:D570"/>
    <mergeCell ref="B557:D557"/>
    <mergeCell ref="B558:D558"/>
    <mergeCell ref="B563:D563"/>
    <mergeCell ref="B564:D564"/>
    <mergeCell ref="B561:D561"/>
    <mergeCell ref="B568:D568"/>
    <mergeCell ref="B566:D566"/>
    <mergeCell ref="B565:D565"/>
    <mergeCell ref="B569:D569"/>
  </mergeCells>
  <phoneticPr fontId="22" type="noConversion"/>
  <pageMargins left="0.19685039370078741" right="0.19685039370078741" top="0.27559055118110237" bottom="0.19685039370078741" header="0.31496062992125984" footer="0.51181102362204722"/>
  <pageSetup paperSize="9" scale="48" orientation="portrait" r:id="rId1"/>
  <headerFooter alignWithMargins="0">
    <oddFooter xml:space="preserve">&amp;R&amp;8
</oddFooter>
  </headerFooter>
  <rowBreaks count="5" manualBreakCount="5">
    <brk id="130" max="8" man="1"/>
    <brk id="257" max="8" man="1"/>
    <brk id="370" max="8" man="1"/>
    <brk id="462" max="8" man="1"/>
    <brk id="570" max="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tabColor indexed="45"/>
  </sheetPr>
  <dimension ref="A1:L658"/>
  <sheetViews>
    <sheetView showZeros="0" view="pageBreakPreview" topLeftCell="B504" zoomScale="115" zoomScaleNormal="100" workbookViewId="0">
      <selection activeCell="E656" sqref="E656:F656"/>
    </sheetView>
  </sheetViews>
  <sheetFormatPr baseColWidth="10" defaultRowHeight="11.25" x14ac:dyDescent="0.2"/>
  <cols>
    <col min="1" max="1" width="4" style="6" customWidth="1"/>
    <col min="2" max="2" width="64.28515625" style="5" customWidth="1"/>
    <col min="3" max="5" width="15" style="3" customWidth="1"/>
    <col min="6" max="6" width="14.85546875" style="3" customWidth="1"/>
    <col min="7" max="7" width="13.14062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tr">
        <f>CUMUL_Maladie_mnt!C3</f>
        <v>PERIODE DU 1.1 AU 31.10.2024</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75" customHeight="1" x14ac:dyDescent="0.2">
      <c r="B6" s="21"/>
      <c r="C6" s="45" t="s">
        <v>5</v>
      </c>
      <c r="D6" s="44" t="s">
        <v>5</v>
      </c>
      <c r="E6" s="45"/>
      <c r="F6" s="220" t="s">
        <v>241</v>
      </c>
      <c r="G6" s="220" t="s">
        <v>239</v>
      </c>
      <c r="H6" s="22" t="s">
        <v>301</v>
      </c>
      <c r="I6" s="23"/>
    </row>
    <row r="7" spans="1:9" s="28" customFormat="1" ht="16.5" customHeight="1" x14ac:dyDescent="0.2">
      <c r="A7" s="24"/>
      <c r="B7" s="25" t="s">
        <v>285</v>
      </c>
      <c r="C7" s="287"/>
      <c r="D7" s="287"/>
      <c r="E7" s="287"/>
      <c r="F7" s="288"/>
      <c r="G7" s="288"/>
      <c r="H7" s="181"/>
      <c r="I7" s="27"/>
    </row>
    <row r="8" spans="1:9" s="28" customFormat="1" ht="13.5" customHeight="1" x14ac:dyDescent="0.2">
      <c r="A8" s="24"/>
      <c r="B8" s="31" t="s">
        <v>88</v>
      </c>
      <c r="C8" s="291"/>
      <c r="D8" s="291"/>
      <c r="E8" s="291"/>
      <c r="F8" s="292"/>
      <c r="G8" s="292"/>
      <c r="H8" s="178"/>
      <c r="I8" s="27"/>
    </row>
    <row r="9" spans="1:9" ht="10.5" customHeight="1" x14ac:dyDescent="0.2">
      <c r="B9" s="16" t="s">
        <v>22</v>
      </c>
      <c r="C9" s="289">
        <v>2412589644.1299186</v>
      </c>
      <c r="D9" s="289">
        <v>1446817419.5841789</v>
      </c>
      <c r="E9" s="289">
        <v>3859407063.7140975</v>
      </c>
      <c r="F9" s="290">
        <v>106887482.20000005</v>
      </c>
      <c r="G9" s="290">
        <v>24927590.540999953</v>
      </c>
      <c r="H9" s="179">
        <v>7.6335199161298606E-2</v>
      </c>
      <c r="I9" s="20"/>
    </row>
    <row r="10" spans="1:9" ht="10.5" customHeight="1" x14ac:dyDescent="0.2">
      <c r="B10" s="16" t="s">
        <v>387</v>
      </c>
      <c r="C10" s="289">
        <v>124459.38876800137</v>
      </c>
      <c r="D10" s="289">
        <v>1862449.9522719986</v>
      </c>
      <c r="E10" s="289">
        <v>1986909.3410399999</v>
      </c>
      <c r="F10" s="290">
        <v>68821.812800000087</v>
      </c>
      <c r="G10" s="290">
        <v>2243.0771999999988</v>
      </c>
      <c r="H10" s="179">
        <v>-0.51328883595134234</v>
      </c>
      <c r="I10" s="20"/>
    </row>
    <row r="11" spans="1:9" ht="10.5" customHeight="1" x14ac:dyDescent="0.2">
      <c r="B11" s="16" t="s">
        <v>100</v>
      </c>
      <c r="C11" s="289">
        <v>72497669.770001218</v>
      </c>
      <c r="D11" s="289">
        <v>355903145.22513962</v>
      </c>
      <c r="E11" s="289">
        <v>428400814.99514079</v>
      </c>
      <c r="F11" s="290">
        <v>196286.46999999997</v>
      </c>
      <c r="G11" s="290">
        <v>1417226.2800000005</v>
      </c>
      <c r="H11" s="179">
        <v>-3.8700192467715944E-2</v>
      </c>
      <c r="I11" s="20"/>
    </row>
    <row r="12" spans="1:9" ht="10.5" customHeight="1" x14ac:dyDescent="0.2">
      <c r="B12" s="16" t="s">
        <v>388</v>
      </c>
      <c r="C12" s="289">
        <v>167424.7312319988</v>
      </c>
      <c r="D12" s="289">
        <v>2505397.0277280039</v>
      </c>
      <c r="E12" s="289">
        <v>2672821.758960003</v>
      </c>
      <c r="F12" s="290">
        <v>92580.187199999986</v>
      </c>
      <c r="G12" s="290">
        <v>3017.4227999999998</v>
      </c>
      <c r="H12" s="179">
        <v>-0.51328883595133945</v>
      </c>
      <c r="I12" s="20"/>
    </row>
    <row r="13" spans="1:9" ht="10.5" customHeight="1" x14ac:dyDescent="0.2">
      <c r="B13" s="16" t="s">
        <v>340</v>
      </c>
      <c r="C13" s="289">
        <v>191420486.44000337</v>
      </c>
      <c r="D13" s="289">
        <v>179016590.72000158</v>
      </c>
      <c r="E13" s="289">
        <v>370437077.16000503</v>
      </c>
      <c r="F13" s="290">
        <v>30009639.88999993</v>
      </c>
      <c r="G13" s="290">
        <v>1973480.7600000012</v>
      </c>
      <c r="H13" s="179">
        <v>3.0781351470572815E-2</v>
      </c>
      <c r="I13" s="20"/>
    </row>
    <row r="14" spans="1:9" ht="10.5" customHeight="1" x14ac:dyDescent="0.2">
      <c r="B14" s="340" t="s">
        <v>90</v>
      </c>
      <c r="C14" s="289">
        <v>190720478.79000336</v>
      </c>
      <c r="D14" s="289">
        <v>174865060.28000158</v>
      </c>
      <c r="E14" s="289">
        <v>365585539.07000494</v>
      </c>
      <c r="F14" s="290">
        <v>26041219.039999925</v>
      </c>
      <c r="G14" s="290">
        <v>1956447.6800000013</v>
      </c>
      <c r="H14" s="179">
        <v>3.2734203002173556E-2</v>
      </c>
      <c r="I14" s="20"/>
    </row>
    <row r="15" spans="1:9" ht="10.5" customHeight="1" x14ac:dyDescent="0.2">
      <c r="B15" s="33" t="s">
        <v>304</v>
      </c>
      <c r="C15" s="289">
        <v>14385539.690000067</v>
      </c>
      <c r="D15" s="289">
        <v>6863628.9100000188</v>
      </c>
      <c r="E15" s="289">
        <v>21249168.600000087</v>
      </c>
      <c r="F15" s="290">
        <v>1912377.4000000032</v>
      </c>
      <c r="G15" s="290">
        <v>125804.74000000008</v>
      </c>
      <c r="H15" s="179">
        <v>3.8832448027278144E-2</v>
      </c>
      <c r="I15" s="20"/>
    </row>
    <row r="16" spans="1:9" ht="10.5" customHeight="1" x14ac:dyDescent="0.2">
      <c r="B16" s="33" t="s">
        <v>305</v>
      </c>
      <c r="C16" s="289">
        <v>1828.68</v>
      </c>
      <c r="D16" s="289">
        <v>2239.91</v>
      </c>
      <c r="E16" s="289">
        <v>4068.59</v>
      </c>
      <c r="F16" s="290">
        <v>1191.8499999999999</v>
      </c>
      <c r="G16" s="290"/>
      <c r="H16" s="179">
        <v>-9.8681004155922403E-2</v>
      </c>
      <c r="I16" s="20"/>
    </row>
    <row r="17" spans="2:9" ht="10.5" customHeight="1" x14ac:dyDescent="0.2">
      <c r="B17" s="33" t="s">
        <v>306</v>
      </c>
      <c r="C17" s="289">
        <v>6189.569999999997</v>
      </c>
      <c r="D17" s="289">
        <v>212879.52000000037</v>
      </c>
      <c r="E17" s="289">
        <v>219069.09000000037</v>
      </c>
      <c r="F17" s="290">
        <v>184487.66000000035</v>
      </c>
      <c r="G17" s="290">
        <v>648.25000000000011</v>
      </c>
      <c r="H17" s="179">
        <v>6.2839874141224827E-2</v>
      </c>
      <c r="I17" s="20"/>
    </row>
    <row r="18" spans="2:9" ht="10.5" customHeight="1" x14ac:dyDescent="0.2">
      <c r="B18" s="33" t="s">
        <v>307</v>
      </c>
      <c r="C18" s="289">
        <v>68218231.810002461</v>
      </c>
      <c r="D18" s="289">
        <v>61547116.889999814</v>
      </c>
      <c r="E18" s="289">
        <v>129765348.70000227</v>
      </c>
      <c r="F18" s="290">
        <v>3911714.1300000022</v>
      </c>
      <c r="G18" s="290">
        <v>676877.70999999915</v>
      </c>
      <c r="H18" s="179">
        <v>-9.5933193101869318E-2</v>
      </c>
      <c r="I18" s="20"/>
    </row>
    <row r="19" spans="2:9" ht="10.5" customHeight="1" x14ac:dyDescent="0.2">
      <c r="B19" s="33" t="s">
        <v>308</v>
      </c>
      <c r="C19" s="289">
        <v>3147561.7400000617</v>
      </c>
      <c r="D19" s="289">
        <v>434366.74</v>
      </c>
      <c r="E19" s="289">
        <v>3581928.4800000619</v>
      </c>
      <c r="F19" s="290">
        <v>69419.400000000052</v>
      </c>
      <c r="G19" s="290">
        <v>19342.300000000003</v>
      </c>
      <c r="H19" s="179">
        <v>0.25632063603895805</v>
      </c>
      <c r="I19" s="20"/>
    </row>
    <row r="20" spans="2:9" ht="10.5" customHeight="1" x14ac:dyDescent="0.2">
      <c r="B20" s="33" t="s">
        <v>309</v>
      </c>
      <c r="C20" s="289">
        <v>104961127.30000079</v>
      </c>
      <c r="D20" s="289">
        <v>105804828.31000176</v>
      </c>
      <c r="E20" s="289">
        <v>210765955.61000255</v>
      </c>
      <c r="F20" s="290">
        <v>19962028.59999992</v>
      </c>
      <c r="G20" s="290">
        <v>1133774.6800000018</v>
      </c>
      <c r="H20" s="179">
        <v>0.12741647240285614</v>
      </c>
      <c r="I20" s="20"/>
    </row>
    <row r="21" spans="2:9" ht="10.5" customHeight="1" x14ac:dyDescent="0.2">
      <c r="B21" s="33" t="s">
        <v>89</v>
      </c>
      <c r="C21" s="289">
        <v>700007.6500000041</v>
      </c>
      <c r="D21" s="289">
        <v>4151530.4400000027</v>
      </c>
      <c r="E21" s="289">
        <v>4851538.0900000064</v>
      </c>
      <c r="F21" s="290">
        <v>3968420.8500000029</v>
      </c>
      <c r="G21" s="290">
        <v>17033.080000000002</v>
      </c>
      <c r="H21" s="179">
        <v>-9.777799201908266E-2</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624449338.43332839</v>
      </c>
      <c r="E24" s="289">
        <v>624449338.43332839</v>
      </c>
      <c r="F24" s="290"/>
      <c r="G24" s="290"/>
      <c r="H24" s="179">
        <v>6.875229009736139E-2</v>
      </c>
      <c r="I24" s="20"/>
    </row>
    <row r="25" spans="2:9" ht="10.5" customHeight="1" x14ac:dyDescent="0.2">
      <c r="B25" s="16" t="s">
        <v>96</v>
      </c>
      <c r="C25" s="289"/>
      <c r="D25" s="289"/>
      <c r="E25" s="289"/>
      <c r="F25" s="290"/>
      <c r="G25" s="290"/>
      <c r="H25" s="179"/>
      <c r="I25" s="20"/>
    </row>
    <row r="26" spans="2:9" ht="10.5" customHeight="1" x14ac:dyDescent="0.2">
      <c r="B26" s="16" t="s">
        <v>91</v>
      </c>
      <c r="C26" s="289">
        <v>14259369.99</v>
      </c>
      <c r="D26" s="289">
        <v>7887684.1300000008</v>
      </c>
      <c r="E26" s="289">
        <v>22147054.119999997</v>
      </c>
      <c r="F26" s="290">
        <v>702203.90999999992</v>
      </c>
      <c r="G26" s="290">
        <v>174938.22</v>
      </c>
      <c r="H26" s="179">
        <v>6.8806739186499932E-3</v>
      </c>
      <c r="I26" s="34"/>
    </row>
    <row r="27" spans="2:9" ht="10.5" customHeight="1" x14ac:dyDescent="0.2">
      <c r="B27" s="16" t="s">
        <v>252</v>
      </c>
      <c r="C27" s="289"/>
      <c r="D27" s="289"/>
      <c r="E27" s="289"/>
      <c r="F27" s="290"/>
      <c r="G27" s="290"/>
      <c r="H27" s="179"/>
      <c r="I27" s="34"/>
    </row>
    <row r="28" spans="2:9" ht="10.5" customHeight="1" x14ac:dyDescent="0.2">
      <c r="B28" s="16" t="s">
        <v>95</v>
      </c>
      <c r="C28" s="289">
        <v>313675.72000000102</v>
      </c>
      <c r="D28" s="289">
        <v>1181920.5300000028</v>
      </c>
      <c r="E28" s="289">
        <v>1495596.2500000037</v>
      </c>
      <c r="F28" s="290">
        <v>1494449.0500000038</v>
      </c>
      <c r="G28" s="290">
        <v>4298.4000000000015</v>
      </c>
      <c r="H28" s="179">
        <v>-8.8532971917910652E-2</v>
      </c>
      <c r="I28" s="34"/>
    </row>
    <row r="29" spans="2:9" ht="10.5" customHeight="1" x14ac:dyDescent="0.2">
      <c r="B29" s="16" t="s">
        <v>381</v>
      </c>
      <c r="C29" s="289">
        <v>59888013.339999229</v>
      </c>
      <c r="D29" s="289">
        <v>36088974.183831073</v>
      </c>
      <c r="E29" s="289">
        <v>95976987.523830295</v>
      </c>
      <c r="F29" s="290">
        <v>7388</v>
      </c>
      <c r="G29" s="290">
        <v>724308.61250000005</v>
      </c>
      <c r="H29" s="179">
        <v>4.1958761331107652E-2</v>
      </c>
      <c r="I29" s="34"/>
    </row>
    <row r="30" spans="2:9" ht="10.5" customHeight="1" x14ac:dyDescent="0.2">
      <c r="B30" s="16" t="s">
        <v>417</v>
      </c>
      <c r="C30" s="289"/>
      <c r="D30" s="289">
        <v>6809665.2913599918</v>
      </c>
      <c r="E30" s="289">
        <v>6809665.2913599918</v>
      </c>
      <c r="F30" s="290"/>
      <c r="G30" s="290"/>
      <c r="H30" s="179">
        <v>-5.321444847546597E-3</v>
      </c>
      <c r="I30" s="34"/>
    </row>
    <row r="31" spans="2:9" ht="10.5" customHeight="1" x14ac:dyDescent="0.2">
      <c r="B31" s="16" t="s">
        <v>441</v>
      </c>
      <c r="C31" s="289"/>
      <c r="D31" s="289">
        <v>520624305.18728036</v>
      </c>
      <c r="E31" s="289">
        <v>520624305.18728036</v>
      </c>
      <c r="F31" s="290"/>
      <c r="G31" s="290"/>
      <c r="H31" s="179">
        <v>6.3695803478987845E-2</v>
      </c>
      <c r="I31" s="34"/>
    </row>
    <row r="32" spans="2:9" ht="10.5" customHeight="1" x14ac:dyDescent="0.2">
      <c r="B32" s="16" t="s">
        <v>346</v>
      </c>
      <c r="C32" s="289"/>
      <c r="D32" s="289">
        <v>82225</v>
      </c>
      <c r="E32" s="289">
        <v>82225</v>
      </c>
      <c r="F32" s="290"/>
      <c r="G32" s="290"/>
      <c r="H32" s="179">
        <v>0.27496433666191145</v>
      </c>
      <c r="I32" s="34"/>
    </row>
    <row r="33" spans="1:11" ht="10.5" customHeight="1" x14ac:dyDescent="0.2">
      <c r="B33" s="16" t="s">
        <v>312</v>
      </c>
      <c r="C33" s="289"/>
      <c r="D33" s="289"/>
      <c r="E33" s="289"/>
      <c r="F33" s="290"/>
      <c r="G33" s="290"/>
      <c r="H33" s="179"/>
      <c r="I33" s="34"/>
    </row>
    <row r="34" spans="1:11" ht="10.5" customHeight="1" x14ac:dyDescent="0.2">
      <c r="B34" s="16" t="s">
        <v>313</v>
      </c>
      <c r="C34" s="289"/>
      <c r="D34" s="289"/>
      <c r="E34" s="289"/>
      <c r="F34" s="290"/>
      <c r="G34" s="290"/>
      <c r="H34" s="179"/>
      <c r="I34" s="34"/>
    </row>
    <row r="35" spans="1:11" ht="10.5" customHeight="1" x14ac:dyDescent="0.2">
      <c r="B35" s="16" t="s">
        <v>489</v>
      </c>
      <c r="C35" s="289"/>
      <c r="D35" s="289">
        <v>57554545.482000008</v>
      </c>
      <c r="E35" s="289">
        <v>57554545.482000008</v>
      </c>
      <c r="F35" s="290"/>
      <c r="G35" s="290"/>
      <c r="H35" s="179"/>
      <c r="I35" s="34"/>
    </row>
    <row r="36" spans="1:11" ht="10.5" customHeight="1" x14ac:dyDescent="0.2">
      <c r="B36" s="16" t="s">
        <v>487</v>
      </c>
      <c r="C36" s="289"/>
      <c r="D36" s="289">
        <v>25593406.922449961</v>
      </c>
      <c r="E36" s="289">
        <v>25593406.922449961</v>
      </c>
      <c r="F36" s="290"/>
      <c r="G36" s="290"/>
      <c r="H36" s="179">
        <v>0.26822847091985458</v>
      </c>
      <c r="I36" s="34"/>
    </row>
    <row r="37" spans="1:11" ht="10.5" customHeight="1" x14ac:dyDescent="0.2">
      <c r="B37" s="16" t="s">
        <v>420</v>
      </c>
      <c r="C37" s="289"/>
      <c r="D37" s="289">
        <v>35803473.722190998</v>
      </c>
      <c r="E37" s="289">
        <v>35803473.722190998</v>
      </c>
      <c r="F37" s="290"/>
      <c r="G37" s="290"/>
      <c r="H37" s="179">
        <v>8.0619611242602307E-2</v>
      </c>
      <c r="I37" s="34"/>
    </row>
    <row r="38" spans="1:11" ht="10.5" customHeight="1" x14ac:dyDescent="0.2">
      <c r="B38" s="574" t="s">
        <v>448</v>
      </c>
      <c r="C38" s="289"/>
      <c r="D38" s="289">
        <v>38866.559999999998</v>
      </c>
      <c r="E38" s="289">
        <v>38866.559999999998</v>
      </c>
      <c r="F38" s="290"/>
      <c r="G38" s="290"/>
      <c r="H38" s="179">
        <v>-0.42866357624752938</v>
      </c>
      <c r="I38" s="34"/>
    </row>
    <row r="39" spans="1:11" ht="10.5" hidden="1" customHeight="1" x14ac:dyDescent="0.2">
      <c r="B39" s="574"/>
      <c r="C39" s="289"/>
      <c r="D39" s="289"/>
      <c r="E39" s="289"/>
      <c r="F39" s="290"/>
      <c r="G39" s="290"/>
      <c r="H39" s="179"/>
      <c r="I39" s="34"/>
    </row>
    <row r="40" spans="1:11" ht="10.5" customHeight="1" x14ac:dyDescent="0.2">
      <c r="B40" s="16" t="s">
        <v>99</v>
      </c>
      <c r="C40" s="289">
        <v>1479588.18</v>
      </c>
      <c r="D40" s="289">
        <v>2793033.1963250018</v>
      </c>
      <c r="E40" s="289">
        <v>4272621.3763250029</v>
      </c>
      <c r="F40" s="290">
        <v>1518416.8305019999</v>
      </c>
      <c r="G40" s="290">
        <v>16611.828847000004</v>
      </c>
      <c r="H40" s="179">
        <v>2.3810867540767777E-3</v>
      </c>
      <c r="I40" s="34"/>
    </row>
    <row r="41" spans="1:11" ht="10.5" customHeight="1" x14ac:dyDescent="0.2">
      <c r="B41" s="16" t="s">
        <v>283</v>
      </c>
      <c r="C41" s="289"/>
      <c r="D41" s="289">
        <v>-3951709.07</v>
      </c>
      <c r="E41" s="289">
        <v>-3951709.07</v>
      </c>
      <c r="F41" s="290">
        <v>-360</v>
      </c>
      <c r="G41" s="290">
        <v>-31176</v>
      </c>
      <c r="H41" s="179">
        <v>0.28702700148246985</v>
      </c>
      <c r="I41" s="34"/>
      <c r="K41" s="28"/>
    </row>
    <row r="42" spans="1:11" s="28" customFormat="1" ht="10.5" customHeight="1" x14ac:dyDescent="0.2">
      <c r="A42" s="24"/>
      <c r="B42" s="16" t="s">
        <v>279</v>
      </c>
      <c r="C42" s="289">
        <v>377.76</v>
      </c>
      <c r="D42" s="289">
        <v>-204494163.80000001</v>
      </c>
      <c r="E42" s="289">
        <v>-204493786.04000002</v>
      </c>
      <c r="F42" s="290">
        <v>-81761</v>
      </c>
      <c r="G42" s="290">
        <v>-1501516</v>
      </c>
      <c r="H42" s="179">
        <v>0.4671744400085962</v>
      </c>
      <c r="I42" s="36"/>
      <c r="J42" s="5"/>
    </row>
    <row r="43" spans="1:11" s="28" customFormat="1" ht="10.5" customHeight="1" x14ac:dyDescent="0.2">
      <c r="A43" s="24"/>
      <c r="B43" s="35" t="s">
        <v>101</v>
      </c>
      <c r="C43" s="291">
        <v>2752740709.449923</v>
      </c>
      <c r="D43" s="291">
        <v>3096566568.2780848</v>
      </c>
      <c r="E43" s="291">
        <v>5849307277.7280083</v>
      </c>
      <c r="F43" s="292">
        <v>140895147.35050195</v>
      </c>
      <c r="G43" s="292">
        <v>27711023.14234696</v>
      </c>
      <c r="H43" s="178">
        <v>6.1218817018940497E-2</v>
      </c>
      <c r="I43" s="36"/>
      <c r="K43" s="209" t="b">
        <f>IF(ABS(E43-SUM(E9:E13,E22:E42))&lt;0.001,TRUE,FALSE)</f>
        <v>1</v>
      </c>
    </row>
    <row r="44" spans="1:11" s="28" customFormat="1" ht="13.5" customHeight="1" x14ac:dyDescent="0.2">
      <c r="A44" s="24"/>
      <c r="B44" s="31" t="s">
        <v>102</v>
      </c>
      <c r="C44" s="291"/>
      <c r="D44" s="291"/>
      <c r="E44" s="291"/>
      <c r="F44" s="292"/>
      <c r="G44" s="292"/>
      <c r="H44" s="178"/>
      <c r="I44" s="36"/>
      <c r="K44" s="5"/>
    </row>
    <row r="45" spans="1:11" ht="10.5" customHeight="1" x14ac:dyDescent="0.2">
      <c r="B45" s="16" t="s">
        <v>104</v>
      </c>
      <c r="C45" s="289">
        <v>2481648120.1499858</v>
      </c>
      <c r="D45" s="289">
        <v>5474263059.340004</v>
      </c>
      <c r="E45" s="289">
        <v>7955911179.4899902</v>
      </c>
      <c r="F45" s="290">
        <v>2828610509.7100039</v>
      </c>
      <c r="G45" s="290">
        <v>47722635.059999987</v>
      </c>
      <c r="H45" s="179">
        <v>4.8810048034457321E-2</v>
      </c>
      <c r="I45" s="20"/>
    </row>
    <row r="46" spans="1:11" ht="10.5" customHeight="1" x14ac:dyDescent="0.2">
      <c r="B46" s="33" t="s">
        <v>106</v>
      </c>
      <c r="C46" s="289">
        <v>2478319977.7199855</v>
      </c>
      <c r="D46" s="289">
        <v>5438786505.800004</v>
      </c>
      <c r="E46" s="289">
        <v>7917106483.51999</v>
      </c>
      <c r="F46" s="290">
        <v>2794598856.9600039</v>
      </c>
      <c r="G46" s="290">
        <v>47502737.00999999</v>
      </c>
      <c r="H46" s="179">
        <v>4.9003650767309281E-2</v>
      </c>
      <c r="I46" s="34"/>
    </row>
    <row r="47" spans="1:11" ht="10.5" customHeight="1" x14ac:dyDescent="0.2">
      <c r="B47" s="33" t="s">
        <v>304</v>
      </c>
      <c r="C47" s="289">
        <v>59776599.369999357</v>
      </c>
      <c r="D47" s="289">
        <v>1353104274.2600012</v>
      </c>
      <c r="E47" s="289">
        <v>1412880873.6300004</v>
      </c>
      <c r="F47" s="290">
        <v>1148387892.2700012</v>
      </c>
      <c r="G47" s="290">
        <v>8906537.6899999958</v>
      </c>
      <c r="H47" s="179">
        <v>4.1501833020169965E-2</v>
      </c>
      <c r="I47" s="34"/>
    </row>
    <row r="48" spans="1:11" ht="10.5" customHeight="1" x14ac:dyDescent="0.2">
      <c r="B48" s="33" t="s">
        <v>305</v>
      </c>
      <c r="C48" s="289">
        <v>268497.5900000002</v>
      </c>
      <c r="D48" s="289">
        <v>35355835.939999767</v>
      </c>
      <c r="E48" s="289">
        <v>35624333.52999977</v>
      </c>
      <c r="F48" s="290">
        <v>34884537.70999977</v>
      </c>
      <c r="G48" s="290">
        <v>174335.93999999994</v>
      </c>
      <c r="H48" s="179">
        <v>-8.3840725568795849E-2</v>
      </c>
      <c r="I48" s="34"/>
    </row>
    <row r="49" spans="2:9" ht="10.5" customHeight="1" x14ac:dyDescent="0.2">
      <c r="B49" s="33" t="s">
        <v>306</v>
      </c>
      <c r="C49" s="289">
        <v>3776411.5299999807</v>
      </c>
      <c r="D49" s="289">
        <v>623271960.99000466</v>
      </c>
      <c r="E49" s="289">
        <v>627048372.52000463</v>
      </c>
      <c r="F49" s="290">
        <v>612701816.49000466</v>
      </c>
      <c r="G49" s="290">
        <v>3805913.4800000004</v>
      </c>
      <c r="H49" s="179">
        <v>2.8407731998615127E-2</v>
      </c>
      <c r="I49" s="34"/>
    </row>
    <row r="50" spans="2:9" ht="10.5" customHeight="1" x14ac:dyDescent="0.2">
      <c r="B50" s="33" t="s">
        <v>307</v>
      </c>
      <c r="C50" s="289">
        <v>601069712.31001103</v>
      </c>
      <c r="D50" s="289">
        <v>525495685.77000117</v>
      </c>
      <c r="E50" s="289">
        <v>1126565398.0800121</v>
      </c>
      <c r="F50" s="290">
        <v>54776117.340000018</v>
      </c>
      <c r="G50" s="290">
        <v>7299978.3199999789</v>
      </c>
      <c r="H50" s="179">
        <v>4.6094119961797464E-2</v>
      </c>
      <c r="I50" s="34"/>
    </row>
    <row r="51" spans="2:9" ht="10.5" customHeight="1" x14ac:dyDescent="0.2">
      <c r="B51" s="33" t="s">
        <v>308</v>
      </c>
      <c r="C51" s="289">
        <v>867805072.27996874</v>
      </c>
      <c r="D51" s="289">
        <v>796057861.3099947</v>
      </c>
      <c r="E51" s="289">
        <v>1663862933.5899632</v>
      </c>
      <c r="F51" s="290">
        <v>237424189.2899988</v>
      </c>
      <c r="G51" s="290">
        <v>9435301.000000013</v>
      </c>
      <c r="H51" s="179">
        <v>4.2904071087227713E-2</v>
      </c>
      <c r="I51" s="34"/>
    </row>
    <row r="52" spans="2:9" ht="10.5" customHeight="1" x14ac:dyDescent="0.2">
      <c r="B52" s="33" t="s">
        <v>309</v>
      </c>
      <c r="C52" s="289">
        <v>945623684.64000666</v>
      </c>
      <c r="D52" s="289">
        <v>2105500887.5300033</v>
      </c>
      <c r="E52" s="289">
        <v>3051124572.1700101</v>
      </c>
      <c r="F52" s="290">
        <v>706424303.85999954</v>
      </c>
      <c r="G52" s="290">
        <v>17880670.580000002</v>
      </c>
      <c r="H52" s="179">
        <v>6.3208805468928819E-2</v>
      </c>
      <c r="I52" s="34"/>
    </row>
    <row r="53" spans="2:9" ht="10.5" customHeight="1" x14ac:dyDescent="0.2">
      <c r="B53" s="33" t="s">
        <v>105</v>
      </c>
      <c r="C53" s="289">
        <v>3328142.430000002</v>
      </c>
      <c r="D53" s="289">
        <v>35476553.540000141</v>
      </c>
      <c r="E53" s="289">
        <v>38804695.97000014</v>
      </c>
      <c r="F53" s="290">
        <v>34011652.750000149</v>
      </c>
      <c r="G53" s="290">
        <v>219898.05000000005</v>
      </c>
      <c r="H53" s="179">
        <v>1.0750751422688776E-2</v>
      </c>
      <c r="I53" s="34"/>
    </row>
    <row r="54" spans="2:9" ht="10.5" customHeight="1" x14ac:dyDescent="0.2">
      <c r="B54" s="16" t="s">
        <v>22</v>
      </c>
      <c r="C54" s="289">
        <v>1262268515.6300154</v>
      </c>
      <c r="D54" s="289">
        <v>866658329.20506203</v>
      </c>
      <c r="E54" s="289">
        <v>2128926844.8350773</v>
      </c>
      <c r="F54" s="290">
        <v>182000284.34999985</v>
      </c>
      <c r="G54" s="290">
        <v>9733440.2332499996</v>
      </c>
      <c r="H54" s="179">
        <v>4.6142463606674955E-2</v>
      </c>
      <c r="I54" s="34"/>
    </row>
    <row r="55" spans="2:9" ht="10.5" customHeight="1" x14ac:dyDescent="0.2">
      <c r="B55" s="16" t="s">
        <v>387</v>
      </c>
      <c r="C55" s="289">
        <v>1064892.9226590213</v>
      </c>
      <c r="D55" s="289">
        <v>8597193.6569040027</v>
      </c>
      <c r="E55" s="289">
        <v>9662086.5795630217</v>
      </c>
      <c r="F55" s="290">
        <v>720669.84899999946</v>
      </c>
      <c r="G55" s="290">
        <v>15910.694315999996</v>
      </c>
      <c r="H55" s="179">
        <v>-0.39450241732987013</v>
      </c>
      <c r="I55" s="34"/>
    </row>
    <row r="56" spans="2:9" ht="10.5" customHeight="1" x14ac:dyDescent="0.2">
      <c r="B56" s="16" t="s">
        <v>107</v>
      </c>
      <c r="C56" s="289"/>
      <c r="D56" s="289">
        <v>1427769085.4400051</v>
      </c>
      <c r="E56" s="289">
        <v>1427769085.4400051</v>
      </c>
      <c r="F56" s="290">
        <v>1417063327.6000051</v>
      </c>
      <c r="G56" s="290">
        <v>7643258.5199999949</v>
      </c>
      <c r="H56" s="179">
        <v>0.13198987348297608</v>
      </c>
      <c r="I56" s="34"/>
    </row>
    <row r="57" spans="2:9" ht="10.5" customHeight="1" x14ac:dyDescent="0.2">
      <c r="B57" s="33" t="s">
        <v>110</v>
      </c>
      <c r="C57" s="289"/>
      <c r="D57" s="289">
        <v>439262675.8399958</v>
      </c>
      <c r="E57" s="289">
        <v>439262675.8399958</v>
      </c>
      <c r="F57" s="290">
        <v>439262675.8399958</v>
      </c>
      <c r="G57" s="290">
        <v>2369481.9999999916</v>
      </c>
      <c r="H57" s="179">
        <v>0.13638060787786577</v>
      </c>
      <c r="I57" s="34"/>
    </row>
    <row r="58" spans="2:9" ht="10.5" customHeight="1" x14ac:dyDescent="0.2">
      <c r="B58" s="33" t="s">
        <v>109</v>
      </c>
      <c r="C58" s="289"/>
      <c r="D58" s="289">
        <v>750452567.92000902</v>
      </c>
      <c r="E58" s="289">
        <v>750452567.92000902</v>
      </c>
      <c r="F58" s="290">
        <v>750452394.62000895</v>
      </c>
      <c r="G58" s="290">
        <v>3985676.5200000033</v>
      </c>
      <c r="H58" s="179">
        <v>0.13195906132110613</v>
      </c>
      <c r="I58" s="34"/>
    </row>
    <row r="59" spans="2:9" ht="10.5" customHeight="1" x14ac:dyDescent="0.2">
      <c r="B59" s="33" t="s">
        <v>112</v>
      </c>
      <c r="C59" s="289"/>
      <c r="D59" s="289">
        <v>234610257.13999999</v>
      </c>
      <c r="E59" s="289">
        <v>234610257.13999999</v>
      </c>
      <c r="F59" s="290">
        <v>227347757.13999999</v>
      </c>
      <c r="G59" s="290">
        <v>1272100</v>
      </c>
      <c r="H59" s="179">
        <v>0.1238537660593817</v>
      </c>
      <c r="I59" s="34"/>
    </row>
    <row r="60" spans="2:9" ht="10.5" customHeight="1" x14ac:dyDescent="0.2">
      <c r="B60" s="33" t="s">
        <v>111</v>
      </c>
      <c r="C60" s="289"/>
      <c r="D60" s="289">
        <v>3443584.5400000005</v>
      </c>
      <c r="E60" s="289">
        <v>3443584.5400000005</v>
      </c>
      <c r="F60" s="290">
        <v>500</v>
      </c>
      <c r="G60" s="290">
        <v>16000</v>
      </c>
      <c r="H60" s="179">
        <v>0.13915633126420524</v>
      </c>
      <c r="I60" s="20"/>
    </row>
    <row r="61" spans="2:9" ht="10.5" customHeight="1" x14ac:dyDescent="0.2">
      <c r="B61" s="16" t="s">
        <v>103</v>
      </c>
      <c r="C61" s="289"/>
      <c r="D61" s="289"/>
      <c r="E61" s="289"/>
      <c r="F61" s="290"/>
      <c r="G61" s="290"/>
      <c r="H61" s="179"/>
      <c r="I61" s="20"/>
    </row>
    <row r="62" spans="2:9" ht="10.5" customHeight="1" x14ac:dyDescent="0.2">
      <c r="B62" s="16" t="s">
        <v>96</v>
      </c>
      <c r="C62" s="289"/>
      <c r="D62" s="289">
        <v>138.52500000000001</v>
      </c>
      <c r="E62" s="289">
        <v>138.52500000000001</v>
      </c>
      <c r="F62" s="290"/>
      <c r="G62" s="290"/>
      <c r="H62" s="179"/>
      <c r="I62" s="34"/>
    </row>
    <row r="63" spans="2:9" ht="10.5" customHeight="1" x14ac:dyDescent="0.2">
      <c r="B63" s="16" t="s">
        <v>95</v>
      </c>
      <c r="C63" s="289">
        <v>3287580.8600000083</v>
      </c>
      <c r="D63" s="289">
        <v>30206942.070000023</v>
      </c>
      <c r="E63" s="289">
        <v>33494522.930000026</v>
      </c>
      <c r="F63" s="290">
        <v>32429692.600000028</v>
      </c>
      <c r="G63" s="290">
        <v>85369.079999999987</v>
      </c>
      <c r="H63" s="179">
        <v>-4.9658652145700977E-2</v>
      </c>
      <c r="I63" s="34"/>
    </row>
    <row r="64" spans="2:9" ht="10.5" customHeight="1" x14ac:dyDescent="0.2">
      <c r="B64" s="16" t="s">
        <v>381</v>
      </c>
      <c r="C64" s="289">
        <v>25673251.089999735</v>
      </c>
      <c r="D64" s="289">
        <v>30582435.05749996</v>
      </c>
      <c r="E64" s="289">
        <v>56255686.147499688</v>
      </c>
      <c r="F64" s="290">
        <v>239474.33</v>
      </c>
      <c r="G64" s="290">
        <v>188054.78999999998</v>
      </c>
      <c r="H64" s="179">
        <v>0.29969569902993931</v>
      </c>
      <c r="I64" s="34"/>
    </row>
    <row r="65" spans="1:11" ht="10.5" customHeight="1" x14ac:dyDescent="0.2">
      <c r="B65" s="16" t="s">
        <v>418</v>
      </c>
      <c r="C65" s="289"/>
      <c r="D65" s="289">
        <v>845039.69606400002</v>
      </c>
      <c r="E65" s="289">
        <v>845039.69606400002</v>
      </c>
      <c r="F65" s="290"/>
      <c r="G65" s="290">
        <v>36260</v>
      </c>
      <c r="H65" s="179">
        <v>-0.19467951892030011</v>
      </c>
      <c r="I65" s="34"/>
    </row>
    <row r="66" spans="1:11" ht="10.5" customHeight="1" x14ac:dyDescent="0.2">
      <c r="B66" s="16" t="s">
        <v>417</v>
      </c>
      <c r="C66" s="289"/>
      <c r="D66" s="289">
        <v>2530416.4121000012</v>
      </c>
      <c r="E66" s="289">
        <v>2530416.4121000012</v>
      </c>
      <c r="F66" s="290"/>
      <c r="G66" s="290"/>
      <c r="H66" s="179">
        <v>0.10456532921396144</v>
      </c>
      <c r="I66" s="34"/>
    </row>
    <row r="67" spans="1:11" ht="10.5" customHeight="1" x14ac:dyDescent="0.2">
      <c r="B67" s="16" t="s">
        <v>441</v>
      </c>
      <c r="C67" s="289"/>
      <c r="D67" s="289">
        <v>137365034.75542805</v>
      </c>
      <c r="E67" s="289">
        <v>137365034.75542805</v>
      </c>
      <c r="F67" s="290"/>
      <c r="G67" s="290"/>
      <c r="H67" s="179">
        <v>0.171970966146888</v>
      </c>
      <c r="I67" s="34"/>
    </row>
    <row r="68" spans="1:11" ht="10.5" customHeight="1" x14ac:dyDescent="0.2">
      <c r="B68" s="16" t="s">
        <v>346</v>
      </c>
      <c r="C68" s="289"/>
      <c r="D68" s="289">
        <v>759</v>
      </c>
      <c r="E68" s="289">
        <v>759</v>
      </c>
      <c r="F68" s="290"/>
      <c r="G68" s="290"/>
      <c r="H68" s="179">
        <v>6.4516129032258007E-2</v>
      </c>
      <c r="I68" s="34"/>
    </row>
    <row r="69" spans="1:11" ht="10.5" customHeight="1" x14ac:dyDescent="0.2">
      <c r="B69" s="16" t="s">
        <v>312</v>
      </c>
      <c r="C69" s="289"/>
      <c r="D69" s="289"/>
      <c r="E69" s="289"/>
      <c r="F69" s="290"/>
      <c r="G69" s="290"/>
      <c r="H69" s="179"/>
      <c r="I69" s="34"/>
    </row>
    <row r="70" spans="1:11" ht="10.5" customHeight="1" x14ac:dyDescent="0.2">
      <c r="B70" s="16" t="s">
        <v>313</v>
      </c>
      <c r="C70" s="289"/>
      <c r="D70" s="289"/>
      <c r="E70" s="289"/>
      <c r="F70" s="290"/>
      <c r="G70" s="290"/>
      <c r="H70" s="179"/>
      <c r="I70" s="34"/>
    </row>
    <row r="71" spans="1:11" ht="10.5" customHeight="1" x14ac:dyDescent="0.2">
      <c r="B71" s="16" t="s">
        <v>94</v>
      </c>
      <c r="C71" s="289">
        <v>267329.63999999902</v>
      </c>
      <c r="D71" s="289">
        <v>6017330.9799999986</v>
      </c>
      <c r="E71" s="289">
        <v>6284660.6199999982</v>
      </c>
      <c r="F71" s="290"/>
      <c r="G71" s="290">
        <v>22442.78</v>
      </c>
      <c r="H71" s="179">
        <v>-5.7760784751547112E-2</v>
      </c>
      <c r="I71" s="34"/>
    </row>
    <row r="72" spans="1:11" ht="10.5" customHeight="1" x14ac:dyDescent="0.2">
      <c r="B72" s="16" t="s">
        <v>92</v>
      </c>
      <c r="C72" s="289">
        <v>1116635.8699999994</v>
      </c>
      <c r="D72" s="289">
        <v>165193.92999999996</v>
      </c>
      <c r="E72" s="289">
        <v>1281829.7999999993</v>
      </c>
      <c r="F72" s="290">
        <v>8966.7400000000016</v>
      </c>
      <c r="G72" s="290">
        <v>4099.4299999999994</v>
      </c>
      <c r="H72" s="179">
        <v>-0.32367648681266148</v>
      </c>
      <c r="I72" s="34"/>
    </row>
    <row r="73" spans="1:11" ht="10.5" customHeight="1" x14ac:dyDescent="0.2">
      <c r="B73" s="16" t="s">
        <v>93</v>
      </c>
      <c r="C73" s="289">
        <v>2103134.63</v>
      </c>
      <c r="D73" s="289">
        <v>352359.45999999996</v>
      </c>
      <c r="E73" s="289">
        <v>2455494.09</v>
      </c>
      <c r="F73" s="290">
        <v>59955.80999999999</v>
      </c>
      <c r="G73" s="290">
        <v>6792.0300000000007</v>
      </c>
      <c r="H73" s="179">
        <v>-0.21937027626480665</v>
      </c>
      <c r="I73" s="34"/>
      <c r="K73" s="28"/>
    </row>
    <row r="74" spans="1:11" ht="10.5" customHeight="1" x14ac:dyDescent="0.2">
      <c r="B74" s="16" t="s">
        <v>91</v>
      </c>
      <c r="C74" s="289">
        <v>1806585.0400000003</v>
      </c>
      <c r="D74" s="289">
        <v>1346073.8599999996</v>
      </c>
      <c r="E74" s="289">
        <v>3152658.8999999994</v>
      </c>
      <c r="F74" s="290">
        <v>156082.94</v>
      </c>
      <c r="G74" s="290">
        <v>13154.29</v>
      </c>
      <c r="H74" s="179">
        <v>-3.3029379816365667E-2</v>
      </c>
      <c r="I74" s="34"/>
      <c r="K74" s="28"/>
    </row>
    <row r="75" spans="1:11" s="28" customFormat="1" ht="10.5" customHeight="1" x14ac:dyDescent="0.2">
      <c r="A75" s="24"/>
      <c r="B75" s="16" t="s">
        <v>100</v>
      </c>
      <c r="C75" s="289">
        <v>661401.82000000018</v>
      </c>
      <c r="D75" s="289">
        <v>1835025.733675</v>
      </c>
      <c r="E75" s="289">
        <v>2496427.5536750001</v>
      </c>
      <c r="F75" s="290">
        <v>32721.499999999938</v>
      </c>
      <c r="G75" s="290">
        <v>8633.14</v>
      </c>
      <c r="H75" s="179">
        <v>-3.4159044449640019E-2</v>
      </c>
      <c r="I75" s="27"/>
      <c r="J75" s="5"/>
      <c r="K75" s="5"/>
    </row>
    <row r="76" spans="1:11" s="28" customFormat="1" ht="10.5" customHeight="1" x14ac:dyDescent="0.2">
      <c r="A76" s="24"/>
      <c r="B76" s="16" t="s">
        <v>388</v>
      </c>
      <c r="C76" s="289">
        <v>11082.547341000014</v>
      </c>
      <c r="D76" s="289">
        <v>89472.663095999786</v>
      </c>
      <c r="E76" s="289">
        <v>100555.21043699981</v>
      </c>
      <c r="F76" s="290">
        <v>7500.1510000000026</v>
      </c>
      <c r="G76" s="290">
        <v>165.58568400000016</v>
      </c>
      <c r="H76" s="179">
        <v>-0.39450241732987157</v>
      </c>
      <c r="I76" s="27"/>
      <c r="J76" s="5"/>
      <c r="K76" s="5"/>
    </row>
    <row r="77" spans="1:11" ht="10.5" customHeight="1" x14ac:dyDescent="0.2">
      <c r="B77" s="16" t="s">
        <v>97</v>
      </c>
      <c r="C77" s="289"/>
      <c r="D77" s="289">
        <v>97.5</v>
      </c>
      <c r="E77" s="289">
        <v>97.5</v>
      </c>
      <c r="F77" s="290"/>
      <c r="G77" s="290"/>
      <c r="H77" s="179"/>
      <c r="I77" s="20"/>
    </row>
    <row r="78" spans="1:11" ht="10.5" customHeight="1" x14ac:dyDescent="0.2">
      <c r="B78" s="16" t="s">
        <v>380</v>
      </c>
      <c r="C78" s="289"/>
      <c r="D78" s="289"/>
      <c r="E78" s="289"/>
      <c r="F78" s="290"/>
      <c r="G78" s="290"/>
      <c r="H78" s="179"/>
      <c r="I78" s="20"/>
    </row>
    <row r="79" spans="1:11" ht="10.5" customHeight="1" x14ac:dyDescent="0.2">
      <c r="B79" s="16" t="s">
        <v>419</v>
      </c>
      <c r="C79" s="289"/>
      <c r="D79" s="289">
        <v>5838075.8598500006</v>
      </c>
      <c r="E79" s="289">
        <v>5838075.8598500006</v>
      </c>
      <c r="F79" s="290"/>
      <c r="G79" s="290"/>
      <c r="H79" s="179">
        <v>0.11415812462244412</v>
      </c>
      <c r="I79" s="20"/>
    </row>
    <row r="80" spans="1:11" ht="10.5" customHeight="1" x14ac:dyDescent="0.2">
      <c r="B80" s="16" t="s">
        <v>303</v>
      </c>
      <c r="C80" s="289"/>
      <c r="D80" s="289"/>
      <c r="E80" s="289"/>
      <c r="F80" s="290"/>
      <c r="G80" s="290"/>
      <c r="H80" s="179"/>
      <c r="I80" s="34"/>
    </row>
    <row r="81" spans="1:11" ht="10.5" customHeight="1" x14ac:dyDescent="0.2">
      <c r="B81" s="268" t="s">
        <v>255</v>
      </c>
      <c r="C81" s="289"/>
      <c r="D81" s="289">
        <v>3840359.4399999976</v>
      </c>
      <c r="E81" s="289">
        <v>3840359.4399999976</v>
      </c>
      <c r="F81" s="290">
        <v>3839009.4399999976</v>
      </c>
      <c r="G81" s="290">
        <v>31111.16</v>
      </c>
      <c r="H81" s="179">
        <v>-8.4761230560531309E-2</v>
      </c>
      <c r="I81" s="34"/>
    </row>
    <row r="82" spans="1:11" ht="10.5" customHeight="1" x14ac:dyDescent="0.2">
      <c r="B82" s="16" t="s">
        <v>489</v>
      </c>
      <c r="C82" s="289"/>
      <c r="D82" s="289">
        <v>2593069.0882500005</v>
      </c>
      <c r="E82" s="289">
        <v>2593069.0882500005</v>
      </c>
      <c r="F82" s="290"/>
      <c r="G82" s="290"/>
      <c r="H82" s="179">
        <v>-0.19412430688977167</v>
      </c>
      <c r="I82" s="34"/>
    </row>
    <row r="83" spans="1:11" ht="10.5" customHeight="1" x14ac:dyDescent="0.2">
      <c r="B83" s="268" t="s">
        <v>487</v>
      </c>
      <c r="C83" s="289"/>
      <c r="D83" s="289">
        <v>147755.704</v>
      </c>
      <c r="E83" s="289">
        <v>147755.704</v>
      </c>
      <c r="F83" s="290"/>
      <c r="G83" s="290"/>
      <c r="H83" s="179">
        <v>-0.10100818389867372</v>
      </c>
      <c r="I83" s="34"/>
    </row>
    <row r="84" spans="1:11" ht="10.5" customHeight="1" x14ac:dyDescent="0.2">
      <c r="B84" s="16" t="s">
        <v>420</v>
      </c>
      <c r="C84" s="289"/>
      <c r="D84" s="289">
        <v>10901613.675194997</v>
      </c>
      <c r="E84" s="289">
        <v>10901613.675194997</v>
      </c>
      <c r="F84" s="290"/>
      <c r="G84" s="290"/>
      <c r="H84" s="179">
        <v>0.25098105016028316</v>
      </c>
      <c r="I84" s="34"/>
    </row>
    <row r="85" spans="1:11" ht="10.5" customHeight="1" x14ac:dyDescent="0.2">
      <c r="B85" s="574" t="s">
        <v>447</v>
      </c>
      <c r="C85" s="289"/>
      <c r="D85" s="289">
        <v>57555</v>
      </c>
      <c r="E85" s="289">
        <v>57555</v>
      </c>
      <c r="F85" s="290"/>
      <c r="G85" s="290"/>
      <c r="H85" s="179">
        <v>-0.79650391930163245</v>
      </c>
      <c r="I85" s="34"/>
    </row>
    <row r="86" spans="1:11" ht="10.5" hidden="1" customHeight="1" x14ac:dyDescent="0.2">
      <c r="B86" s="574"/>
      <c r="C86" s="289"/>
      <c r="D86" s="289"/>
      <c r="E86" s="289"/>
      <c r="F86" s="290"/>
      <c r="G86" s="290"/>
      <c r="H86" s="179"/>
      <c r="I86" s="34"/>
    </row>
    <row r="87" spans="1:11" ht="10.5" customHeight="1" x14ac:dyDescent="0.2">
      <c r="B87" s="16" t="s">
        <v>99</v>
      </c>
      <c r="C87" s="289">
        <v>3285556.7700001034</v>
      </c>
      <c r="D87" s="289">
        <v>2927268.282002999</v>
      </c>
      <c r="E87" s="289">
        <v>6212825.0520031024</v>
      </c>
      <c r="F87" s="290">
        <v>514586.85224699997</v>
      </c>
      <c r="G87" s="290">
        <v>22880.186540999992</v>
      </c>
      <c r="H87" s="179">
        <v>2.3510137279301624E-2</v>
      </c>
      <c r="I87" s="34"/>
    </row>
    <row r="88" spans="1:11" ht="10.5" customHeight="1" x14ac:dyDescent="0.2">
      <c r="B88" s="16" t="s">
        <v>283</v>
      </c>
      <c r="C88" s="289"/>
      <c r="D88" s="289">
        <v>-23313018</v>
      </c>
      <c r="E88" s="289">
        <v>-23313018</v>
      </c>
      <c r="F88" s="290">
        <v>-205728</v>
      </c>
      <c r="G88" s="290">
        <v>-168744</v>
      </c>
      <c r="H88" s="179">
        <v>9.5565802696237379E-2</v>
      </c>
      <c r="I88" s="34"/>
    </row>
    <row r="89" spans="1:11" ht="10.5" customHeight="1" x14ac:dyDescent="0.2">
      <c r="B89" s="16" t="s">
        <v>279</v>
      </c>
      <c r="C89" s="289">
        <v>90.9</v>
      </c>
      <c r="D89" s="289">
        <v>-193186920</v>
      </c>
      <c r="E89" s="289">
        <v>-193186829.09999999</v>
      </c>
      <c r="F89" s="290">
        <v>-737143</v>
      </c>
      <c r="G89" s="290">
        <v>-1122145</v>
      </c>
      <c r="H89" s="179">
        <v>0.47537464261605278</v>
      </c>
      <c r="I89" s="20"/>
    </row>
    <row r="90" spans="1:11" s="28" customFormat="1" ht="15.75" customHeight="1" x14ac:dyDescent="0.2">
      <c r="A90" s="24"/>
      <c r="B90" s="35" t="s">
        <v>108</v>
      </c>
      <c r="C90" s="291">
        <v>3783194177.8700013</v>
      </c>
      <c r="D90" s="291">
        <v>7798429746.334136</v>
      </c>
      <c r="E90" s="291">
        <v>11581623924.204138</v>
      </c>
      <c r="F90" s="292">
        <v>4464739910.8722553</v>
      </c>
      <c r="G90" s="292">
        <v>64243317.979790993</v>
      </c>
      <c r="H90" s="178">
        <v>5.379512472513337E-2</v>
      </c>
      <c r="I90" s="36"/>
      <c r="J90" s="5"/>
      <c r="K90" s="209" t="b">
        <f>IF(ABS(E90-SUM(E45,E54:E56,E61:E89))&lt;0.001,TRUE,FALSE)</f>
        <v>1</v>
      </c>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3674858159.7599335</v>
      </c>
      <c r="D92" s="289">
        <v>2313475748.7892413</v>
      </c>
      <c r="E92" s="289">
        <v>5988333908.5491743</v>
      </c>
      <c r="F92" s="290">
        <v>288887766.54999989</v>
      </c>
      <c r="G92" s="290">
        <v>34661030.774249956</v>
      </c>
      <c r="H92" s="179">
        <v>6.5403679143554161E-2</v>
      </c>
      <c r="I92" s="36"/>
      <c r="K92" s="5"/>
    </row>
    <row r="93" spans="1:11" ht="10.5" customHeight="1" x14ac:dyDescent="0.2">
      <c r="B93" s="16" t="s">
        <v>387</v>
      </c>
      <c r="C93" s="289">
        <v>1189352.3114270228</v>
      </c>
      <c r="D93" s="289">
        <v>10459643.609176001</v>
      </c>
      <c r="E93" s="289">
        <v>11648995.920603024</v>
      </c>
      <c r="F93" s="290">
        <v>789491.66179999954</v>
      </c>
      <c r="G93" s="290">
        <v>18153.771515999997</v>
      </c>
      <c r="H93" s="179">
        <v>-0.41870071568938183</v>
      </c>
      <c r="I93" s="34"/>
    </row>
    <row r="94" spans="1:11" ht="10.5" customHeight="1" x14ac:dyDescent="0.2">
      <c r="B94" s="16" t="s">
        <v>104</v>
      </c>
      <c r="C94" s="289">
        <v>2673068606.5899892</v>
      </c>
      <c r="D94" s="289">
        <v>5653279650.0600061</v>
      </c>
      <c r="E94" s="289">
        <v>8326348256.6499939</v>
      </c>
      <c r="F94" s="290">
        <v>2858620149.6000037</v>
      </c>
      <c r="G94" s="290">
        <v>49696115.819999993</v>
      </c>
      <c r="H94" s="179">
        <v>4.7994561709580719E-2</v>
      </c>
      <c r="I94" s="34"/>
      <c r="K94" s="28"/>
    </row>
    <row r="95" spans="1:11" ht="10.5" customHeight="1" x14ac:dyDescent="0.2">
      <c r="B95" s="33" t="s">
        <v>106</v>
      </c>
      <c r="C95" s="289">
        <v>2669040456.5099893</v>
      </c>
      <c r="D95" s="289">
        <v>5613651566.0800056</v>
      </c>
      <c r="E95" s="289">
        <v>8282692022.5899935</v>
      </c>
      <c r="F95" s="290">
        <v>2820640076.0000033</v>
      </c>
      <c r="G95" s="290">
        <v>49459184.689999998</v>
      </c>
      <c r="H95" s="179">
        <v>4.8274735803543134E-2</v>
      </c>
      <c r="I95" s="34"/>
      <c r="K95" s="28"/>
    </row>
    <row r="96" spans="1:11" s="28" customFormat="1" ht="10.5" customHeight="1" x14ac:dyDescent="0.2">
      <c r="A96" s="24"/>
      <c r="B96" s="33" t="s">
        <v>304</v>
      </c>
      <c r="C96" s="289">
        <v>74162139.059999421</v>
      </c>
      <c r="D96" s="289">
        <v>1359967903.1700013</v>
      </c>
      <c r="E96" s="289">
        <v>1434130042.2300007</v>
      </c>
      <c r="F96" s="290">
        <v>1150300269.6700015</v>
      </c>
      <c r="G96" s="290">
        <v>9032342.4299999941</v>
      </c>
      <c r="H96" s="179">
        <v>4.1462181246276986E-2</v>
      </c>
      <c r="I96" s="27"/>
      <c r="J96" s="5"/>
    </row>
    <row r="97" spans="1:11" s="28" customFormat="1" ht="10.5" customHeight="1" x14ac:dyDescent="0.2">
      <c r="A97" s="24"/>
      <c r="B97" s="33" t="s">
        <v>305</v>
      </c>
      <c r="C97" s="289">
        <v>270326.27000000019</v>
      </c>
      <c r="D97" s="289">
        <v>35358075.849999763</v>
      </c>
      <c r="E97" s="289">
        <v>35628402.119999766</v>
      </c>
      <c r="F97" s="290">
        <v>34885729.559999771</v>
      </c>
      <c r="G97" s="290">
        <v>174335.93999999994</v>
      </c>
      <c r="H97" s="179">
        <v>-8.3842448156240312E-2</v>
      </c>
      <c r="I97" s="27"/>
      <c r="J97" s="5"/>
    </row>
    <row r="98" spans="1:11" s="28" customFormat="1" ht="10.5" customHeight="1" x14ac:dyDescent="0.2">
      <c r="A98" s="24"/>
      <c r="B98" s="33" t="s">
        <v>306</v>
      </c>
      <c r="C98" s="289">
        <v>3782601.099999981</v>
      </c>
      <c r="D98" s="289">
        <v>623484840.51000464</v>
      </c>
      <c r="E98" s="289">
        <v>627267441.61000454</v>
      </c>
      <c r="F98" s="290">
        <v>612886304.15000463</v>
      </c>
      <c r="G98" s="290">
        <v>3806561.7300000004</v>
      </c>
      <c r="H98" s="179">
        <v>2.8419367760047276E-2</v>
      </c>
      <c r="I98" s="27"/>
      <c r="J98" s="5"/>
    </row>
    <row r="99" spans="1:11" s="28" customFormat="1" ht="10.5" customHeight="1" x14ac:dyDescent="0.2">
      <c r="A99" s="24"/>
      <c r="B99" s="33" t="s">
        <v>307</v>
      </c>
      <c r="C99" s="289">
        <v>669287944.12001348</v>
      </c>
      <c r="D99" s="289">
        <v>587042802.66000104</v>
      </c>
      <c r="E99" s="289">
        <v>1256330746.7800145</v>
      </c>
      <c r="F99" s="290">
        <v>58687831.470000021</v>
      </c>
      <c r="G99" s="290">
        <v>7976856.029999977</v>
      </c>
      <c r="H99" s="179">
        <v>2.9390664572217062E-2</v>
      </c>
      <c r="I99" s="27"/>
      <c r="J99" s="5"/>
    </row>
    <row r="100" spans="1:11" s="28" customFormat="1" ht="10.5" customHeight="1" x14ac:dyDescent="0.2">
      <c r="A100" s="24"/>
      <c r="B100" s="33" t="s">
        <v>308</v>
      </c>
      <c r="C100" s="289">
        <v>870952634.01996887</v>
      </c>
      <c r="D100" s="289">
        <v>796492228.04999459</v>
      </c>
      <c r="E100" s="289">
        <v>1667444862.0699635</v>
      </c>
      <c r="F100" s="290">
        <v>237493608.68999881</v>
      </c>
      <c r="G100" s="290">
        <v>9454643.3000000138</v>
      </c>
      <c r="H100" s="179">
        <v>4.3284782532336141E-2</v>
      </c>
      <c r="I100" s="27"/>
      <c r="J100" s="5"/>
    </row>
    <row r="101" spans="1:11" s="28" customFormat="1" ht="10.5" customHeight="1" x14ac:dyDescent="0.2">
      <c r="A101" s="24"/>
      <c r="B101" s="33" t="s">
        <v>309</v>
      </c>
      <c r="C101" s="289">
        <v>1050584811.9400074</v>
      </c>
      <c r="D101" s="289">
        <v>2211305715.8400054</v>
      </c>
      <c r="E101" s="289">
        <v>3261890527.7800126</v>
      </c>
      <c r="F101" s="290">
        <v>726386332.45999932</v>
      </c>
      <c r="G101" s="290">
        <v>19014445.260000005</v>
      </c>
      <c r="H101" s="179">
        <v>6.7135736355720788E-2</v>
      </c>
      <c r="I101" s="27"/>
      <c r="J101" s="5"/>
      <c r="K101" s="5"/>
    </row>
    <row r="102" spans="1:11" s="28" customFormat="1" ht="10.5" customHeight="1" x14ac:dyDescent="0.2">
      <c r="A102" s="24"/>
      <c r="B102" s="33" t="s">
        <v>105</v>
      </c>
      <c r="C102" s="289">
        <v>4028150.0800000057</v>
      </c>
      <c r="D102" s="289">
        <v>39628083.980000131</v>
      </c>
      <c r="E102" s="289">
        <v>43656234.060000129</v>
      </c>
      <c r="F102" s="290">
        <v>37980073.600000151</v>
      </c>
      <c r="G102" s="290">
        <v>236931.13000000006</v>
      </c>
      <c r="H102" s="179">
        <v>-2.5826650970028897E-3</v>
      </c>
      <c r="I102" s="27"/>
      <c r="J102" s="5"/>
      <c r="K102" s="5"/>
    </row>
    <row r="103" spans="1:11" ht="10.5" customHeight="1" x14ac:dyDescent="0.2">
      <c r="B103" s="16" t="s">
        <v>100</v>
      </c>
      <c r="C103" s="289">
        <v>73159071.590001225</v>
      </c>
      <c r="D103" s="289">
        <v>357738170.95881462</v>
      </c>
      <c r="E103" s="289">
        <v>430897242.54881579</v>
      </c>
      <c r="F103" s="290">
        <v>229007.96999999991</v>
      </c>
      <c r="G103" s="290">
        <v>1425859.4200000004</v>
      </c>
      <c r="H103" s="179">
        <v>-3.8674006056788945E-2</v>
      </c>
      <c r="I103" s="34"/>
    </row>
    <row r="104" spans="1:11" ht="10.5" customHeight="1" x14ac:dyDescent="0.2">
      <c r="B104" s="16" t="s">
        <v>388</v>
      </c>
      <c r="C104" s="289">
        <v>178507.2785729988</v>
      </c>
      <c r="D104" s="289">
        <v>2594869.6908240039</v>
      </c>
      <c r="E104" s="289">
        <v>2773376.9693970028</v>
      </c>
      <c r="F104" s="290">
        <v>100080.33820000001</v>
      </c>
      <c r="G104" s="290">
        <v>3183.0084839999995</v>
      </c>
      <c r="H104" s="179">
        <v>-0.50980208030128815</v>
      </c>
      <c r="I104" s="34"/>
    </row>
    <row r="105" spans="1:11" ht="10.5" customHeight="1" x14ac:dyDescent="0.2">
      <c r="B105" s="16" t="s">
        <v>107</v>
      </c>
      <c r="C105" s="289"/>
      <c r="D105" s="289">
        <v>1427769085.4400051</v>
      </c>
      <c r="E105" s="289">
        <v>1427769085.4400051</v>
      </c>
      <c r="F105" s="290">
        <v>1417063327.6000051</v>
      </c>
      <c r="G105" s="290">
        <v>7643258.5199999949</v>
      </c>
      <c r="H105" s="179">
        <v>0.13198987348297608</v>
      </c>
      <c r="I105" s="34"/>
      <c r="K105" s="28"/>
    </row>
    <row r="106" spans="1:11" ht="10.5" customHeight="1" x14ac:dyDescent="0.2">
      <c r="B106" s="33" t="s">
        <v>110</v>
      </c>
      <c r="C106" s="289"/>
      <c r="D106" s="289">
        <v>439262675.8399958</v>
      </c>
      <c r="E106" s="289">
        <v>439262675.8399958</v>
      </c>
      <c r="F106" s="290">
        <v>439262675.8399958</v>
      </c>
      <c r="G106" s="290">
        <v>2369481.9999999916</v>
      </c>
      <c r="H106" s="179">
        <v>0.13638060787786577</v>
      </c>
      <c r="I106" s="34"/>
    </row>
    <row r="107" spans="1:11" s="28" customFormat="1" ht="10.5" customHeight="1" x14ac:dyDescent="0.2">
      <c r="A107" s="24"/>
      <c r="B107" s="33" t="s">
        <v>109</v>
      </c>
      <c r="C107" s="289"/>
      <c r="D107" s="289">
        <v>750452567.92000902</v>
      </c>
      <c r="E107" s="289">
        <v>750452567.92000902</v>
      </c>
      <c r="F107" s="290">
        <v>750452394.62000895</v>
      </c>
      <c r="G107" s="290">
        <v>3985676.5200000033</v>
      </c>
      <c r="H107" s="179">
        <v>0.13195906132110613</v>
      </c>
      <c r="I107" s="27"/>
      <c r="J107" s="5"/>
      <c r="K107" s="5"/>
    </row>
    <row r="108" spans="1:11" ht="10.5" customHeight="1" x14ac:dyDescent="0.2">
      <c r="B108" s="33" t="s">
        <v>112</v>
      </c>
      <c r="C108" s="289"/>
      <c r="D108" s="289">
        <v>234610257.13999999</v>
      </c>
      <c r="E108" s="289">
        <v>234610257.13999999</v>
      </c>
      <c r="F108" s="290">
        <v>227347757.13999999</v>
      </c>
      <c r="G108" s="290">
        <v>1272100</v>
      </c>
      <c r="H108" s="179">
        <v>0.1238537660593817</v>
      </c>
      <c r="I108" s="34"/>
    </row>
    <row r="109" spans="1:11" ht="10.5" customHeight="1" x14ac:dyDescent="0.2">
      <c r="B109" s="33" t="s">
        <v>111</v>
      </c>
      <c r="C109" s="289"/>
      <c r="D109" s="289">
        <v>3443584.5400000005</v>
      </c>
      <c r="E109" s="289">
        <v>3443584.5400000005</v>
      </c>
      <c r="F109" s="290">
        <v>500</v>
      </c>
      <c r="G109" s="290">
        <v>16000</v>
      </c>
      <c r="H109" s="179">
        <v>0.13915633126420524</v>
      </c>
      <c r="I109" s="34"/>
    </row>
    <row r="110" spans="1:11" ht="10.5" customHeight="1" x14ac:dyDescent="0.2">
      <c r="B110" s="16" t="s">
        <v>97</v>
      </c>
      <c r="C110" s="289"/>
      <c r="D110" s="289">
        <v>97.5</v>
      </c>
      <c r="E110" s="289">
        <v>97.5</v>
      </c>
      <c r="F110" s="290"/>
      <c r="G110" s="290"/>
      <c r="H110" s="179"/>
      <c r="I110" s="20"/>
    </row>
    <row r="111" spans="1:11" ht="10.5" customHeight="1" x14ac:dyDescent="0.2">
      <c r="B111" s="16" t="s">
        <v>380</v>
      </c>
      <c r="C111" s="289"/>
      <c r="D111" s="289"/>
      <c r="E111" s="289"/>
      <c r="F111" s="290"/>
      <c r="G111" s="290"/>
      <c r="H111" s="179"/>
      <c r="I111" s="20"/>
    </row>
    <row r="112" spans="1:11" ht="10.5" customHeight="1" x14ac:dyDescent="0.2">
      <c r="B112" s="16" t="s">
        <v>419</v>
      </c>
      <c r="C112" s="289"/>
      <c r="D112" s="289">
        <v>630287414.29317844</v>
      </c>
      <c r="E112" s="289">
        <v>630287414.29317844</v>
      </c>
      <c r="F112" s="290"/>
      <c r="G112" s="290"/>
      <c r="H112" s="179">
        <v>6.9155876900478308E-2</v>
      </c>
      <c r="I112" s="20"/>
    </row>
    <row r="113" spans="1:11" ht="10.5" customHeight="1" x14ac:dyDescent="0.25">
      <c r="B113" s="16" t="s">
        <v>103</v>
      </c>
      <c r="C113" s="289"/>
      <c r="D113" s="289"/>
      <c r="E113" s="289"/>
      <c r="F113" s="290"/>
      <c r="G113" s="290"/>
      <c r="H113" s="179"/>
      <c r="I113" s="34"/>
      <c r="K113" s="40"/>
    </row>
    <row r="114" spans="1:11" ht="10.5" customHeight="1" x14ac:dyDescent="0.25">
      <c r="B114" s="16" t="s">
        <v>96</v>
      </c>
      <c r="C114" s="289"/>
      <c r="D114" s="289">
        <v>138.52500000000001</v>
      </c>
      <c r="E114" s="289">
        <v>138.52500000000001</v>
      </c>
      <c r="F114" s="290"/>
      <c r="G114" s="290"/>
      <c r="H114" s="179"/>
      <c r="I114" s="34"/>
      <c r="K114" s="40"/>
    </row>
    <row r="115" spans="1:11" s="40" customFormat="1" ht="10.5" customHeight="1" x14ac:dyDescent="0.25">
      <c r="A115" s="38"/>
      <c r="B115" s="16" t="s">
        <v>95</v>
      </c>
      <c r="C115" s="289">
        <v>3601256.5800000089</v>
      </c>
      <c r="D115" s="289">
        <v>31388862.600000024</v>
      </c>
      <c r="E115" s="289">
        <v>34990119.180000022</v>
      </c>
      <c r="F115" s="290">
        <v>33924141.650000028</v>
      </c>
      <c r="G115" s="290">
        <v>89667.479999999981</v>
      </c>
      <c r="H115" s="285">
        <v>-5.1387988236948678E-2</v>
      </c>
      <c r="I115" s="39"/>
      <c r="J115" s="5"/>
    </row>
    <row r="116" spans="1:11" s="40" customFormat="1" ht="10.5" customHeight="1" x14ac:dyDescent="0.25">
      <c r="A116" s="38"/>
      <c r="B116" s="16" t="s">
        <v>381</v>
      </c>
      <c r="C116" s="289">
        <v>85561264.429998979</v>
      </c>
      <c r="D116" s="289">
        <v>66671409.241331026</v>
      </c>
      <c r="E116" s="289">
        <v>152232673.67133</v>
      </c>
      <c r="F116" s="290">
        <v>246862.33</v>
      </c>
      <c r="G116" s="290">
        <v>912363.40249999997</v>
      </c>
      <c r="H116" s="285">
        <v>0.12435287130281614</v>
      </c>
      <c r="I116" s="39"/>
      <c r="J116" s="5"/>
      <c r="K116" s="5"/>
    </row>
    <row r="117" spans="1:11" s="40" customFormat="1" ht="10.5" customHeight="1" x14ac:dyDescent="0.25">
      <c r="A117" s="38"/>
      <c r="B117" s="16" t="s">
        <v>418</v>
      </c>
      <c r="C117" s="289"/>
      <c r="D117" s="289">
        <v>845039.69606400002</v>
      </c>
      <c r="E117" s="289">
        <v>845039.69606400002</v>
      </c>
      <c r="F117" s="290"/>
      <c r="G117" s="290">
        <v>36260</v>
      </c>
      <c r="H117" s="285">
        <v>-0.19467951892030011</v>
      </c>
      <c r="I117" s="39"/>
      <c r="J117" s="5"/>
      <c r="K117" s="5"/>
    </row>
    <row r="118" spans="1:11" ht="10.5" customHeight="1" x14ac:dyDescent="0.2">
      <c r="B118" s="16" t="s">
        <v>417</v>
      </c>
      <c r="C118" s="289"/>
      <c r="D118" s="289">
        <v>9340081.703459993</v>
      </c>
      <c r="E118" s="289">
        <v>9340081.703459993</v>
      </c>
      <c r="F118" s="290"/>
      <c r="G118" s="290"/>
      <c r="H118" s="179">
        <v>2.2229972655829711E-2</v>
      </c>
      <c r="I118" s="34"/>
    </row>
    <row r="119" spans="1:11" ht="10.5" customHeight="1" x14ac:dyDescent="0.2">
      <c r="B119" s="16" t="s">
        <v>441</v>
      </c>
      <c r="C119" s="289"/>
      <c r="D119" s="289">
        <v>657989339.94270837</v>
      </c>
      <c r="E119" s="289">
        <v>657989339.94270837</v>
      </c>
      <c r="F119" s="290"/>
      <c r="G119" s="290"/>
      <c r="H119" s="179">
        <v>8.4614997114718093E-2</v>
      </c>
      <c r="I119" s="34"/>
    </row>
    <row r="120" spans="1:11" ht="10.5" customHeight="1" x14ac:dyDescent="0.2">
      <c r="B120" s="16" t="s">
        <v>346</v>
      </c>
      <c r="C120" s="289"/>
      <c r="D120" s="289">
        <v>82984</v>
      </c>
      <c r="E120" s="289">
        <v>82984</v>
      </c>
      <c r="F120" s="290"/>
      <c r="G120" s="290"/>
      <c r="H120" s="179">
        <v>0.27266313932980601</v>
      </c>
      <c r="I120" s="34"/>
    </row>
    <row r="121" spans="1:11" ht="10.5" customHeight="1" x14ac:dyDescent="0.2">
      <c r="B121" s="16" t="s">
        <v>312</v>
      </c>
      <c r="C121" s="289"/>
      <c r="D121" s="289"/>
      <c r="E121" s="289"/>
      <c r="F121" s="290"/>
      <c r="G121" s="290"/>
      <c r="H121" s="179"/>
      <c r="I121" s="34"/>
    </row>
    <row r="122" spans="1:11" ht="10.5" customHeight="1" x14ac:dyDescent="0.2">
      <c r="B122" s="16" t="s">
        <v>313</v>
      </c>
      <c r="C122" s="289"/>
      <c r="D122" s="289"/>
      <c r="E122" s="289"/>
      <c r="F122" s="290"/>
      <c r="G122" s="290"/>
      <c r="H122" s="179"/>
      <c r="I122" s="34"/>
      <c r="K122" s="28"/>
    </row>
    <row r="123" spans="1:11" ht="10.5" customHeight="1" x14ac:dyDescent="0.2">
      <c r="B123" s="16" t="s">
        <v>91</v>
      </c>
      <c r="C123" s="289">
        <v>16065955.029999999</v>
      </c>
      <c r="D123" s="289">
        <v>9233757.9900000002</v>
      </c>
      <c r="E123" s="289">
        <v>25299713.02</v>
      </c>
      <c r="F123" s="290">
        <v>858286.85000000021</v>
      </c>
      <c r="G123" s="290">
        <v>188092.51</v>
      </c>
      <c r="H123" s="179">
        <v>1.7286187459204516E-3</v>
      </c>
      <c r="I123" s="34"/>
    </row>
    <row r="124" spans="1:11" ht="10.5" customHeight="1" x14ac:dyDescent="0.2">
      <c r="B124" s="16" t="s">
        <v>94</v>
      </c>
      <c r="C124" s="289">
        <v>267329.63999999902</v>
      </c>
      <c r="D124" s="289">
        <v>6017330.9799999986</v>
      </c>
      <c r="E124" s="289">
        <v>6284660.6199999982</v>
      </c>
      <c r="F124" s="290"/>
      <c r="G124" s="290">
        <v>22442.78</v>
      </c>
      <c r="H124" s="179">
        <v>-5.7760784751547112E-2</v>
      </c>
      <c r="I124" s="34"/>
    </row>
    <row r="125" spans="1:11" s="28" customFormat="1" ht="10.5" customHeight="1" x14ac:dyDescent="0.2">
      <c r="A125" s="24"/>
      <c r="B125" s="16" t="s">
        <v>92</v>
      </c>
      <c r="C125" s="289">
        <v>1116635.8699999994</v>
      </c>
      <c r="D125" s="289">
        <v>165193.92999999996</v>
      </c>
      <c r="E125" s="289">
        <v>1281829.7999999993</v>
      </c>
      <c r="F125" s="290">
        <v>8966.7400000000016</v>
      </c>
      <c r="G125" s="290">
        <v>4099.4299999999994</v>
      </c>
      <c r="H125" s="179">
        <v>-0.32367648681266148</v>
      </c>
      <c r="I125" s="27"/>
      <c r="J125" s="5"/>
      <c r="K125" s="5"/>
    </row>
    <row r="126" spans="1:11" ht="10.5" customHeight="1" x14ac:dyDescent="0.2">
      <c r="B126" s="16" t="s">
        <v>93</v>
      </c>
      <c r="C126" s="289">
        <v>2103134.63</v>
      </c>
      <c r="D126" s="289">
        <v>352359.45999999996</v>
      </c>
      <c r="E126" s="289">
        <v>2455494.09</v>
      </c>
      <c r="F126" s="290">
        <v>59955.80999999999</v>
      </c>
      <c r="G126" s="290">
        <v>6792.0300000000007</v>
      </c>
      <c r="H126" s="179">
        <v>-0.21937027626480665</v>
      </c>
      <c r="I126" s="34"/>
    </row>
    <row r="127" spans="1:11" ht="10.5" customHeight="1" x14ac:dyDescent="0.2">
      <c r="B127" s="16" t="s">
        <v>252</v>
      </c>
      <c r="C127" s="289"/>
      <c r="D127" s="289"/>
      <c r="E127" s="289"/>
      <c r="F127" s="290"/>
      <c r="G127" s="290"/>
      <c r="H127" s="179"/>
      <c r="I127" s="34"/>
    </row>
    <row r="128" spans="1:11" ht="10.5" customHeight="1" x14ac:dyDescent="0.2">
      <c r="B128" s="16" t="s">
        <v>303</v>
      </c>
      <c r="C128" s="289"/>
      <c r="D128" s="289"/>
      <c r="E128" s="289"/>
      <c r="F128" s="290"/>
      <c r="G128" s="290"/>
      <c r="H128" s="179"/>
      <c r="I128" s="34"/>
    </row>
    <row r="129" spans="1:11" ht="10.5" customHeight="1" x14ac:dyDescent="0.2">
      <c r="B129" s="268" t="s">
        <v>255</v>
      </c>
      <c r="C129" s="289"/>
      <c r="D129" s="289">
        <v>3840359.4399999976</v>
      </c>
      <c r="E129" s="289">
        <v>3840359.4399999976</v>
      </c>
      <c r="F129" s="290">
        <v>3839009.4399999976</v>
      </c>
      <c r="G129" s="290">
        <v>31111.16</v>
      </c>
      <c r="H129" s="179">
        <v>-8.4761230560531309E-2</v>
      </c>
      <c r="I129" s="34"/>
    </row>
    <row r="130" spans="1:11" ht="10.5" customHeight="1" x14ac:dyDescent="0.2">
      <c r="B130" s="16" t="s">
        <v>489</v>
      </c>
      <c r="C130" s="289"/>
      <c r="D130" s="289">
        <v>60147614.570250012</v>
      </c>
      <c r="E130" s="289">
        <v>60147614.570250012</v>
      </c>
      <c r="F130" s="290"/>
      <c r="G130" s="290"/>
      <c r="H130" s="179"/>
      <c r="I130" s="34"/>
    </row>
    <row r="131" spans="1:11" ht="10.5" customHeight="1" x14ac:dyDescent="0.2">
      <c r="B131" s="268" t="s">
        <v>487</v>
      </c>
      <c r="C131" s="289"/>
      <c r="D131" s="289">
        <v>25741162.626449961</v>
      </c>
      <c r="E131" s="289">
        <v>25741162.626449961</v>
      </c>
      <c r="F131" s="290"/>
      <c r="G131" s="290"/>
      <c r="H131" s="179">
        <v>0.26524556202407168</v>
      </c>
      <c r="I131" s="34"/>
    </row>
    <row r="132" spans="1:11" ht="10.5" customHeight="1" x14ac:dyDescent="0.2">
      <c r="B132" s="16" t="s">
        <v>420</v>
      </c>
      <c r="C132" s="289"/>
      <c r="D132" s="289">
        <v>46705087.397386</v>
      </c>
      <c r="E132" s="289">
        <v>46705087.397386</v>
      </c>
      <c r="F132" s="290"/>
      <c r="G132" s="290"/>
      <c r="H132" s="179">
        <v>0.11609678577718552</v>
      </c>
      <c r="I132" s="34"/>
    </row>
    <row r="133" spans="1:11" ht="10.5" customHeight="1" x14ac:dyDescent="0.2">
      <c r="B133" s="574" t="s">
        <v>449</v>
      </c>
      <c r="C133" s="289"/>
      <c r="D133" s="289">
        <v>96421.56</v>
      </c>
      <c r="E133" s="289">
        <v>96421.56</v>
      </c>
      <c r="F133" s="290"/>
      <c r="G133" s="290"/>
      <c r="H133" s="179">
        <v>-0.72518387400958995</v>
      </c>
      <c r="I133" s="34"/>
    </row>
    <row r="134" spans="1:11" ht="10.5" hidden="1" customHeight="1" x14ac:dyDescent="0.2">
      <c r="B134" s="574"/>
      <c r="C134" s="289"/>
      <c r="D134" s="289"/>
      <c r="E134" s="289"/>
      <c r="F134" s="290"/>
      <c r="G134" s="290"/>
      <c r="H134" s="179"/>
      <c r="I134" s="34"/>
    </row>
    <row r="135" spans="1:11" ht="10.5" customHeight="1" x14ac:dyDescent="0.2">
      <c r="B135" s="16" t="s">
        <v>99</v>
      </c>
      <c r="C135" s="289">
        <v>4765144.9500001036</v>
      </c>
      <c r="D135" s="289">
        <v>5720301.4783280017</v>
      </c>
      <c r="E135" s="289">
        <v>10485446.428328104</v>
      </c>
      <c r="F135" s="290">
        <v>2033003.6827489999</v>
      </c>
      <c r="G135" s="290">
        <v>39492.015388</v>
      </c>
      <c r="H135" s="179">
        <v>1.4793832247363303E-2</v>
      </c>
      <c r="I135" s="34"/>
    </row>
    <row r="136" spans="1:11" ht="10.5" customHeight="1" x14ac:dyDescent="0.2">
      <c r="B136" s="16" t="s">
        <v>283</v>
      </c>
      <c r="C136" s="289"/>
      <c r="D136" s="289">
        <v>-27264727.07</v>
      </c>
      <c r="E136" s="289">
        <v>-27264727.07</v>
      </c>
      <c r="F136" s="290">
        <v>-206088</v>
      </c>
      <c r="G136" s="290">
        <v>-199920</v>
      </c>
      <c r="H136" s="179">
        <v>0.11970827900753345</v>
      </c>
      <c r="I136" s="34"/>
      <c r="K136" s="28"/>
    </row>
    <row r="137" spans="1:11" ht="10.5" customHeight="1" x14ac:dyDescent="0.2">
      <c r="B137" s="16" t="s">
        <v>279</v>
      </c>
      <c r="C137" s="289">
        <v>468.65999999999997</v>
      </c>
      <c r="D137" s="289">
        <v>-397681083.80000001</v>
      </c>
      <c r="E137" s="289">
        <v>-397680615.13999999</v>
      </c>
      <c r="F137" s="290">
        <v>-818904</v>
      </c>
      <c r="G137" s="290">
        <v>-2623661</v>
      </c>
      <c r="H137" s="179">
        <v>0.47114655029239683</v>
      </c>
      <c r="I137" s="34"/>
    </row>
    <row r="138" spans="1:11" s="28" customFormat="1" ht="10.5" customHeight="1" x14ac:dyDescent="0.2">
      <c r="A138" s="24"/>
      <c r="B138" s="29" t="s">
        <v>113</v>
      </c>
      <c r="C138" s="291">
        <v>6535934887.3199224</v>
      </c>
      <c r="D138" s="291">
        <v>10894996314.612223</v>
      </c>
      <c r="E138" s="291">
        <v>17430931201.932144</v>
      </c>
      <c r="F138" s="292">
        <v>4605635058.2227573</v>
      </c>
      <c r="G138" s="292">
        <v>91954341.122137934</v>
      </c>
      <c r="H138" s="178">
        <v>5.6274691121276144E-2</v>
      </c>
      <c r="I138" s="36"/>
      <c r="J138" s="5"/>
      <c r="K138" s="209" t="b">
        <f>IF(ABS(E138-SUM(E92:E94,E103:E105,E110:E137))&lt;0.001,TRUE,FALSE)</f>
        <v>1</v>
      </c>
    </row>
    <row r="139" spans="1:11" s="28" customFormat="1" ht="10.5" customHeight="1" x14ac:dyDescent="0.2">
      <c r="A139" s="24"/>
      <c r="B139" s="74" t="s">
        <v>122</v>
      </c>
      <c r="C139" s="291"/>
      <c r="D139" s="291"/>
      <c r="E139" s="291"/>
      <c r="F139" s="292"/>
      <c r="G139" s="292"/>
      <c r="H139" s="178"/>
      <c r="I139" s="36"/>
      <c r="K139" s="5"/>
    </row>
    <row r="140" spans="1:11" ht="18" customHeight="1" x14ac:dyDescent="0.2">
      <c r="B140" s="16" t="s">
        <v>386</v>
      </c>
      <c r="C140" s="289">
        <v>28457944.709999949</v>
      </c>
      <c r="D140" s="289">
        <v>166922497.24000144</v>
      </c>
      <c r="E140" s="289">
        <v>195380441.95000139</v>
      </c>
      <c r="F140" s="290">
        <v>90363.529999999984</v>
      </c>
      <c r="G140" s="290">
        <v>1358433.1200000003</v>
      </c>
      <c r="H140" s="179">
        <v>8.0893132863150807E-2</v>
      </c>
      <c r="I140" s="34"/>
    </row>
    <row r="141" spans="1:11" ht="10.5" customHeight="1" x14ac:dyDescent="0.2">
      <c r="B141" s="16" t="s">
        <v>100</v>
      </c>
      <c r="C141" s="289">
        <v>654606.96999999741</v>
      </c>
      <c r="D141" s="289">
        <v>15761815.690000003</v>
      </c>
      <c r="E141" s="289">
        <v>16416422.660000002</v>
      </c>
      <c r="F141" s="290"/>
      <c r="G141" s="290">
        <v>113674.54000000004</v>
      </c>
      <c r="H141" s="179">
        <v>0.41533001200992059</v>
      </c>
      <c r="I141" s="34"/>
    </row>
    <row r="142" spans="1:11" ht="10.5" customHeight="1" x14ac:dyDescent="0.2">
      <c r="B142" s="16" t="s">
        <v>177</v>
      </c>
      <c r="C142" s="289">
        <v>2612651.630000018</v>
      </c>
      <c r="D142" s="289">
        <v>2373516.4699999779</v>
      </c>
      <c r="E142" s="289">
        <v>4986168.0999999959</v>
      </c>
      <c r="F142" s="290">
        <v>1758</v>
      </c>
      <c r="G142" s="290">
        <v>35310.170000000006</v>
      </c>
      <c r="H142" s="179">
        <v>0.29626593393073852</v>
      </c>
      <c r="I142" s="34"/>
    </row>
    <row r="143" spans="1:11" ht="10.5" customHeight="1" x14ac:dyDescent="0.2">
      <c r="B143" s="16" t="s">
        <v>22</v>
      </c>
      <c r="C143" s="289">
        <v>58401806.520002969</v>
      </c>
      <c r="D143" s="289">
        <v>40603046.753650218</v>
      </c>
      <c r="E143" s="289">
        <v>99004853.273653194</v>
      </c>
      <c r="F143" s="290">
        <v>63974.200000000004</v>
      </c>
      <c r="G143" s="290">
        <v>614547.16050000116</v>
      </c>
      <c r="H143" s="179">
        <v>0.16565968865506364</v>
      </c>
      <c r="I143" s="34"/>
    </row>
    <row r="144" spans="1:11" ht="10.5" customHeight="1" x14ac:dyDescent="0.2">
      <c r="B144" s="16" t="s">
        <v>381</v>
      </c>
      <c r="C144" s="289">
        <v>1620300.9399999972</v>
      </c>
      <c r="D144" s="289">
        <v>696860.26499999978</v>
      </c>
      <c r="E144" s="289">
        <v>2317161.2049999973</v>
      </c>
      <c r="F144" s="290"/>
      <c r="G144" s="290">
        <v>14134.4025</v>
      </c>
      <c r="H144" s="179">
        <v>0.44530452169206125</v>
      </c>
      <c r="I144" s="34"/>
    </row>
    <row r="145" spans="2:11" ht="10.5" customHeight="1" x14ac:dyDescent="0.2">
      <c r="B145" s="37" t="s">
        <v>312</v>
      </c>
      <c r="C145" s="289"/>
      <c r="D145" s="289">
        <v>3104777.1524800011</v>
      </c>
      <c r="E145" s="289">
        <v>3104777.1524800011</v>
      </c>
      <c r="F145" s="290"/>
      <c r="G145" s="290"/>
      <c r="H145" s="179">
        <v>-0.16391602435884189</v>
      </c>
      <c r="I145" s="34"/>
    </row>
    <row r="146" spans="2:11" ht="10.5" customHeight="1" x14ac:dyDescent="0.2">
      <c r="B146" s="16" t="s">
        <v>385</v>
      </c>
      <c r="C146" s="289">
        <v>34941939.030000083</v>
      </c>
      <c r="D146" s="289">
        <v>25244494.769999705</v>
      </c>
      <c r="E146" s="289">
        <v>60186433.799999788</v>
      </c>
      <c r="F146" s="290">
        <v>33537.140000000007</v>
      </c>
      <c r="G146" s="290">
        <v>382817.56000000006</v>
      </c>
      <c r="H146" s="179">
        <v>0.13399018239163696</v>
      </c>
      <c r="I146" s="34"/>
    </row>
    <row r="147" spans="2:11" ht="10.5" customHeight="1" x14ac:dyDescent="0.2">
      <c r="B147" s="16" t="s">
        <v>382</v>
      </c>
      <c r="C147" s="289"/>
      <c r="D147" s="289">
        <v>1647850.6600000001</v>
      </c>
      <c r="E147" s="289">
        <v>1647850.6600000001</v>
      </c>
      <c r="F147" s="290"/>
      <c r="G147" s="290">
        <v>10625</v>
      </c>
      <c r="H147" s="179">
        <v>-0.12703480247054599</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416.5</v>
      </c>
      <c r="D150" s="289">
        <v>3828664.8973119794</v>
      </c>
      <c r="E150" s="289">
        <v>3829081.3973119794</v>
      </c>
      <c r="F150" s="290">
        <v>3925.1007</v>
      </c>
      <c r="G150" s="290">
        <v>8709.0398840000071</v>
      </c>
      <c r="H150" s="179">
        <v>-8.1865605008255571E-2</v>
      </c>
      <c r="I150" s="34"/>
    </row>
    <row r="151" spans="2:11" ht="10.5" customHeight="1" x14ac:dyDescent="0.2">
      <c r="B151" s="41" t="s">
        <v>120</v>
      </c>
      <c r="C151" s="293">
        <v>126689666.30000304</v>
      </c>
      <c r="D151" s="293">
        <v>260183523.89844328</v>
      </c>
      <c r="E151" s="293">
        <v>386873190.19844633</v>
      </c>
      <c r="F151" s="294">
        <v>193557.97070000001</v>
      </c>
      <c r="G151" s="294">
        <v>2538250.9928840017</v>
      </c>
      <c r="H151" s="286">
        <v>0.11946266955495211</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431</v>
      </c>
      <c r="C156" s="208"/>
      <c r="D156" s="208"/>
      <c r="E156" s="208"/>
      <c r="F156" s="208"/>
      <c r="G156" s="208"/>
      <c r="H156" s="205"/>
      <c r="I156" s="34"/>
    </row>
    <row r="157" spans="2:11" ht="14.25" customHeight="1" x14ac:dyDescent="0.25">
      <c r="B157" s="7" t="s">
        <v>288</v>
      </c>
      <c r="C157" s="8"/>
      <c r="D157" s="8"/>
      <c r="E157" s="8"/>
      <c r="F157" s="8"/>
      <c r="G157" s="8"/>
      <c r="H157" s="8"/>
      <c r="I157" s="8"/>
    </row>
    <row r="158" spans="2:11" ht="12" customHeight="1" x14ac:dyDescent="0.2">
      <c r="B158" s="9"/>
      <c r="C158" s="10" t="str">
        <f>C3</f>
        <v>PERIODE DU 1.1 AU 31.10.2024</v>
      </c>
      <c r="D158" s="11"/>
    </row>
    <row r="159" spans="2:11" ht="14.25" customHeight="1" x14ac:dyDescent="0.2">
      <c r="B159" s="12" t="str">
        <f>B4</f>
        <v xml:space="preserve">             I - ASSURANCE MALADIE : DÉPENSES en milliers d'euros</v>
      </c>
      <c r="C159" s="13"/>
      <c r="D159" s="13"/>
      <c r="E159" s="13"/>
      <c r="F159" s="13"/>
      <c r="G159" s="13"/>
      <c r="H159" s="14"/>
      <c r="I159" s="15"/>
      <c r="K159" s="28"/>
    </row>
    <row r="160" spans="2:11" ht="12" customHeight="1" x14ac:dyDescent="0.2">
      <c r="B160" s="16" t="s">
        <v>4</v>
      </c>
      <c r="C160" s="386" t="s">
        <v>1</v>
      </c>
      <c r="D160" s="17" t="s">
        <v>2</v>
      </c>
      <c r="E160" s="386" t="s">
        <v>6</v>
      </c>
      <c r="F160" s="219" t="s">
        <v>3</v>
      </c>
      <c r="G160" s="219" t="s">
        <v>237</v>
      </c>
      <c r="H160" s="19" t="str">
        <f>$H$5</f>
        <v>PCAP</v>
      </c>
      <c r="I160" s="20"/>
      <c r="K160" s="28"/>
    </row>
    <row r="161" spans="1:11" ht="9.75" customHeight="1" x14ac:dyDescent="0.2">
      <c r="B161" s="21"/>
      <c r="C161" s="45" t="s">
        <v>5</v>
      </c>
      <c r="D161" s="44" t="s">
        <v>5</v>
      </c>
      <c r="E161" s="45"/>
      <c r="F161" s="220" t="s">
        <v>241</v>
      </c>
      <c r="G161" s="220" t="s">
        <v>239</v>
      </c>
      <c r="H161" s="22" t="str">
        <f>$H$6</f>
        <v>en %</v>
      </c>
      <c r="I161" s="23"/>
      <c r="K161" s="28"/>
    </row>
    <row r="162" spans="1:11" s="28" customFormat="1" ht="13.5" customHeight="1" x14ac:dyDescent="0.2">
      <c r="A162" s="24"/>
      <c r="B162" s="31" t="s">
        <v>121</v>
      </c>
      <c r="C162" s="30"/>
      <c r="D162" s="30"/>
      <c r="E162" s="30"/>
      <c r="F162" s="222"/>
      <c r="G162" s="222"/>
      <c r="H162" s="178"/>
      <c r="I162" s="36"/>
    </row>
    <row r="163" spans="1:11" s="28" customFormat="1" ht="10.5" customHeight="1" x14ac:dyDescent="0.2">
      <c r="A163" s="24"/>
      <c r="B163" s="16" t="s">
        <v>116</v>
      </c>
      <c r="C163" s="289">
        <v>1040537326.0599989</v>
      </c>
      <c r="D163" s="289">
        <v>113206207.08000016</v>
      </c>
      <c r="E163" s="289">
        <v>1153743533.1399992</v>
      </c>
      <c r="F163" s="290">
        <v>1782126.7399999991</v>
      </c>
      <c r="G163" s="290">
        <v>9511450.030000018</v>
      </c>
      <c r="H163" s="179">
        <v>-7.3583878210350284E-2</v>
      </c>
      <c r="I163" s="36"/>
      <c r="J163" s="5"/>
    </row>
    <row r="164" spans="1:11" s="28" customFormat="1" ht="10.5" customHeight="1" x14ac:dyDescent="0.2">
      <c r="A164" s="24"/>
      <c r="B164" s="16" t="s">
        <v>117</v>
      </c>
      <c r="C164" s="289">
        <v>611107641.89000118</v>
      </c>
      <c r="D164" s="289">
        <v>80945118.519999966</v>
      </c>
      <c r="E164" s="289">
        <v>692052760.41000116</v>
      </c>
      <c r="F164" s="290">
        <v>28628.020000000008</v>
      </c>
      <c r="G164" s="290">
        <v>4979051.95</v>
      </c>
      <c r="H164" s="179">
        <v>-0.12319556129074882</v>
      </c>
      <c r="I164" s="36"/>
      <c r="J164" s="5"/>
    </row>
    <row r="165" spans="1:11" s="28" customFormat="1" ht="10.5" customHeight="1" x14ac:dyDescent="0.2">
      <c r="A165" s="24"/>
      <c r="B165" s="16" t="s">
        <v>118</v>
      </c>
      <c r="C165" s="289">
        <v>17699862.669999979</v>
      </c>
      <c r="D165" s="289">
        <v>392358846.5999999</v>
      </c>
      <c r="E165" s="289">
        <v>410058709.26999992</v>
      </c>
      <c r="F165" s="290"/>
      <c r="G165" s="290">
        <v>2208022.8799999994</v>
      </c>
      <c r="H165" s="179">
        <v>3.5375094902371895E-2</v>
      </c>
      <c r="I165" s="36"/>
      <c r="J165" s="5"/>
    </row>
    <row r="166" spans="1:11" s="28" customFormat="1" ht="10.5" customHeight="1" x14ac:dyDescent="0.2">
      <c r="A166" s="24"/>
      <c r="B166" s="16" t="s">
        <v>166</v>
      </c>
      <c r="C166" s="289">
        <v>176585716.84000292</v>
      </c>
      <c r="D166" s="289">
        <v>14621852.090000348</v>
      </c>
      <c r="E166" s="289">
        <v>191207568.93000329</v>
      </c>
      <c r="F166" s="290">
        <v>24837.149999999994</v>
      </c>
      <c r="G166" s="290">
        <v>1470127.9499999988</v>
      </c>
      <c r="H166" s="179">
        <v>-6.7041202654423371E-2</v>
      </c>
      <c r="I166" s="36"/>
      <c r="J166" s="5"/>
    </row>
    <row r="167" spans="1:11" s="28" customFormat="1" ht="10.5" customHeight="1" x14ac:dyDescent="0.2">
      <c r="A167" s="24"/>
      <c r="B167" s="16" t="s">
        <v>22</v>
      </c>
      <c r="C167" s="289">
        <v>120589539.91999415</v>
      </c>
      <c r="D167" s="289">
        <v>14192926.960000006</v>
      </c>
      <c r="E167" s="289">
        <v>134782466.87999415</v>
      </c>
      <c r="F167" s="290">
        <v>5522.7999999999993</v>
      </c>
      <c r="G167" s="290">
        <v>937136.25999999698</v>
      </c>
      <c r="H167" s="179">
        <v>-9.997263297115766E-2</v>
      </c>
      <c r="I167" s="36"/>
      <c r="J167" s="5"/>
    </row>
    <row r="168" spans="1:11" s="28" customFormat="1" ht="10.5" customHeight="1" x14ac:dyDescent="0.2">
      <c r="A168" s="24"/>
      <c r="B168" s="16" t="s">
        <v>115</v>
      </c>
      <c r="C168" s="289">
        <v>100675874.3599999</v>
      </c>
      <c r="D168" s="289">
        <v>91157620.280001223</v>
      </c>
      <c r="E168" s="289">
        <v>191833494.64000112</v>
      </c>
      <c r="F168" s="290">
        <v>12544759.249999989</v>
      </c>
      <c r="G168" s="290">
        <v>1188402.1400000001</v>
      </c>
      <c r="H168" s="179">
        <v>2.159840586650974E-3</v>
      </c>
      <c r="I168" s="36"/>
      <c r="J168" s="5"/>
    </row>
    <row r="169" spans="1:11" s="28" customFormat="1" ht="10.5" customHeight="1" x14ac:dyDescent="0.2">
      <c r="A169" s="24"/>
      <c r="B169" s="16" t="s">
        <v>114</v>
      </c>
      <c r="C169" s="289">
        <v>1231134.389999995</v>
      </c>
      <c r="D169" s="289">
        <v>66037331.859998539</v>
      </c>
      <c r="E169" s="289">
        <v>67268466.24999854</v>
      </c>
      <c r="F169" s="290">
        <v>11112.27</v>
      </c>
      <c r="G169" s="290">
        <v>429203.28999999777</v>
      </c>
      <c r="H169" s="179">
        <v>0.1007930481462358</v>
      </c>
      <c r="I169" s="36"/>
      <c r="J169" s="5"/>
    </row>
    <row r="170" spans="1:11" s="28" customFormat="1" ht="10.5" customHeight="1" x14ac:dyDescent="0.2">
      <c r="A170" s="24"/>
      <c r="B170" s="16" t="s">
        <v>100</v>
      </c>
      <c r="C170" s="289">
        <v>33602.009999999857</v>
      </c>
      <c r="D170" s="289">
        <v>35939.649999999994</v>
      </c>
      <c r="E170" s="289">
        <v>69541.659999999858</v>
      </c>
      <c r="F170" s="290"/>
      <c r="G170" s="290">
        <v>185</v>
      </c>
      <c r="H170" s="179">
        <v>0.37692651755796525</v>
      </c>
      <c r="I170" s="36"/>
      <c r="J170" s="5"/>
    </row>
    <row r="171" spans="1:11" s="28" customFormat="1" ht="10.5" customHeight="1" x14ac:dyDescent="0.2">
      <c r="A171" s="24"/>
      <c r="B171" s="16" t="s">
        <v>283</v>
      </c>
      <c r="C171" s="289"/>
      <c r="D171" s="289">
        <v>-111120</v>
      </c>
      <c r="E171" s="289">
        <v>-111120</v>
      </c>
      <c r="F171" s="290"/>
      <c r="G171" s="290">
        <v>-768</v>
      </c>
      <c r="H171" s="179">
        <v>0.19886069394096317</v>
      </c>
      <c r="I171" s="36"/>
      <c r="J171" s="5"/>
    </row>
    <row r="172" spans="1:11" s="28" customFormat="1" ht="12.75" customHeight="1" x14ac:dyDescent="0.2">
      <c r="A172" s="24"/>
      <c r="B172" s="16" t="s">
        <v>416</v>
      </c>
      <c r="C172" s="289"/>
      <c r="D172" s="289"/>
      <c r="E172" s="289"/>
      <c r="F172" s="290"/>
      <c r="G172" s="290"/>
      <c r="H172" s="179"/>
      <c r="I172" s="36"/>
      <c r="J172" s="5"/>
    </row>
    <row r="173" spans="1:11" s="28" customFormat="1" ht="12.75" customHeight="1" x14ac:dyDescent="0.2">
      <c r="A173" s="24"/>
      <c r="B173" s="16" t="s">
        <v>412</v>
      </c>
      <c r="C173" s="289"/>
      <c r="D173" s="289">
        <v>2276039.9809300005</v>
      </c>
      <c r="E173" s="289">
        <v>2276039.9809300005</v>
      </c>
      <c r="F173" s="290"/>
      <c r="G173" s="290"/>
      <c r="H173" s="179">
        <v>0.37406284644949084</v>
      </c>
      <c r="I173" s="36"/>
      <c r="J173" s="5"/>
    </row>
    <row r="174" spans="1:11" s="28" customFormat="1" ht="12.75" customHeight="1" x14ac:dyDescent="0.2">
      <c r="A174" s="24"/>
      <c r="B174" s="16" t="s">
        <v>374</v>
      </c>
      <c r="C174" s="289">
        <v>1503048.0099999981</v>
      </c>
      <c r="D174" s="289">
        <v>1055575.8825000036</v>
      </c>
      <c r="E174" s="289">
        <v>2558623.8925000015</v>
      </c>
      <c r="F174" s="290"/>
      <c r="G174" s="290">
        <v>8223</v>
      </c>
      <c r="H174" s="179">
        <v>-8.6929794850595266E-2</v>
      </c>
      <c r="I174" s="36"/>
      <c r="J174" s="5"/>
    </row>
    <row r="175" spans="1:11" s="28" customFormat="1" ht="12.75" customHeight="1" x14ac:dyDescent="0.2">
      <c r="A175" s="24"/>
      <c r="B175" s="574" t="s">
        <v>451</v>
      </c>
      <c r="C175" s="289"/>
      <c r="D175" s="289">
        <v>30241.78</v>
      </c>
      <c r="E175" s="289">
        <v>30241.78</v>
      </c>
      <c r="F175" s="290"/>
      <c r="G175" s="290"/>
      <c r="H175" s="179">
        <v>-0.51577133134710929</v>
      </c>
      <c r="I175" s="36"/>
      <c r="J175" s="5"/>
    </row>
    <row r="176" spans="1:11" s="28" customFormat="1" ht="12.75" hidden="1" customHeight="1" x14ac:dyDescent="0.2">
      <c r="A176" s="24"/>
      <c r="B176" s="574"/>
      <c r="C176" s="289"/>
      <c r="D176" s="289"/>
      <c r="E176" s="289"/>
      <c r="F176" s="290"/>
      <c r="G176" s="290"/>
      <c r="H176" s="179"/>
      <c r="I176" s="36"/>
      <c r="J176" s="5"/>
    </row>
    <row r="177" spans="1:11" s="28" customFormat="1" ht="12" customHeight="1" x14ac:dyDescent="0.2">
      <c r="A177" s="24"/>
      <c r="B177" s="269" t="s">
        <v>99</v>
      </c>
      <c r="C177" s="289"/>
      <c r="D177" s="289">
        <v>2312508.92</v>
      </c>
      <c r="E177" s="289">
        <v>2312508.92</v>
      </c>
      <c r="F177" s="290"/>
      <c r="G177" s="290">
        <v>15238</v>
      </c>
      <c r="H177" s="179">
        <v>0.49220350069526408</v>
      </c>
      <c r="I177" s="36"/>
    </row>
    <row r="178" spans="1:11" s="28" customFormat="1" ht="14.25" customHeight="1" x14ac:dyDescent="0.2">
      <c r="A178" s="24"/>
      <c r="B178" s="35" t="s">
        <v>119</v>
      </c>
      <c r="C178" s="291">
        <v>2069963746.149997</v>
      </c>
      <c r="D178" s="291">
        <v>778119089.60343003</v>
      </c>
      <c r="E178" s="291">
        <v>2848082835.7534275</v>
      </c>
      <c r="F178" s="292">
        <v>14396986.229999986</v>
      </c>
      <c r="G178" s="292">
        <v>20746272.500000007</v>
      </c>
      <c r="H178" s="178">
        <v>-6.4355892806350012E-2</v>
      </c>
      <c r="I178" s="36"/>
      <c r="K178" s="209" t="b">
        <f>IF(ABS(E178-SUM(E163:E177))&lt;0.001,TRUE,FALSE)</f>
        <v>1</v>
      </c>
    </row>
    <row r="179" spans="1:11" s="28" customFormat="1" ht="14.25" customHeight="1" x14ac:dyDescent="0.2">
      <c r="A179" s="24"/>
      <c r="B179" s="31" t="s">
        <v>243</v>
      </c>
      <c r="C179" s="291"/>
      <c r="D179" s="291"/>
      <c r="E179" s="291"/>
      <c r="F179" s="292"/>
      <c r="G179" s="292"/>
      <c r="H179" s="178"/>
      <c r="I179" s="36"/>
    </row>
    <row r="180" spans="1:11" s="28" customFormat="1" ht="10.5" customHeight="1" x14ac:dyDescent="0.2">
      <c r="A180" s="24"/>
      <c r="B180" s="16" t="s">
        <v>22</v>
      </c>
      <c r="C180" s="289">
        <v>194652863.31000137</v>
      </c>
      <c r="D180" s="289">
        <v>141581981.10487503</v>
      </c>
      <c r="E180" s="289">
        <v>336234844.4148764</v>
      </c>
      <c r="F180" s="290"/>
      <c r="G180" s="290">
        <v>1194923.9685000002</v>
      </c>
      <c r="H180" s="179">
        <v>0.16599319444842919</v>
      </c>
      <c r="I180" s="36"/>
      <c r="J180" s="5"/>
    </row>
    <row r="181" spans="1:11" s="28" customFormat="1" ht="10.5" customHeight="1" x14ac:dyDescent="0.2">
      <c r="A181" s="24"/>
      <c r="B181" s="16" t="s">
        <v>387</v>
      </c>
      <c r="C181" s="289">
        <v>87862.901629999949</v>
      </c>
      <c r="D181" s="289">
        <v>580181.94747999904</v>
      </c>
      <c r="E181" s="289">
        <v>668044.8491099989</v>
      </c>
      <c r="F181" s="290"/>
      <c r="G181" s="290">
        <v>2158.7788500000001</v>
      </c>
      <c r="H181" s="179">
        <v>-2.5460771825795092E-2</v>
      </c>
      <c r="I181" s="36"/>
      <c r="J181" s="5"/>
    </row>
    <row r="182" spans="1:11" s="28" customFormat="1" ht="10.5" customHeight="1" x14ac:dyDescent="0.2">
      <c r="A182" s="24"/>
      <c r="B182" s="16" t="s">
        <v>104</v>
      </c>
      <c r="C182" s="289">
        <v>174975818.4399994</v>
      </c>
      <c r="D182" s="289">
        <v>117709152.8999999</v>
      </c>
      <c r="E182" s="289">
        <v>292684971.33999926</v>
      </c>
      <c r="F182" s="290"/>
      <c r="G182" s="290">
        <v>1326831.2800000003</v>
      </c>
      <c r="H182" s="179">
        <v>6.3014399899736118E-2</v>
      </c>
      <c r="I182" s="36"/>
      <c r="J182" s="5"/>
    </row>
    <row r="183" spans="1:11" s="28" customFormat="1" ht="10.5" customHeight="1" x14ac:dyDescent="0.2">
      <c r="A183" s="24"/>
      <c r="B183" s="33" t="s">
        <v>106</v>
      </c>
      <c r="C183" s="289">
        <v>141792699.09999987</v>
      </c>
      <c r="D183" s="289">
        <v>107830345.92999995</v>
      </c>
      <c r="E183" s="289">
        <v>249623045.02999982</v>
      </c>
      <c r="F183" s="290"/>
      <c r="G183" s="290">
        <v>1228026.23</v>
      </c>
      <c r="H183" s="179">
        <v>8.2045509411500239E-2</v>
      </c>
      <c r="I183" s="36"/>
      <c r="J183" s="5"/>
    </row>
    <row r="184" spans="1:11" s="28" customFormat="1" ht="10.5" customHeight="1" x14ac:dyDescent="0.2">
      <c r="A184" s="24"/>
      <c r="B184" s="33" t="s">
        <v>304</v>
      </c>
      <c r="C184" s="289">
        <v>3326641.989999996</v>
      </c>
      <c r="D184" s="289">
        <v>9236780.9000000022</v>
      </c>
      <c r="E184" s="289">
        <v>12563422.889999999</v>
      </c>
      <c r="F184" s="290"/>
      <c r="G184" s="290">
        <v>150508.19000000003</v>
      </c>
      <c r="H184" s="179">
        <v>0.23902137848823135</v>
      </c>
      <c r="I184" s="36"/>
      <c r="J184" s="5"/>
    </row>
    <row r="185" spans="1:11" s="28" customFormat="1" ht="10.5" customHeight="1" x14ac:dyDescent="0.2">
      <c r="A185" s="24"/>
      <c r="B185" s="33" t="s">
        <v>305</v>
      </c>
      <c r="C185" s="289">
        <v>5778.989999999998</v>
      </c>
      <c r="D185" s="289">
        <v>879864.62999999977</v>
      </c>
      <c r="E185" s="289">
        <v>885643.61999999976</v>
      </c>
      <c r="F185" s="290"/>
      <c r="G185" s="290">
        <v>5044.4499999999989</v>
      </c>
      <c r="H185" s="179">
        <v>0.14067045399719524</v>
      </c>
      <c r="I185" s="36"/>
      <c r="J185" s="5"/>
    </row>
    <row r="186" spans="1:11" s="28" customFormat="1" ht="10.5" customHeight="1" x14ac:dyDescent="0.2">
      <c r="A186" s="24"/>
      <c r="B186" s="33" t="s">
        <v>306</v>
      </c>
      <c r="C186" s="289">
        <v>40942.330000000009</v>
      </c>
      <c r="D186" s="289">
        <v>2920359.26</v>
      </c>
      <c r="E186" s="289">
        <v>2961301.59</v>
      </c>
      <c r="F186" s="290"/>
      <c r="G186" s="290">
        <v>30244.18</v>
      </c>
      <c r="H186" s="179">
        <v>-0.32302834958828541</v>
      </c>
      <c r="I186" s="36"/>
      <c r="J186" s="5"/>
    </row>
    <row r="187" spans="1:11" s="28" customFormat="1" ht="10.5" customHeight="1" x14ac:dyDescent="0.2">
      <c r="A187" s="24"/>
      <c r="B187" s="33" t="s">
        <v>307</v>
      </c>
      <c r="C187" s="289">
        <v>17744991.729999993</v>
      </c>
      <c r="D187" s="289">
        <v>10062305.830000004</v>
      </c>
      <c r="E187" s="289">
        <v>27807297.559999995</v>
      </c>
      <c r="F187" s="290"/>
      <c r="G187" s="290">
        <v>119029.01</v>
      </c>
      <c r="H187" s="179">
        <v>6.1989542603447134E-2</v>
      </c>
      <c r="I187" s="36"/>
      <c r="J187" s="5"/>
    </row>
    <row r="188" spans="1:11" s="28" customFormat="1" ht="10.5" customHeight="1" x14ac:dyDescent="0.2">
      <c r="A188" s="24"/>
      <c r="B188" s="33" t="s">
        <v>308</v>
      </c>
      <c r="C188" s="289">
        <v>24054930.480000228</v>
      </c>
      <c r="D188" s="289">
        <v>10325028.860000007</v>
      </c>
      <c r="E188" s="289">
        <v>34379959.340000235</v>
      </c>
      <c r="F188" s="290"/>
      <c r="G188" s="290">
        <v>163854.71999999997</v>
      </c>
      <c r="H188" s="179">
        <v>5.0570287965400418E-2</v>
      </c>
      <c r="I188" s="36"/>
      <c r="J188" s="5"/>
      <c r="K188" s="5"/>
    </row>
    <row r="189" spans="1:11" s="28" customFormat="1" ht="10.5" customHeight="1" x14ac:dyDescent="0.2">
      <c r="A189" s="24"/>
      <c r="B189" s="33" t="s">
        <v>309</v>
      </c>
      <c r="C189" s="289">
        <v>96619413.57999967</v>
      </c>
      <c r="D189" s="289">
        <v>74406006.449999928</v>
      </c>
      <c r="E189" s="289">
        <v>171025420.02999961</v>
      </c>
      <c r="F189" s="290"/>
      <c r="G189" s="290">
        <v>759345.67999999993</v>
      </c>
      <c r="H189" s="179">
        <v>9.2843788084627121E-2</v>
      </c>
      <c r="I189" s="36"/>
      <c r="J189" s="5"/>
      <c r="K189" s="5"/>
    </row>
    <row r="190" spans="1:11" ht="10.5" customHeight="1" x14ac:dyDescent="0.2">
      <c r="B190" s="33" t="s">
        <v>105</v>
      </c>
      <c r="C190" s="289">
        <v>33183119.339999516</v>
      </c>
      <c r="D190" s="289">
        <v>9878806.969999969</v>
      </c>
      <c r="E190" s="289">
        <v>43061926.309999488</v>
      </c>
      <c r="F190" s="290"/>
      <c r="G190" s="290">
        <v>98805.050000000134</v>
      </c>
      <c r="H190" s="179">
        <v>-3.5338002886648123E-2</v>
      </c>
      <c r="I190" s="34"/>
    </row>
    <row r="191" spans="1:11" ht="10.5" customHeight="1" x14ac:dyDescent="0.2">
      <c r="B191" s="16" t="s">
        <v>116</v>
      </c>
      <c r="C191" s="289">
        <v>199390123.49000087</v>
      </c>
      <c r="D191" s="289">
        <v>25438966.489999868</v>
      </c>
      <c r="E191" s="289">
        <v>224829089.98000076</v>
      </c>
      <c r="F191" s="290"/>
      <c r="G191" s="290">
        <v>651602.70000000007</v>
      </c>
      <c r="H191" s="179">
        <v>-5.1655742674149741E-2</v>
      </c>
      <c r="I191" s="34"/>
    </row>
    <row r="192" spans="1:11" ht="10.5" customHeight="1" x14ac:dyDescent="0.2">
      <c r="B192" s="16" t="s">
        <v>117</v>
      </c>
      <c r="C192" s="289">
        <v>133134076.89999995</v>
      </c>
      <c r="D192" s="289">
        <v>24838387.170000002</v>
      </c>
      <c r="E192" s="289">
        <v>157972464.06999996</v>
      </c>
      <c r="F192" s="290"/>
      <c r="G192" s="290">
        <v>430047.73999999993</v>
      </c>
      <c r="H192" s="179">
        <v>-9.7278696973378653E-2</v>
      </c>
      <c r="I192" s="34"/>
      <c r="K192" s="28"/>
    </row>
    <row r="193" spans="1:11" ht="10.5" customHeight="1" x14ac:dyDescent="0.2">
      <c r="B193" s="16" t="s">
        <v>118</v>
      </c>
      <c r="C193" s="289">
        <v>2053802.600000008</v>
      </c>
      <c r="D193" s="289">
        <v>44164027.979999997</v>
      </c>
      <c r="E193" s="289">
        <v>46217830.580000006</v>
      </c>
      <c r="F193" s="290"/>
      <c r="G193" s="290">
        <v>44168.639999999999</v>
      </c>
      <c r="H193" s="179">
        <v>0.10009675305243571</v>
      </c>
      <c r="I193" s="34"/>
      <c r="K193" s="28"/>
    </row>
    <row r="194" spans="1:11" s="28" customFormat="1" ht="10.5" customHeight="1" x14ac:dyDescent="0.2">
      <c r="A194" s="24"/>
      <c r="B194" s="16" t="s">
        <v>115</v>
      </c>
      <c r="C194" s="289">
        <v>18714572.510000076</v>
      </c>
      <c r="D194" s="289">
        <v>25014762.500000015</v>
      </c>
      <c r="E194" s="289">
        <v>43729335.010000087</v>
      </c>
      <c r="F194" s="290"/>
      <c r="G194" s="290">
        <v>97013.06</v>
      </c>
      <c r="H194" s="179">
        <v>-3.1611445030052976E-2</v>
      </c>
      <c r="I194" s="36"/>
      <c r="J194" s="5"/>
    </row>
    <row r="195" spans="1:11" s="28" customFormat="1" ht="10.5" customHeight="1" x14ac:dyDescent="0.2">
      <c r="A195" s="24"/>
      <c r="B195" s="16" t="s">
        <v>114</v>
      </c>
      <c r="C195" s="289">
        <v>140402.10999999987</v>
      </c>
      <c r="D195" s="289">
        <v>19082580.670000188</v>
      </c>
      <c r="E195" s="289">
        <v>19222982.780000187</v>
      </c>
      <c r="F195" s="290"/>
      <c r="G195" s="290">
        <v>47225.719999999972</v>
      </c>
      <c r="H195" s="179">
        <v>-3.9772672033155931E-2</v>
      </c>
      <c r="I195" s="36"/>
      <c r="J195" s="5"/>
      <c r="K195" s="5"/>
    </row>
    <row r="196" spans="1:11" s="28" customFormat="1" ht="10.5" customHeight="1" x14ac:dyDescent="0.2">
      <c r="A196" s="24"/>
      <c r="B196" s="16" t="s">
        <v>95</v>
      </c>
      <c r="C196" s="289">
        <v>1344950.249999997</v>
      </c>
      <c r="D196" s="289">
        <v>7658777.4299999969</v>
      </c>
      <c r="E196" s="289">
        <v>9003727.6799999941</v>
      </c>
      <c r="F196" s="290"/>
      <c r="G196" s="290">
        <v>30376.120000000003</v>
      </c>
      <c r="H196" s="179">
        <v>4.4993864096509961E-2</v>
      </c>
      <c r="I196" s="36"/>
      <c r="J196" s="5"/>
      <c r="K196" s="5"/>
    </row>
    <row r="197" spans="1:11" ht="10.5" customHeight="1" x14ac:dyDescent="0.2">
      <c r="B197" s="16" t="s">
        <v>381</v>
      </c>
      <c r="C197" s="289">
        <v>93420761.179999903</v>
      </c>
      <c r="D197" s="289">
        <v>15474796.693570992</v>
      </c>
      <c r="E197" s="289">
        <v>108895557.8735709</v>
      </c>
      <c r="F197" s="290"/>
      <c r="G197" s="290">
        <v>728940.21000000008</v>
      </c>
      <c r="H197" s="179">
        <v>0.47129100467566154</v>
      </c>
      <c r="I197" s="20"/>
    </row>
    <row r="198" spans="1:11" ht="10.5" customHeight="1" x14ac:dyDescent="0.2">
      <c r="B198" s="16" t="s">
        <v>418</v>
      </c>
      <c r="C198" s="289"/>
      <c r="D198" s="289">
        <v>179521.16659399995</v>
      </c>
      <c r="E198" s="289">
        <v>179521.16659399995</v>
      </c>
      <c r="F198" s="290"/>
      <c r="G198" s="290"/>
      <c r="H198" s="179">
        <v>0.22412842391680732</v>
      </c>
      <c r="I198" s="34"/>
    </row>
    <row r="199" spans="1:11" ht="10.5" customHeight="1" x14ac:dyDescent="0.2">
      <c r="B199" s="16" t="s">
        <v>444</v>
      </c>
      <c r="C199" s="289"/>
      <c r="D199" s="289"/>
      <c r="E199" s="289"/>
      <c r="F199" s="290"/>
      <c r="G199" s="290"/>
      <c r="H199" s="179"/>
      <c r="I199" s="34"/>
    </row>
    <row r="200" spans="1:11" ht="10.5" customHeight="1" x14ac:dyDescent="0.2">
      <c r="B200" s="16" t="s">
        <v>441</v>
      </c>
      <c r="C200" s="289"/>
      <c r="D200" s="289">
        <v>10915531.348201998</v>
      </c>
      <c r="E200" s="289">
        <v>10915531.348201998</v>
      </c>
      <c r="F200" s="290"/>
      <c r="G200" s="290"/>
      <c r="H200" s="179">
        <v>0.31519098254656353</v>
      </c>
      <c r="I200" s="34"/>
    </row>
    <row r="201" spans="1:11" ht="10.5" customHeight="1" x14ac:dyDescent="0.2">
      <c r="B201" s="16" t="s">
        <v>346</v>
      </c>
      <c r="C201" s="289"/>
      <c r="D201" s="289"/>
      <c r="E201" s="289"/>
      <c r="F201" s="290"/>
      <c r="G201" s="290"/>
      <c r="H201" s="179"/>
      <c r="I201" s="20"/>
    </row>
    <row r="202" spans="1:11" ht="10.5" customHeight="1" x14ac:dyDescent="0.2">
      <c r="B202" s="16" t="s">
        <v>350</v>
      </c>
      <c r="C202" s="289"/>
      <c r="D202" s="289">
        <v>109291698.52953792</v>
      </c>
      <c r="E202" s="289">
        <v>109291698.52953792</v>
      </c>
      <c r="F202" s="290"/>
      <c r="G202" s="290"/>
      <c r="H202" s="179">
        <v>6.8011607623733372E-2</v>
      </c>
      <c r="I202" s="20"/>
    </row>
    <row r="203" spans="1:11" ht="10.5" customHeight="1" x14ac:dyDescent="0.2">
      <c r="B203" s="16" t="s">
        <v>313</v>
      </c>
      <c r="C203" s="289"/>
      <c r="D203" s="289"/>
      <c r="E203" s="289"/>
      <c r="F203" s="290"/>
      <c r="G203" s="290"/>
      <c r="H203" s="179"/>
      <c r="I203" s="20"/>
    </row>
    <row r="204" spans="1:11" ht="10.5" customHeight="1" x14ac:dyDescent="0.2">
      <c r="B204" s="16" t="s">
        <v>351</v>
      </c>
      <c r="C204" s="289"/>
      <c r="D204" s="289"/>
      <c r="E204" s="289"/>
      <c r="F204" s="290"/>
      <c r="G204" s="290"/>
      <c r="H204" s="179"/>
      <c r="I204" s="20"/>
    </row>
    <row r="205" spans="1:11" ht="10.5" customHeight="1" x14ac:dyDescent="0.2">
      <c r="B205" s="269" t="s">
        <v>412</v>
      </c>
      <c r="C205" s="289"/>
      <c r="D205" s="289">
        <v>5662.6157149999999</v>
      </c>
      <c r="E205" s="289">
        <v>5662.6157149999999</v>
      </c>
      <c r="F205" s="290"/>
      <c r="G205" s="290"/>
      <c r="H205" s="179"/>
      <c r="I205" s="34"/>
    </row>
    <row r="206" spans="1:11" ht="10.5" customHeight="1" x14ac:dyDescent="0.2">
      <c r="B206" s="16" t="s">
        <v>100</v>
      </c>
      <c r="C206" s="289">
        <v>630071.78000000131</v>
      </c>
      <c r="D206" s="289">
        <v>4585751.9529999997</v>
      </c>
      <c r="E206" s="289">
        <v>5215823.7330000009</v>
      </c>
      <c r="F206" s="290"/>
      <c r="G206" s="290">
        <v>19893.91</v>
      </c>
      <c r="H206" s="179">
        <v>0.1554950953280112</v>
      </c>
      <c r="I206" s="34"/>
    </row>
    <row r="207" spans="1:11" ht="10.5" customHeight="1" x14ac:dyDescent="0.2">
      <c r="B207" s="16" t="s">
        <v>388</v>
      </c>
      <c r="C207" s="289">
        <v>42331.498370000052</v>
      </c>
      <c r="D207" s="289">
        <v>375932.25252000039</v>
      </c>
      <c r="E207" s="289">
        <v>418263.75089000043</v>
      </c>
      <c r="F207" s="290"/>
      <c r="G207" s="290">
        <v>1106.7211500000003</v>
      </c>
      <c r="H207" s="179">
        <v>-0.22331654644590582</v>
      </c>
      <c r="I207" s="34"/>
    </row>
    <row r="208" spans="1:11" ht="10.5" customHeight="1" x14ac:dyDescent="0.2">
      <c r="B208" s="16" t="s">
        <v>94</v>
      </c>
      <c r="C208" s="289">
        <v>6639.2000000000007</v>
      </c>
      <c r="D208" s="289">
        <v>229996.25</v>
      </c>
      <c r="E208" s="289">
        <v>236635.45</v>
      </c>
      <c r="F208" s="290"/>
      <c r="G208" s="290"/>
      <c r="H208" s="179">
        <v>-0.22119851901126375</v>
      </c>
      <c r="I208" s="34"/>
      <c r="K208" s="28"/>
    </row>
    <row r="209" spans="1:11" ht="10.5" customHeight="1" x14ac:dyDescent="0.2">
      <c r="B209" s="16" t="s">
        <v>92</v>
      </c>
      <c r="C209" s="289">
        <v>199093.5999999998</v>
      </c>
      <c r="D209" s="289">
        <v>31404.420000000009</v>
      </c>
      <c r="E209" s="289">
        <v>230498.01999999979</v>
      </c>
      <c r="F209" s="290"/>
      <c r="G209" s="290">
        <v>247.05</v>
      </c>
      <c r="H209" s="179">
        <v>-0.23248642171906864</v>
      </c>
      <c r="I209" s="34"/>
    </row>
    <row r="210" spans="1:11" s="28" customFormat="1" ht="10.5" customHeight="1" x14ac:dyDescent="0.2">
      <c r="A210" s="24"/>
      <c r="B210" s="16" t="s">
        <v>93</v>
      </c>
      <c r="C210" s="289">
        <v>221254.36999999994</v>
      </c>
      <c r="D210" s="289">
        <v>41700.85</v>
      </c>
      <c r="E210" s="289">
        <v>262955.21999999991</v>
      </c>
      <c r="F210" s="290"/>
      <c r="G210" s="290"/>
      <c r="H210" s="179">
        <v>-0.15981266446951581</v>
      </c>
      <c r="I210" s="27"/>
      <c r="J210" s="5"/>
      <c r="K210" s="5"/>
    </row>
    <row r="211" spans="1:11" ht="10.5" customHeight="1" x14ac:dyDescent="0.2">
      <c r="B211" s="16" t="s">
        <v>303</v>
      </c>
      <c r="C211" s="289"/>
      <c r="D211" s="289"/>
      <c r="E211" s="289"/>
      <c r="F211" s="290"/>
      <c r="G211" s="290"/>
      <c r="H211" s="179"/>
      <c r="I211" s="34"/>
    </row>
    <row r="212" spans="1:11" ht="10.5" customHeight="1" x14ac:dyDescent="0.2">
      <c r="B212" s="16" t="s">
        <v>123</v>
      </c>
      <c r="C212" s="289">
        <v>1115802.0600000005</v>
      </c>
      <c r="D212" s="289">
        <v>8625032.4699999951</v>
      </c>
      <c r="E212" s="289">
        <v>9740834.5299999956</v>
      </c>
      <c r="F212" s="290"/>
      <c r="G212" s="290">
        <v>32868.800000000003</v>
      </c>
      <c r="H212" s="179">
        <v>0.70857990788435021</v>
      </c>
      <c r="I212" s="34"/>
    </row>
    <row r="213" spans="1:11" ht="10.5" customHeight="1" x14ac:dyDescent="0.2">
      <c r="B213" s="16" t="s">
        <v>107</v>
      </c>
      <c r="C213" s="289"/>
      <c r="D213" s="289">
        <v>2500</v>
      </c>
      <c r="E213" s="289">
        <v>2500</v>
      </c>
      <c r="F213" s="290"/>
      <c r="G213" s="290"/>
      <c r="H213" s="179"/>
      <c r="I213" s="20"/>
    </row>
    <row r="214" spans="1:11" ht="10.5" customHeight="1" x14ac:dyDescent="0.2">
      <c r="B214" s="33" t="s">
        <v>110</v>
      </c>
      <c r="C214" s="289"/>
      <c r="D214" s="289"/>
      <c r="E214" s="289"/>
      <c r="F214" s="290"/>
      <c r="G214" s="290"/>
      <c r="H214" s="179"/>
      <c r="I214" s="34"/>
    </row>
    <row r="215" spans="1:11" ht="10.5" customHeight="1" x14ac:dyDescent="0.2">
      <c r="B215" s="33" t="s">
        <v>109</v>
      </c>
      <c r="C215" s="289"/>
      <c r="D215" s="289"/>
      <c r="E215" s="289"/>
      <c r="F215" s="290"/>
      <c r="G215" s="290"/>
      <c r="H215" s="179"/>
      <c r="I215" s="34"/>
    </row>
    <row r="216" spans="1:11" ht="10.5" customHeight="1" x14ac:dyDescent="0.2">
      <c r="B216" s="33" t="s">
        <v>111</v>
      </c>
      <c r="C216" s="289"/>
      <c r="D216" s="289">
        <v>2500</v>
      </c>
      <c r="E216" s="289">
        <v>2500</v>
      </c>
      <c r="F216" s="290"/>
      <c r="G216" s="290"/>
      <c r="H216" s="179"/>
      <c r="I216" s="34"/>
      <c r="K216" s="28"/>
    </row>
    <row r="217" spans="1:11" ht="10.5" customHeight="1" x14ac:dyDescent="0.2">
      <c r="B217" s="33" t="s">
        <v>112</v>
      </c>
      <c r="C217" s="289"/>
      <c r="D217" s="289"/>
      <c r="E217" s="289"/>
      <c r="F217" s="290"/>
      <c r="G217" s="290"/>
      <c r="H217" s="179"/>
      <c r="I217" s="34"/>
      <c r="K217" s="28"/>
    </row>
    <row r="218" spans="1:11" s="28" customFormat="1" ht="10.5" customHeight="1" x14ac:dyDescent="0.2">
      <c r="A218" s="24"/>
      <c r="B218" s="16" t="s">
        <v>256</v>
      </c>
      <c r="C218" s="289">
        <v>73591.690000000061</v>
      </c>
      <c r="D218" s="289">
        <v>133483.73999999987</v>
      </c>
      <c r="E218" s="289">
        <v>207075.42999999993</v>
      </c>
      <c r="F218" s="290"/>
      <c r="G218" s="290">
        <v>399.36</v>
      </c>
      <c r="H218" s="179">
        <v>0.60994629480657947</v>
      </c>
      <c r="I218" s="47"/>
      <c r="J218" s="5"/>
    </row>
    <row r="219" spans="1:11" s="28" customFormat="1" ht="10.5" customHeight="1" x14ac:dyDescent="0.2">
      <c r="A219" s="24"/>
      <c r="B219" s="16" t="s">
        <v>96</v>
      </c>
      <c r="C219" s="289"/>
      <c r="D219" s="289"/>
      <c r="E219" s="289"/>
      <c r="F219" s="290"/>
      <c r="G219" s="290"/>
      <c r="H219" s="179"/>
      <c r="I219" s="47"/>
      <c r="J219" s="5"/>
    </row>
    <row r="220" spans="1:11" s="28" customFormat="1" ht="10.5" customHeight="1" x14ac:dyDescent="0.2">
      <c r="A220" s="24"/>
      <c r="B220" s="16" t="s">
        <v>103</v>
      </c>
      <c r="C220" s="295"/>
      <c r="D220" s="295"/>
      <c r="E220" s="295"/>
      <c r="F220" s="296"/>
      <c r="G220" s="296"/>
      <c r="H220" s="190"/>
      <c r="I220" s="47"/>
      <c r="J220" s="5"/>
    </row>
    <row r="221" spans="1:11" s="28" customFormat="1" ht="10.5" customHeight="1" x14ac:dyDescent="0.2">
      <c r="A221" s="24"/>
      <c r="B221" s="16" t="s">
        <v>91</v>
      </c>
      <c r="C221" s="295">
        <v>1611434.1599999997</v>
      </c>
      <c r="D221" s="295">
        <v>890942.31999999983</v>
      </c>
      <c r="E221" s="295">
        <v>2502376.4799999995</v>
      </c>
      <c r="F221" s="296"/>
      <c r="G221" s="296">
        <v>7220.4400000000005</v>
      </c>
      <c r="H221" s="190">
        <v>0.36393473360521944</v>
      </c>
      <c r="I221" s="47"/>
      <c r="J221" s="5"/>
    </row>
    <row r="222" spans="1:11" s="28" customFormat="1" ht="10.5" customHeight="1" x14ac:dyDescent="0.2">
      <c r="A222" s="24"/>
      <c r="B222" s="16" t="s">
        <v>382</v>
      </c>
      <c r="C222" s="295"/>
      <c r="D222" s="295">
        <v>5185</v>
      </c>
      <c r="E222" s="295">
        <v>5185</v>
      </c>
      <c r="F222" s="296"/>
      <c r="G222" s="296"/>
      <c r="H222" s="190">
        <v>-0.17863988467692116</v>
      </c>
      <c r="I222" s="47"/>
      <c r="J222" s="5"/>
    </row>
    <row r="223" spans="1:11" s="28" customFormat="1" ht="10.5" customHeight="1" x14ac:dyDescent="0.2">
      <c r="A223" s="24"/>
      <c r="B223" s="268" t="s">
        <v>255</v>
      </c>
      <c r="C223" s="295"/>
      <c r="D223" s="295">
        <v>260412.36</v>
      </c>
      <c r="E223" s="295">
        <v>260412.36</v>
      </c>
      <c r="F223" s="296"/>
      <c r="G223" s="296">
        <v>1650</v>
      </c>
      <c r="H223" s="190">
        <v>7.756103020291949E-3</v>
      </c>
      <c r="I223" s="47"/>
      <c r="J223" s="5"/>
    </row>
    <row r="224" spans="1:11" s="28" customFormat="1" ht="10.5" customHeight="1" x14ac:dyDescent="0.2">
      <c r="A224" s="24"/>
      <c r="B224" s="16" t="s">
        <v>254</v>
      </c>
      <c r="C224" s="295"/>
      <c r="D224" s="295"/>
      <c r="E224" s="295"/>
      <c r="F224" s="296"/>
      <c r="G224" s="296"/>
      <c r="H224" s="190"/>
      <c r="I224" s="47"/>
      <c r="J224" s="5"/>
    </row>
    <row r="225" spans="1:11" s="28" customFormat="1" ht="10.5" customHeight="1" x14ac:dyDescent="0.2">
      <c r="A225" s="24"/>
      <c r="B225" s="16" t="s">
        <v>97</v>
      </c>
      <c r="C225" s="295"/>
      <c r="D225" s="295"/>
      <c r="E225" s="295"/>
      <c r="F225" s="296"/>
      <c r="G225" s="296"/>
      <c r="H225" s="190"/>
      <c r="I225" s="47"/>
      <c r="J225" s="5"/>
    </row>
    <row r="226" spans="1:11" s="28" customFormat="1" ht="10.5" customHeight="1" x14ac:dyDescent="0.2">
      <c r="A226" s="24"/>
      <c r="B226" s="16" t="s">
        <v>380</v>
      </c>
      <c r="C226" s="295"/>
      <c r="D226" s="295"/>
      <c r="E226" s="295"/>
      <c r="F226" s="296"/>
      <c r="G226" s="296"/>
      <c r="H226" s="190"/>
      <c r="I226" s="47"/>
      <c r="J226" s="5"/>
    </row>
    <row r="227" spans="1:11" s="28" customFormat="1" ht="10.5" customHeight="1" x14ac:dyDescent="0.2">
      <c r="A227" s="24"/>
      <c r="B227" s="16" t="s">
        <v>419</v>
      </c>
      <c r="C227" s="295"/>
      <c r="D227" s="295">
        <v>20535485.639296003</v>
      </c>
      <c r="E227" s="295">
        <v>20535485.639296003</v>
      </c>
      <c r="F227" s="296"/>
      <c r="G227" s="296"/>
      <c r="H227" s="190">
        <v>0.30136125350433218</v>
      </c>
      <c r="I227" s="47"/>
      <c r="J227" s="5"/>
    </row>
    <row r="228" spans="1:11" s="28" customFormat="1" ht="10.5" customHeight="1" x14ac:dyDescent="0.2">
      <c r="A228" s="24"/>
      <c r="B228" s="16" t="s">
        <v>489</v>
      </c>
      <c r="C228" s="295"/>
      <c r="D228" s="295">
        <v>188233.86510000008</v>
      </c>
      <c r="E228" s="295">
        <v>188233.86510000008</v>
      </c>
      <c r="F228" s="296"/>
      <c r="G228" s="296"/>
      <c r="H228" s="190"/>
      <c r="I228" s="47"/>
      <c r="J228" s="5"/>
    </row>
    <row r="229" spans="1:11" s="28" customFormat="1" ht="10.5" customHeight="1" x14ac:dyDescent="0.2">
      <c r="A229" s="24"/>
      <c r="B229" s="16" t="s">
        <v>487</v>
      </c>
      <c r="C229" s="295"/>
      <c r="D229" s="295">
        <v>62091.763900000005</v>
      </c>
      <c r="E229" s="295">
        <v>62091.763900000005</v>
      </c>
      <c r="F229" s="296"/>
      <c r="G229" s="296"/>
      <c r="H229" s="190">
        <v>0.28591934315029999</v>
      </c>
      <c r="I229" s="47"/>
      <c r="J229" s="5"/>
    </row>
    <row r="230" spans="1:11" s="28" customFormat="1" ht="10.5" customHeight="1" x14ac:dyDescent="0.2">
      <c r="A230" s="24"/>
      <c r="B230" s="16" t="s">
        <v>374</v>
      </c>
      <c r="C230" s="295">
        <v>166184.22</v>
      </c>
      <c r="D230" s="295">
        <v>102937.89500000019</v>
      </c>
      <c r="E230" s="295">
        <v>269122.11500000022</v>
      </c>
      <c r="F230" s="296"/>
      <c r="G230" s="296">
        <v>744</v>
      </c>
      <c r="H230" s="190">
        <v>-3.3107285974067313E-2</v>
      </c>
      <c r="I230" s="47"/>
      <c r="J230" s="5"/>
    </row>
    <row r="231" spans="1:11" s="28" customFormat="1" ht="10.5" customHeight="1" x14ac:dyDescent="0.2">
      <c r="A231" s="24"/>
      <c r="B231" s="16" t="s">
        <v>420</v>
      </c>
      <c r="C231" s="295"/>
      <c r="D231" s="295">
        <v>2275541.4660359998</v>
      </c>
      <c r="E231" s="295">
        <v>2275541.4660359998</v>
      </c>
      <c r="F231" s="296"/>
      <c r="G231" s="296"/>
      <c r="H231" s="190">
        <v>0.30484896364177949</v>
      </c>
      <c r="I231" s="47"/>
      <c r="J231" s="5"/>
    </row>
    <row r="232" spans="1:11" s="28" customFormat="1" ht="10.5" customHeight="1" x14ac:dyDescent="0.2">
      <c r="A232" s="24"/>
      <c r="B232" s="574" t="s">
        <v>460</v>
      </c>
      <c r="C232" s="295"/>
      <c r="D232" s="295">
        <v>-1163.4000000000001</v>
      </c>
      <c r="E232" s="295">
        <v>-1163.4000000000001</v>
      </c>
      <c r="F232" s="296"/>
      <c r="G232" s="296"/>
      <c r="H232" s="190"/>
      <c r="I232" s="47"/>
      <c r="J232" s="5"/>
    </row>
    <row r="233" spans="1:11" s="28" customFormat="1" ht="10.5" hidden="1" customHeight="1" x14ac:dyDescent="0.2">
      <c r="A233" s="24"/>
      <c r="B233" s="574"/>
      <c r="C233" s="295"/>
      <c r="D233" s="295"/>
      <c r="E233" s="295"/>
      <c r="F233" s="296"/>
      <c r="G233" s="296"/>
      <c r="H233" s="190"/>
      <c r="I233" s="47"/>
      <c r="J233" s="5"/>
    </row>
    <row r="234" spans="1:11" s="28" customFormat="1" ht="10.5" customHeight="1" x14ac:dyDescent="0.2">
      <c r="A234" s="24"/>
      <c r="B234" s="16" t="s">
        <v>99</v>
      </c>
      <c r="C234" s="295">
        <v>257855.94000000009</v>
      </c>
      <c r="D234" s="295">
        <v>2036417.1988620015</v>
      </c>
      <c r="E234" s="295">
        <v>2294273.1388620017</v>
      </c>
      <c r="F234" s="296">
        <v>6.8</v>
      </c>
      <c r="G234" s="296">
        <v>10414.116182999998</v>
      </c>
      <c r="H234" s="190">
        <v>0.25372511215205451</v>
      </c>
      <c r="I234" s="47"/>
      <c r="J234" s="5"/>
      <c r="K234" s="5"/>
    </row>
    <row r="235" spans="1:11" s="28" customFormat="1" ht="10.5" customHeight="1" x14ac:dyDescent="0.2">
      <c r="A235" s="24"/>
      <c r="B235" s="16" t="s">
        <v>283</v>
      </c>
      <c r="C235" s="295"/>
      <c r="D235" s="295">
        <v>-1042752</v>
      </c>
      <c r="E235" s="295">
        <v>-1042752</v>
      </c>
      <c r="F235" s="296"/>
      <c r="G235" s="296">
        <v>-1944</v>
      </c>
      <c r="H235" s="190">
        <v>0.23002010021798824</v>
      </c>
      <c r="I235" s="47"/>
      <c r="J235" s="5"/>
    </row>
    <row r="236" spans="1:11" s="28" customFormat="1" ht="12.75" customHeight="1" x14ac:dyDescent="0.2">
      <c r="A236" s="24"/>
      <c r="B236" s="16" t="s">
        <v>279</v>
      </c>
      <c r="C236" s="295">
        <v>135</v>
      </c>
      <c r="D236" s="295">
        <v>-22694306</v>
      </c>
      <c r="E236" s="295">
        <v>-22694171</v>
      </c>
      <c r="F236" s="296"/>
      <c r="G236" s="296">
        <v>-103413</v>
      </c>
      <c r="H236" s="190">
        <v>0.7055167308885999</v>
      </c>
      <c r="I236" s="47"/>
    </row>
    <row r="237" spans="1:11" ht="10.5" customHeight="1" x14ac:dyDescent="0.2">
      <c r="B237" s="35" t="s">
        <v>245</v>
      </c>
      <c r="C237" s="297">
        <v>822239627.21000183</v>
      </c>
      <c r="D237" s="297">
        <v>558580856.5896889</v>
      </c>
      <c r="E237" s="297">
        <v>1380820483.7996907</v>
      </c>
      <c r="F237" s="298">
        <v>6.8</v>
      </c>
      <c r="G237" s="298">
        <v>4522475.6146829994</v>
      </c>
      <c r="H237" s="180">
        <v>6.4827626334408528E-2</v>
      </c>
      <c r="I237" s="47"/>
      <c r="K237" s="209" t="b">
        <f>IF(ABS(E237-SUM(E180:E182,E191:E213,E218:E236))&lt;0.001,TRUE,FALSE)</f>
        <v>1</v>
      </c>
    </row>
    <row r="238" spans="1:11" ht="10.5" customHeight="1" x14ac:dyDescent="0.2">
      <c r="B238" s="31" t="s">
        <v>278</v>
      </c>
      <c r="C238" s="297"/>
      <c r="D238" s="297"/>
      <c r="E238" s="297"/>
      <c r="F238" s="298"/>
      <c r="G238" s="298"/>
      <c r="H238" s="180"/>
      <c r="I238" s="47"/>
    </row>
    <row r="239" spans="1:11" ht="10.5" customHeight="1" x14ac:dyDescent="0.2">
      <c r="B239" s="16" t="s">
        <v>22</v>
      </c>
      <c r="C239" s="295">
        <v>4048502369.509932</v>
      </c>
      <c r="D239" s="295">
        <v>2509853703.6077662</v>
      </c>
      <c r="E239" s="295">
        <v>6558356073.1176977</v>
      </c>
      <c r="F239" s="296">
        <v>288957263.54999983</v>
      </c>
      <c r="G239" s="296">
        <v>37407638.163249955</v>
      </c>
      <c r="H239" s="190">
        <v>6.7479969039011323E-2</v>
      </c>
      <c r="I239" s="47"/>
    </row>
    <row r="240" spans="1:11" ht="10.5" customHeight="1" x14ac:dyDescent="0.2">
      <c r="B240" s="16" t="s">
        <v>387</v>
      </c>
      <c r="C240" s="295">
        <v>1277215.2130570228</v>
      </c>
      <c r="D240" s="295">
        <v>11039825.556655999</v>
      </c>
      <c r="E240" s="295">
        <v>12317040.769713022</v>
      </c>
      <c r="F240" s="296">
        <v>789491.66179999954</v>
      </c>
      <c r="G240" s="296">
        <v>20312.550365999996</v>
      </c>
      <c r="H240" s="190">
        <v>-0.40569399974329445</v>
      </c>
      <c r="I240" s="47"/>
    </row>
    <row r="241" spans="2:9" ht="10.5" customHeight="1" x14ac:dyDescent="0.2">
      <c r="B241" s="16" t="s">
        <v>104</v>
      </c>
      <c r="C241" s="295">
        <v>3059572080.899991</v>
      </c>
      <c r="D241" s="295">
        <v>5810855149.8200054</v>
      </c>
      <c r="E241" s="295">
        <v>8870427230.7199974</v>
      </c>
      <c r="F241" s="296">
        <v>2858678523.8900037</v>
      </c>
      <c r="G241" s="296">
        <v>52875892.609999985</v>
      </c>
      <c r="H241" s="190">
        <v>4.6239912495050106E-2</v>
      </c>
      <c r="I241" s="47"/>
    </row>
    <row r="242" spans="2:9" ht="10.5" customHeight="1" x14ac:dyDescent="0.2">
      <c r="B242" s="33" t="s">
        <v>106</v>
      </c>
      <c r="C242" s="295">
        <v>2810833155.6099892</v>
      </c>
      <c r="D242" s="295">
        <v>5721481912.010006</v>
      </c>
      <c r="E242" s="295">
        <v>8532315067.6199932</v>
      </c>
      <c r="F242" s="296">
        <v>2820640076.0000033</v>
      </c>
      <c r="G242" s="296">
        <v>50687210.919999987</v>
      </c>
      <c r="H242" s="190">
        <v>4.9232779074696476E-2</v>
      </c>
      <c r="I242" s="47"/>
    </row>
    <row r="243" spans="2:9" ht="10.5" customHeight="1" x14ac:dyDescent="0.2">
      <c r="B243" s="33" t="s">
        <v>304</v>
      </c>
      <c r="C243" s="295">
        <v>77488781.049999416</v>
      </c>
      <c r="D243" s="295">
        <v>1369204684.0700011</v>
      </c>
      <c r="E243" s="295">
        <v>1446693465.1200006</v>
      </c>
      <c r="F243" s="296">
        <v>1150300269.6700015</v>
      </c>
      <c r="G243" s="296">
        <v>9182850.6199999936</v>
      </c>
      <c r="H243" s="190">
        <v>4.2906274343299744E-2</v>
      </c>
      <c r="I243" s="47"/>
    </row>
    <row r="244" spans="2:9" ht="10.5" customHeight="1" x14ac:dyDescent="0.2">
      <c r="B244" s="33" t="s">
        <v>305</v>
      </c>
      <c r="C244" s="295">
        <v>276105.26000000018</v>
      </c>
      <c r="D244" s="295">
        <v>36237940.479999766</v>
      </c>
      <c r="E244" s="295">
        <v>36514045.739999771</v>
      </c>
      <c r="F244" s="296">
        <v>34885729.559999771</v>
      </c>
      <c r="G244" s="296">
        <v>179380.38999999996</v>
      </c>
      <c r="H244" s="190">
        <v>-7.9447754607936405E-2</v>
      </c>
      <c r="I244" s="47"/>
    </row>
    <row r="245" spans="2:9" ht="10.5" customHeight="1" x14ac:dyDescent="0.2">
      <c r="B245" s="33" t="s">
        <v>306</v>
      </c>
      <c r="C245" s="295">
        <v>3823543.4299999811</v>
      </c>
      <c r="D245" s="295">
        <v>626405199.77000451</v>
      </c>
      <c r="E245" s="295">
        <v>630228743.20000458</v>
      </c>
      <c r="F245" s="296">
        <v>612886304.15000463</v>
      </c>
      <c r="G245" s="296">
        <v>3836805.9100000006</v>
      </c>
      <c r="H245" s="190">
        <v>2.5916794397714105E-2</v>
      </c>
      <c r="I245" s="47"/>
    </row>
    <row r="246" spans="2:9" ht="10.5" customHeight="1" x14ac:dyDescent="0.2">
      <c r="B246" s="33" t="s">
        <v>307</v>
      </c>
      <c r="C246" s="295">
        <v>687032935.85001338</v>
      </c>
      <c r="D246" s="295">
        <v>597105108.49000096</v>
      </c>
      <c r="E246" s="295">
        <v>1284138044.3400147</v>
      </c>
      <c r="F246" s="296">
        <v>58687831.470000021</v>
      </c>
      <c r="G246" s="296">
        <v>8095885.0399999777</v>
      </c>
      <c r="H246" s="190">
        <v>3.0075361664666289E-2</v>
      </c>
      <c r="I246" s="47"/>
    </row>
    <row r="247" spans="2:9" ht="10.5" customHeight="1" x14ac:dyDescent="0.2">
      <c r="B247" s="33" t="s">
        <v>308</v>
      </c>
      <c r="C247" s="295">
        <v>895007564.49996912</v>
      </c>
      <c r="D247" s="295">
        <v>806817256.9099946</v>
      </c>
      <c r="E247" s="295">
        <v>1701824821.4099636</v>
      </c>
      <c r="F247" s="296">
        <v>237493608.68999881</v>
      </c>
      <c r="G247" s="296">
        <v>9618498.0200000145</v>
      </c>
      <c r="H247" s="190">
        <v>4.343096281500447E-2</v>
      </c>
      <c r="I247" s="47"/>
    </row>
    <row r="248" spans="2:9" ht="10.5" customHeight="1" x14ac:dyDescent="0.2">
      <c r="B248" s="33" t="s">
        <v>309</v>
      </c>
      <c r="C248" s="295">
        <v>1147204225.5200074</v>
      </c>
      <c r="D248" s="295">
        <v>2285711722.2900052</v>
      </c>
      <c r="E248" s="295">
        <v>3432915947.8100123</v>
      </c>
      <c r="F248" s="296">
        <v>726386332.45999932</v>
      </c>
      <c r="G248" s="296">
        <v>19773790.940000005</v>
      </c>
      <c r="H248" s="190">
        <v>6.8387832002889892E-2</v>
      </c>
      <c r="I248" s="47"/>
    </row>
    <row r="249" spans="2:9" ht="10.5" customHeight="1" x14ac:dyDescent="0.2">
      <c r="B249" s="33" t="s">
        <v>105</v>
      </c>
      <c r="C249" s="295">
        <v>248738925.29000255</v>
      </c>
      <c r="D249" s="295">
        <v>89373237.810000151</v>
      </c>
      <c r="E249" s="295">
        <v>338112163.10000271</v>
      </c>
      <c r="F249" s="296">
        <v>38038447.89000015</v>
      </c>
      <c r="G249" s="296">
        <v>2188681.6899999995</v>
      </c>
      <c r="H249" s="190">
        <v>-2.4013195556467637E-2</v>
      </c>
      <c r="I249" s="47"/>
    </row>
    <row r="250" spans="2:9" ht="10.5" customHeight="1" x14ac:dyDescent="0.2">
      <c r="B250" s="16" t="s">
        <v>116</v>
      </c>
      <c r="C250" s="295">
        <v>1239927449.5499995</v>
      </c>
      <c r="D250" s="295">
        <v>138645173.57000002</v>
      </c>
      <c r="E250" s="295">
        <v>1378572623.1199999</v>
      </c>
      <c r="F250" s="296">
        <v>1782126.7399999991</v>
      </c>
      <c r="G250" s="296">
        <v>10163052.730000017</v>
      </c>
      <c r="H250" s="190">
        <v>-7.0077122820531579E-2</v>
      </c>
      <c r="I250" s="47"/>
    </row>
    <row r="251" spans="2:9" ht="10.5" customHeight="1" x14ac:dyDescent="0.2">
      <c r="B251" s="16" t="s">
        <v>117</v>
      </c>
      <c r="C251" s="295">
        <v>744241718.79000115</v>
      </c>
      <c r="D251" s="295">
        <v>105783505.68999997</v>
      </c>
      <c r="E251" s="295">
        <v>850025224.48000097</v>
      </c>
      <c r="F251" s="296">
        <v>28628.020000000008</v>
      </c>
      <c r="G251" s="296">
        <v>5409099.6900000004</v>
      </c>
      <c r="H251" s="190">
        <v>-0.11849224179394269</v>
      </c>
      <c r="I251" s="47"/>
    </row>
    <row r="252" spans="2:9" ht="10.5" customHeight="1" x14ac:dyDescent="0.2">
      <c r="B252" s="16" t="s">
        <v>118</v>
      </c>
      <c r="C252" s="295">
        <v>19753665.269999988</v>
      </c>
      <c r="D252" s="295">
        <v>436522874.57999992</v>
      </c>
      <c r="E252" s="295">
        <v>456276539.8499999</v>
      </c>
      <c r="F252" s="296"/>
      <c r="G252" s="296">
        <v>2252191.5199999996</v>
      </c>
      <c r="H252" s="190">
        <v>4.1582266424549541E-2</v>
      </c>
      <c r="I252" s="47"/>
    </row>
    <row r="253" spans="2:9" ht="10.5" customHeight="1" x14ac:dyDescent="0.2">
      <c r="B253" s="16" t="s">
        <v>100</v>
      </c>
      <c r="C253" s="295">
        <v>74477352.350001216</v>
      </c>
      <c r="D253" s="295">
        <v>378121678.25181466</v>
      </c>
      <c r="E253" s="295">
        <v>452599030.60181576</v>
      </c>
      <c r="F253" s="296">
        <v>229007.96999999991</v>
      </c>
      <c r="G253" s="296">
        <v>1559612.8700000006</v>
      </c>
      <c r="H253" s="190">
        <v>-2.5402021750186354E-2</v>
      </c>
      <c r="I253" s="47"/>
    </row>
    <row r="254" spans="2:9" ht="10.5" customHeight="1" x14ac:dyDescent="0.2">
      <c r="B254" s="16" t="s">
        <v>388</v>
      </c>
      <c r="C254" s="295">
        <v>220838.77694299884</v>
      </c>
      <c r="D254" s="295">
        <v>2970801.9433440045</v>
      </c>
      <c r="E254" s="295">
        <v>3191640.7202870031</v>
      </c>
      <c r="F254" s="296">
        <v>100080.33820000001</v>
      </c>
      <c r="G254" s="296">
        <v>4289.7296340000003</v>
      </c>
      <c r="H254" s="190">
        <v>-0.48490296450895021</v>
      </c>
      <c r="I254" s="20"/>
    </row>
    <row r="255" spans="2:9" ht="10.5" customHeight="1" x14ac:dyDescent="0.2">
      <c r="B255" s="16" t="s">
        <v>107</v>
      </c>
      <c r="C255" s="295"/>
      <c r="D255" s="295">
        <v>1427771585.4400051</v>
      </c>
      <c r="E255" s="295">
        <v>1427771585.4400051</v>
      </c>
      <c r="F255" s="296">
        <v>1417063327.6000051</v>
      </c>
      <c r="G255" s="296">
        <v>7643258.5199999949</v>
      </c>
      <c r="H255" s="190">
        <v>0.13199095809280403</v>
      </c>
      <c r="I255" s="47"/>
    </row>
    <row r="256" spans="2:9" ht="10.5" customHeight="1" x14ac:dyDescent="0.2">
      <c r="B256" s="33" t="s">
        <v>110</v>
      </c>
      <c r="C256" s="289"/>
      <c r="D256" s="289">
        <v>439262675.8399958</v>
      </c>
      <c r="E256" s="289">
        <v>439262675.8399958</v>
      </c>
      <c r="F256" s="290">
        <v>439262675.8399958</v>
      </c>
      <c r="G256" s="290">
        <v>2369481.9999999916</v>
      </c>
      <c r="H256" s="179">
        <v>0.13638060787786577</v>
      </c>
      <c r="I256" s="47"/>
    </row>
    <row r="257" spans="2:9" ht="10.5" customHeight="1" x14ac:dyDescent="0.2">
      <c r="B257" s="33" t="s">
        <v>109</v>
      </c>
      <c r="C257" s="295"/>
      <c r="D257" s="295">
        <v>750452567.92000902</v>
      </c>
      <c r="E257" s="295">
        <v>750452567.92000902</v>
      </c>
      <c r="F257" s="296">
        <v>750452394.62000895</v>
      </c>
      <c r="G257" s="296">
        <v>3985676.5200000033</v>
      </c>
      <c r="H257" s="190">
        <v>0.13195906132110613</v>
      </c>
      <c r="I257" s="47"/>
    </row>
    <row r="258" spans="2:9" ht="10.5" customHeight="1" x14ac:dyDescent="0.2">
      <c r="B258" s="33" t="s">
        <v>112</v>
      </c>
      <c r="C258" s="295"/>
      <c r="D258" s="295">
        <v>234610257.13999999</v>
      </c>
      <c r="E258" s="295">
        <v>234610257.13999999</v>
      </c>
      <c r="F258" s="296">
        <v>227347757.13999999</v>
      </c>
      <c r="G258" s="296">
        <v>1272100</v>
      </c>
      <c r="H258" s="190">
        <v>0.1238537660593817</v>
      </c>
      <c r="I258" s="47"/>
    </row>
    <row r="259" spans="2:9" ht="10.5" customHeight="1" x14ac:dyDescent="0.2">
      <c r="B259" s="33" t="s">
        <v>111</v>
      </c>
      <c r="C259" s="295"/>
      <c r="D259" s="295">
        <v>3446084.5400000005</v>
      </c>
      <c r="E259" s="295">
        <v>3446084.5400000005</v>
      </c>
      <c r="F259" s="296">
        <v>500</v>
      </c>
      <c r="G259" s="296">
        <v>16000</v>
      </c>
      <c r="H259" s="190">
        <v>0.13960635681567468</v>
      </c>
      <c r="I259" s="47"/>
    </row>
    <row r="260" spans="2:9" ht="10.5" customHeight="1" x14ac:dyDescent="0.2">
      <c r="B260" s="269" t="s">
        <v>411</v>
      </c>
      <c r="C260" s="295"/>
      <c r="D260" s="295"/>
      <c r="E260" s="295"/>
      <c r="F260" s="296"/>
      <c r="G260" s="296"/>
      <c r="H260" s="190"/>
      <c r="I260" s="47"/>
    </row>
    <row r="261" spans="2:9" ht="10.5" customHeight="1" x14ac:dyDescent="0.2">
      <c r="B261" s="16" t="s">
        <v>97</v>
      </c>
      <c r="C261" s="295"/>
      <c r="D261" s="295">
        <v>97.5</v>
      </c>
      <c r="E261" s="295">
        <v>97.5</v>
      </c>
      <c r="F261" s="296"/>
      <c r="G261" s="296"/>
      <c r="H261" s="190"/>
      <c r="I261" s="47"/>
    </row>
    <row r="262" spans="2:9" ht="10.5" customHeight="1" x14ac:dyDescent="0.2">
      <c r="B262" s="16" t="s">
        <v>380</v>
      </c>
      <c r="C262" s="295"/>
      <c r="D262" s="295"/>
      <c r="E262" s="295"/>
      <c r="F262" s="296"/>
      <c r="G262" s="296"/>
      <c r="H262" s="190"/>
      <c r="I262" s="47"/>
    </row>
    <row r="263" spans="2:9" ht="10.5" customHeight="1" x14ac:dyDescent="0.2">
      <c r="B263" s="16" t="s">
        <v>419</v>
      </c>
      <c r="C263" s="295"/>
      <c r="D263" s="295">
        <v>650822899.93247449</v>
      </c>
      <c r="E263" s="295">
        <v>650822899.93247449</v>
      </c>
      <c r="F263" s="296"/>
      <c r="G263" s="296"/>
      <c r="H263" s="190">
        <v>7.5209419627053631E-2</v>
      </c>
      <c r="I263" s="47"/>
    </row>
    <row r="264" spans="2:9" ht="10.5" customHeight="1" x14ac:dyDescent="0.2">
      <c r="B264" s="16" t="s">
        <v>103</v>
      </c>
      <c r="C264" s="295"/>
      <c r="D264" s="295"/>
      <c r="E264" s="295"/>
      <c r="F264" s="296"/>
      <c r="G264" s="296"/>
      <c r="H264" s="190"/>
      <c r="I264" s="47"/>
    </row>
    <row r="265" spans="2:9" ht="10.5" customHeight="1" x14ac:dyDescent="0.2">
      <c r="B265" s="16" t="s">
        <v>96</v>
      </c>
      <c r="C265" s="295"/>
      <c r="D265" s="295">
        <v>138.52500000000001</v>
      </c>
      <c r="E265" s="295">
        <v>138.52500000000001</v>
      </c>
      <c r="F265" s="296"/>
      <c r="G265" s="296"/>
      <c r="H265" s="190"/>
      <c r="I265" s="47"/>
    </row>
    <row r="266" spans="2:9" ht="10.5" customHeight="1" x14ac:dyDescent="0.2">
      <c r="B266" s="16" t="s">
        <v>115</v>
      </c>
      <c r="C266" s="295">
        <v>119390446.86999997</v>
      </c>
      <c r="D266" s="295">
        <v>116172382.78000124</v>
      </c>
      <c r="E266" s="295">
        <v>235562829.65000123</v>
      </c>
      <c r="F266" s="296">
        <v>12544759.249999989</v>
      </c>
      <c r="G266" s="296">
        <v>1285415.2000000002</v>
      </c>
      <c r="H266" s="190">
        <v>-4.2862818011761838E-3</v>
      </c>
      <c r="I266" s="47"/>
    </row>
    <row r="267" spans="2:9" ht="10.5" customHeight="1" x14ac:dyDescent="0.2">
      <c r="B267" s="16" t="s">
        <v>114</v>
      </c>
      <c r="C267" s="295">
        <v>1371536.4999999949</v>
      </c>
      <c r="D267" s="295">
        <v>85119912.529998735</v>
      </c>
      <c r="E267" s="295">
        <v>86491449.02999872</v>
      </c>
      <c r="F267" s="296">
        <v>11112.27</v>
      </c>
      <c r="G267" s="296">
        <v>476429.00999999774</v>
      </c>
      <c r="H267" s="190">
        <v>6.6107082272893525E-2</v>
      </c>
      <c r="I267" s="47"/>
    </row>
    <row r="268" spans="2:9" ht="10.5" customHeight="1" x14ac:dyDescent="0.2">
      <c r="B268" s="16" t="s">
        <v>123</v>
      </c>
      <c r="C268" s="295">
        <v>29573746.769999951</v>
      </c>
      <c r="D268" s="295">
        <v>175547529.71000147</v>
      </c>
      <c r="E268" s="295">
        <v>205121276.48000142</v>
      </c>
      <c r="F268" s="296">
        <v>90363.529999999984</v>
      </c>
      <c r="G268" s="296">
        <v>1391301.9200000004</v>
      </c>
      <c r="H268" s="190">
        <v>0.10008509685559153</v>
      </c>
      <c r="I268" s="47"/>
    </row>
    <row r="269" spans="2:9" ht="10.5" customHeight="1" x14ac:dyDescent="0.2">
      <c r="B269" s="16" t="s">
        <v>95</v>
      </c>
      <c r="C269" s="295">
        <v>4946206.8300000066</v>
      </c>
      <c r="D269" s="295">
        <v>39047640.030000024</v>
      </c>
      <c r="E269" s="295">
        <v>43993846.860000029</v>
      </c>
      <c r="F269" s="296">
        <v>33924141.650000028</v>
      </c>
      <c r="G269" s="296">
        <v>120043.59999999999</v>
      </c>
      <c r="H269" s="190">
        <v>-3.3137407062255653E-2</v>
      </c>
      <c r="I269" s="47"/>
    </row>
    <row r="270" spans="2:9" ht="10.5" customHeight="1" x14ac:dyDescent="0.2">
      <c r="B270" s="16" t="s">
        <v>422</v>
      </c>
      <c r="C270" s="295">
        <v>180602326.54999885</v>
      </c>
      <c r="D270" s="295">
        <v>82843066.199902013</v>
      </c>
      <c r="E270" s="295">
        <v>263445392.74990091</v>
      </c>
      <c r="F270" s="296">
        <v>246862.33</v>
      </c>
      <c r="G270" s="296">
        <v>1655438.0150000001</v>
      </c>
      <c r="H270" s="190">
        <v>0.24848146270174665</v>
      </c>
      <c r="I270" s="47"/>
    </row>
    <row r="271" spans="2:9" ht="10.5" customHeight="1" x14ac:dyDescent="0.2">
      <c r="B271" s="16" t="s">
        <v>418</v>
      </c>
      <c r="C271" s="295"/>
      <c r="D271" s="295">
        <v>1024560.862658</v>
      </c>
      <c r="E271" s="295">
        <v>1024560.862658</v>
      </c>
      <c r="F271" s="296"/>
      <c r="G271" s="296">
        <v>36260</v>
      </c>
      <c r="H271" s="190">
        <v>-0.14332459054963143</v>
      </c>
      <c r="I271" s="47"/>
    </row>
    <row r="272" spans="2:9" ht="10.5" customHeight="1" x14ac:dyDescent="0.2">
      <c r="B272" s="16" t="s">
        <v>444</v>
      </c>
      <c r="C272" s="295"/>
      <c r="D272" s="295">
        <v>9340081.703459993</v>
      </c>
      <c r="E272" s="295">
        <v>9340081.703459993</v>
      </c>
      <c r="F272" s="296"/>
      <c r="G272" s="296"/>
      <c r="H272" s="190">
        <v>2.2229972655829711E-2</v>
      </c>
      <c r="I272" s="34"/>
    </row>
    <row r="273" spans="2:11" ht="10.5" customHeight="1" x14ac:dyDescent="0.2">
      <c r="B273" s="16" t="s">
        <v>441</v>
      </c>
      <c r="C273" s="295"/>
      <c r="D273" s="295">
        <v>668904871.29091036</v>
      </c>
      <c r="E273" s="295">
        <v>668904871.29091036</v>
      </c>
      <c r="F273" s="296"/>
      <c r="G273" s="296"/>
      <c r="H273" s="190">
        <v>8.7726897176520158E-2</v>
      </c>
      <c r="I273" s="34"/>
    </row>
    <row r="274" spans="2:11" ht="10.5" customHeight="1" x14ac:dyDescent="0.2">
      <c r="B274" s="16" t="s">
        <v>346</v>
      </c>
      <c r="C274" s="295"/>
      <c r="D274" s="295">
        <v>82984</v>
      </c>
      <c r="E274" s="295">
        <v>82984</v>
      </c>
      <c r="F274" s="296"/>
      <c r="G274" s="296"/>
      <c r="H274" s="190">
        <v>0.27266313932980601</v>
      </c>
      <c r="I274" s="47"/>
    </row>
    <row r="275" spans="2:11" ht="10.5" customHeight="1" x14ac:dyDescent="0.2">
      <c r="B275" s="16" t="s">
        <v>350</v>
      </c>
      <c r="C275" s="295"/>
      <c r="D275" s="295">
        <v>109291698.52953792</v>
      </c>
      <c r="E275" s="295">
        <v>109291698.52953792</v>
      </c>
      <c r="F275" s="296"/>
      <c r="G275" s="296"/>
      <c r="H275" s="190">
        <v>6.8011607623733372E-2</v>
      </c>
      <c r="I275" s="47"/>
    </row>
    <row r="276" spans="2:11" ht="10.5" customHeight="1" x14ac:dyDescent="0.2">
      <c r="B276" s="16" t="s">
        <v>313</v>
      </c>
      <c r="C276" s="295"/>
      <c r="D276" s="295"/>
      <c r="E276" s="295"/>
      <c r="F276" s="296"/>
      <c r="G276" s="296"/>
      <c r="H276" s="190"/>
      <c r="I276" s="47"/>
      <c r="J276" s="73"/>
    </row>
    <row r="277" spans="2:11" ht="10.5" hidden="1" customHeight="1" x14ac:dyDescent="0.2">
      <c r="B277" s="16"/>
      <c r="C277" s="295"/>
      <c r="D277" s="295"/>
      <c r="E277" s="295"/>
      <c r="F277" s="296"/>
      <c r="G277" s="296"/>
      <c r="H277" s="190"/>
      <c r="I277" s="47"/>
    </row>
    <row r="278" spans="2:11" ht="10.5" customHeight="1" x14ac:dyDescent="0.2">
      <c r="B278" s="16" t="s">
        <v>351</v>
      </c>
      <c r="C278" s="295"/>
      <c r="D278" s="295">
        <v>3104777.1524800011</v>
      </c>
      <c r="E278" s="295">
        <v>3104777.1524800011</v>
      </c>
      <c r="F278" s="296"/>
      <c r="G278" s="296"/>
      <c r="H278" s="190">
        <v>-0.16391602435884189</v>
      </c>
      <c r="I278" s="47"/>
    </row>
    <row r="279" spans="2:11" ht="10.5" customHeight="1" x14ac:dyDescent="0.2">
      <c r="B279" s="269" t="s">
        <v>412</v>
      </c>
      <c r="C279" s="295"/>
      <c r="D279" s="295">
        <v>2281702.5966450004</v>
      </c>
      <c r="E279" s="295">
        <v>2281702.5966450004</v>
      </c>
      <c r="F279" s="296"/>
      <c r="G279" s="296"/>
      <c r="H279" s="190">
        <v>0.35640159770211</v>
      </c>
      <c r="I279" s="47"/>
    </row>
    <row r="280" spans="2:11" ht="10.5" customHeight="1" x14ac:dyDescent="0.2">
      <c r="B280" s="16" t="s">
        <v>94</v>
      </c>
      <c r="C280" s="295">
        <v>273968.83999999904</v>
      </c>
      <c r="D280" s="295">
        <v>6247327.2299999986</v>
      </c>
      <c r="E280" s="295">
        <v>6521296.0699999984</v>
      </c>
      <c r="F280" s="296"/>
      <c r="G280" s="296">
        <v>22442.78</v>
      </c>
      <c r="H280" s="190">
        <v>-6.4881735666810658E-2</v>
      </c>
      <c r="I280" s="47"/>
    </row>
    <row r="281" spans="2:11" ht="10.5" customHeight="1" x14ac:dyDescent="0.2">
      <c r="B281" s="16" t="s">
        <v>92</v>
      </c>
      <c r="C281" s="295">
        <v>1315729.469999999</v>
      </c>
      <c r="D281" s="295">
        <v>196598.34999999995</v>
      </c>
      <c r="E281" s="295">
        <v>1512327.8199999991</v>
      </c>
      <c r="F281" s="296">
        <v>8966.7400000000016</v>
      </c>
      <c r="G281" s="296">
        <v>4346.4799999999996</v>
      </c>
      <c r="H281" s="190">
        <v>-0.31120340685107983</v>
      </c>
      <c r="I281" s="47"/>
    </row>
    <row r="282" spans="2:11" ht="10.5" customHeight="1" x14ac:dyDescent="0.2">
      <c r="B282" s="16" t="s">
        <v>93</v>
      </c>
      <c r="C282" s="295">
        <v>2324388.9999999995</v>
      </c>
      <c r="D282" s="295">
        <v>394060.30999999994</v>
      </c>
      <c r="E282" s="295">
        <v>2718449.3099999996</v>
      </c>
      <c r="F282" s="296">
        <v>59955.80999999999</v>
      </c>
      <c r="G282" s="296">
        <v>6792.0300000000007</v>
      </c>
      <c r="H282" s="190">
        <v>-0.21398069638803552</v>
      </c>
      <c r="I282" s="47"/>
    </row>
    <row r="283" spans="2:11" ht="10.5" customHeight="1" x14ac:dyDescent="0.2">
      <c r="B283" s="16" t="s">
        <v>91</v>
      </c>
      <c r="C283" s="295">
        <v>17677389.190000001</v>
      </c>
      <c r="D283" s="295">
        <v>10124700.310000001</v>
      </c>
      <c r="E283" s="295">
        <v>27802089.499999996</v>
      </c>
      <c r="F283" s="296">
        <v>858286.85000000021</v>
      </c>
      <c r="G283" s="296">
        <v>195312.95</v>
      </c>
      <c r="H283" s="190">
        <v>2.6258426075212116E-2</v>
      </c>
      <c r="I283" s="47"/>
    </row>
    <row r="284" spans="2:11" ht="10.5" customHeight="1" x14ac:dyDescent="0.2">
      <c r="B284" s="16" t="s">
        <v>252</v>
      </c>
      <c r="C284" s="295"/>
      <c r="D284" s="295"/>
      <c r="E284" s="295"/>
      <c r="F284" s="296"/>
      <c r="G284" s="296"/>
      <c r="H284" s="190"/>
      <c r="I284" s="47"/>
    </row>
    <row r="285" spans="2:11" ht="10.5" customHeight="1" x14ac:dyDescent="0.2">
      <c r="B285" s="16" t="s">
        <v>177</v>
      </c>
      <c r="C285" s="295">
        <v>2686243.3200000185</v>
      </c>
      <c r="D285" s="295">
        <v>2507000.2099999781</v>
      </c>
      <c r="E285" s="295">
        <v>5193243.5299999956</v>
      </c>
      <c r="F285" s="296">
        <v>1758</v>
      </c>
      <c r="G285" s="296">
        <v>35709.530000000006</v>
      </c>
      <c r="H285" s="190">
        <v>0.30641549228952347</v>
      </c>
      <c r="I285" s="47"/>
    </row>
    <row r="286" spans="2:11" ht="10.5" customHeight="1" x14ac:dyDescent="0.2">
      <c r="B286" s="16" t="s">
        <v>303</v>
      </c>
      <c r="C286" s="295"/>
      <c r="D286" s="295"/>
      <c r="E286" s="295"/>
      <c r="F286" s="296"/>
      <c r="G286" s="296"/>
      <c r="H286" s="190"/>
      <c r="I286" s="47"/>
    </row>
    <row r="287" spans="2:11" ht="10.5" customHeight="1" x14ac:dyDescent="0.2">
      <c r="B287" s="16" t="s">
        <v>382</v>
      </c>
      <c r="C287" s="295"/>
      <c r="D287" s="295">
        <v>1653035.6600000001</v>
      </c>
      <c r="E287" s="295">
        <v>1653035.6600000001</v>
      </c>
      <c r="F287" s="296"/>
      <c r="G287" s="296">
        <v>10625</v>
      </c>
      <c r="H287" s="190">
        <v>-0.12720680576039534</v>
      </c>
      <c r="I287" s="47"/>
    </row>
    <row r="288" spans="2:11" ht="10.5" customHeight="1" x14ac:dyDescent="0.2">
      <c r="B288" s="268" t="s">
        <v>255</v>
      </c>
      <c r="C288" s="295"/>
      <c r="D288" s="295">
        <v>4100771.7999999975</v>
      </c>
      <c r="E288" s="295">
        <v>4100771.7999999975</v>
      </c>
      <c r="F288" s="296">
        <v>3839009.4399999976</v>
      </c>
      <c r="G288" s="296">
        <v>32761.16</v>
      </c>
      <c r="H288" s="190">
        <v>-7.9394158976635043E-2</v>
      </c>
      <c r="I288" s="47"/>
      <c r="K288" s="28"/>
    </row>
    <row r="289" spans="1:11" ht="10.5" customHeight="1" x14ac:dyDescent="0.2">
      <c r="B289" s="268" t="s">
        <v>486</v>
      </c>
      <c r="C289" s="295"/>
      <c r="D289" s="295">
        <v>60335848.435350016</v>
      </c>
      <c r="E289" s="295">
        <v>60335848.435350016</v>
      </c>
      <c r="F289" s="296"/>
      <c r="G289" s="296"/>
      <c r="H289" s="190"/>
      <c r="I289" s="47"/>
    </row>
    <row r="290" spans="1:11" ht="10.5" customHeight="1" x14ac:dyDescent="0.2">
      <c r="B290" s="268" t="s">
        <v>487</v>
      </c>
      <c r="C290" s="295"/>
      <c r="D290" s="295">
        <v>25803254.390349962</v>
      </c>
      <c r="E290" s="295">
        <v>25803254.390349962</v>
      </c>
      <c r="F290" s="296"/>
      <c r="G290" s="296"/>
      <c r="H290" s="190">
        <v>0.2652945125455608</v>
      </c>
      <c r="I290" s="47"/>
      <c r="K290" s="28"/>
    </row>
    <row r="291" spans="1:11" ht="10.5" customHeight="1" x14ac:dyDescent="0.2">
      <c r="B291" s="16" t="s">
        <v>374</v>
      </c>
      <c r="C291" s="295">
        <v>1669232.2299999981</v>
      </c>
      <c r="D291" s="295">
        <v>1158513.7775000038</v>
      </c>
      <c r="E291" s="295">
        <v>2827746.0075000017</v>
      </c>
      <c r="F291" s="296"/>
      <c r="G291" s="296">
        <v>8967</v>
      </c>
      <c r="H291" s="190">
        <v>-8.2066778523217976E-2</v>
      </c>
      <c r="I291" s="47"/>
      <c r="K291" s="28"/>
    </row>
    <row r="292" spans="1:11" ht="10.5" customHeight="1" x14ac:dyDescent="0.2">
      <c r="B292" s="16" t="s">
        <v>420</v>
      </c>
      <c r="C292" s="295"/>
      <c r="D292" s="295">
        <v>48980628.863421999</v>
      </c>
      <c r="E292" s="295">
        <v>48980628.863421999</v>
      </c>
      <c r="F292" s="296"/>
      <c r="G292" s="296"/>
      <c r="H292" s="190">
        <v>0.12364809829948098</v>
      </c>
      <c r="I292" s="47"/>
      <c r="K292" s="28"/>
    </row>
    <row r="293" spans="1:11" ht="10.5" customHeight="1" x14ac:dyDescent="0.2">
      <c r="B293" s="574" t="s">
        <v>460</v>
      </c>
      <c r="C293" s="295"/>
      <c r="D293" s="295">
        <v>125499.94</v>
      </c>
      <c r="E293" s="295">
        <v>125499.94</v>
      </c>
      <c r="F293" s="296"/>
      <c r="G293" s="296"/>
      <c r="H293" s="190">
        <v>-0.81000430313965688</v>
      </c>
      <c r="I293" s="47"/>
      <c r="K293" s="28"/>
    </row>
    <row r="294" spans="1:11" ht="13.5" customHeight="1" x14ac:dyDescent="0.2">
      <c r="B294" s="16" t="s">
        <v>99</v>
      </c>
      <c r="C294" s="295">
        <v>5023417.390000104</v>
      </c>
      <c r="D294" s="295">
        <v>13897892.49450198</v>
      </c>
      <c r="E294" s="295">
        <v>18921309.884502083</v>
      </c>
      <c r="F294" s="296">
        <v>2036935.583449</v>
      </c>
      <c r="G294" s="296">
        <v>73853.171455000003</v>
      </c>
      <c r="H294" s="190">
        <v>5.8074145919924991E-2</v>
      </c>
      <c r="I294" s="117"/>
      <c r="K294" s="28"/>
    </row>
    <row r="295" spans="1:11" s="28" customFormat="1" ht="14.25" customHeight="1" x14ac:dyDescent="0.2">
      <c r="A295" s="24"/>
      <c r="B295" s="16" t="s">
        <v>283</v>
      </c>
      <c r="C295" s="295"/>
      <c r="D295" s="295">
        <v>-28418599.07</v>
      </c>
      <c r="E295" s="295">
        <v>-28418599.07</v>
      </c>
      <c r="F295" s="296">
        <v>-206088</v>
      </c>
      <c r="G295" s="296">
        <v>-202632</v>
      </c>
      <c r="H295" s="190">
        <v>0.12369611590751073</v>
      </c>
      <c r="I295" s="47"/>
      <c r="J295" s="5"/>
    </row>
    <row r="296" spans="1:11" s="28" customFormat="1" ht="14.25" customHeight="1" x14ac:dyDescent="0.2">
      <c r="A296" s="24"/>
      <c r="B296" s="16" t="s">
        <v>279</v>
      </c>
      <c r="C296" s="295">
        <v>603.66</v>
      </c>
      <c r="D296" s="295">
        <v>-420375389.80000001</v>
      </c>
      <c r="E296" s="295">
        <v>-420374786.13999999</v>
      </c>
      <c r="F296" s="296">
        <v>-818904</v>
      </c>
      <c r="G296" s="296">
        <v>-2727074</v>
      </c>
      <c r="H296" s="190">
        <v>0.48214202172833742</v>
      </c>
      <c r="I296" s="47"/>
    </row>
    <row r="297" spans="1:11" s="28" customFormat="1" ht="11.25" customHeight="1" x14ac:dyDescent="0.2">
      <c r="A297" s="24"/>
      <c r="B297" s="263" t="s">
        <v>286</v>
      </c>
      <c r="C297" s="299">
        <v>9554827926.9799271</v>
      </c>
      <c r="D297" s="299">
        <v>12491879784.703783</v>
      </c>
      <c r="E297" s="299">
        <v>22046707711.683704</v>
      </c>
      <c r="F297" s="300">
        <v>4620225609.2234583</v>
      </c>
      <c r="G297" s="300">
        <v>119761340.22970496</v>
      </c>
      <c r="H297" s="234">
        <v>4.0498793288433754E-2</v>
      </c>
      <c r="I297" s="47"/>
      <c r="K297" s="209" t="b">
        <f>IF(ABS(E297-SUM(E239:E241,E250:E255,E260:E296))&lt;0.001,TRUE,FALSE)</f>
        <v>1</v>
      </c>
    </row>
    <row r="298" spans="1:11" s="28" customFormat="1" ht="11.25" customHeight="1" x14ac:dyDescent="0.2">
      <c r="A298" s="24"/>
      <c r="B298" s="265" t="s">
        <v>238</v>
      </c>
      <c r="C298" s="266"/>
      <c r="D298" s="266"/>
      <c r="E298" s="266"/>
      <c r="F298" s="266"/>
      <c r="G298" s="266"/>
      <c r="H298" s="267"/>
      <c r="I298" s="47"/>
      <c r="K298" s="5"/>
    </row>
    <row r="299" spans="1:11" s="28" customFormat="1" ht="11.25" customHeight="1" x14ac:dyDescent="0.2">
      <c r="A299" s="24"/>
      <c r="B299" s="265" t="s">
        <v>249</v>
      </c>
      <c r="C299" s="266"/>
      <c r="D299" s="266"/>
      <c r="E299" s="266"/>
      <c r="F299" s="266"/>
      <c r="G299" s="266"/>
      <c r="H299" s="267"/>
      <c r="I299" s="47"/>
      <c r="K299" s="5"/>
    </row>
    <row r="300" spans="1:11" s="28" customFormat="1" ht="11.25" customHeight="1" x14ac:dyDescent="0.2">
      <c r="A300" s="24"/>
      <c r="B300" s="265" t="s">
        <v>251</v>
      </c>
      <c r="C300" s="266"/>
      <c r="D300" s="266"/>
      <c r="E300" s="266"/>
      <c r="F300" s="266"/>
      <c r="G300" s="266"/>
      <c r="H300" s="267"/>
      <c r="I300" s="47"/>
      <c r="K300" s="5"/>
    </row>
    <row r="301" spans="1:11" s="28" customFormat="1" ht="11.25" customHeight="1" x14ac:dyDescent="0.2">
      <c r="A301" s="24"/>
      <c r="B301" s="265" t="s">
        <v>376</v>
      </c>
      <c r="C301" s="266"/>
      <c r="D301" s="266"/>
      <c r="E301" s="266"/>
      <c r="F301" s="266"/>
      <c r="G301" s="266"/>
      <c r="H301" s="267"/>
      <c r="I301" s="47"/>
      <c r="K301" s="5"/>
    </row>
    <row r="302" spans="1:11" ht="11.25" customHeight="1" x14ac:dyDescent="0.2">
      <c r="B302" s="265" t="s">
        <v>431</v>
      </c>
      <c r="C302" s="266"/>
      <c r="D302" s="266"/>
      <c r="E302" s="266"/>
      <c r="F302" s="266"/>
      <c r="G302" s="266"/>
      <c r="H302" s="267"/>
      <c r="I302" s="8"/>
      <c r="K302" s="28"/>
    </row>
    <row r="303" spans="1:11" ht="18" customHeight="1" x14ac:dyDescent="0.25">
      <c r="B303" s="7" t="s">
        <v>288</v>
      </c>
      <c r="C303" s="8"/>
      <c r="D303" s="8"/>
      <c r="E303" s="8"/>
      <c r="F303" s="8"/>
      <c r="G303" s="8"/>
      <c r="H303" s="8"/>
      <c r="K303" s="28"/>
    </row>
    <row r="304" spans="1:11" ht="14.25" customHeight="1" x14ac:dyDescent="0.2">
      <c r="B304" s="9"/>
      <c r="C304" s="10" t="str">
        <f>$C$3</f>
        <v>PERIODE DU 1.1 AU 31.10.2024</v>
      </c>
      <c r="D304" s="11"/>
      <c r="I304" s="15"/>
    </row>
    <row r="305" spans="1:11" ht="12" customHeight="1" x14ac:dyDescent="0.2">
      <c r="B305" s="12" t="str">
        <f>B4</f>
        <v xml:space="preserve">             I - ASSURANCE MALADIE : DÉPENSES en milliers d'euros</v>
      </c>
      <c r="C305" s="13"/>
      <c r="D305" s="13"/>
      <c r="E305" s="13"/>
      <c r="F305" s="13"/>
      <c r="G305" s="13"/>
      <c r="H305" s="14"/>
      <c r="I305" s="20"/>
    </row>
    <row r="306" spans="1:11" ht="9.75" customHeight="1" x14ac:dyDescent="0.2">
      <c r="B306" s="16" t="s">
        <v>4</v>
      </c>
      <c r="C306" s="17" t="s">
        <v>1</v>
      </c>
      <c r="D306" s="17" t="s">
        <v>2</v>
      </c>
      <c r="E306" s="386" t="s">
        <v>6</v>
      </c>
      <c r="F306" s="219" t="s">
        <v>3</v>
      </c>
      <c r="G306" s="219" t="s">
        <v>237</v>
      </c>
      <c r="H306" s="19" t="str">
        <f>$H$5</f>
        <v>PCAP</v>
      </c>
      <c r="I306" s="23"/>
    </row>
    <row r="307" spans="1:11" s="28" customFormat="1" ht="18" customHeight="1" x14ac:dyDescent="0.2">
      <c r="A307" s="24"/>
      <c r="B307" s="21"/>
      <c r="C307" s="45" t="s">
        <v>5</v>
      </c>
      <c r="D307" s="44" t="s">
        <v>5</v>
      </c>
      <c r="E307" s="45"/>
      <c r="F307" s="220" t="s">
        <v>241</v>
      </c>
      <c r="G307" s="220" t="s">
        <v>239</v>
      </c>
      <c r="H307" s="22" t="str">
        <f>$H$6</f>
        <v>en %</v>
      </c>
      <c r="I307" s="27"/>
      <c r="K307" s="5"/>
    </row>
    <row r="308" spans="1:11" s="28" customFormat="1" ht="15" customHeight="1" x14ac:dyDescent="0.2">
      <c r="A308" s="54"/>
      <c r="B308" s="52" t="s">
        <v>163</v>
      </c>
      <c r="C308" s="235"/>
      <c r="D308" s="235"/>
      <c r="E308" s="235"/>
      <c r="F308" s="236"/>
      <c r="G308" s="236"/>
      <c r="H308" s="237"/>
      <c r="I308" s="27"/>
      <c r="K308" s="5"/>
    </row>
    <row r="309" spans="1:11" ht="10.5" customHeight="1" x14ac:dyDescent="0.2">
      <c r="A309" s="2"/>
      <c r="B309" s="31" t="s">
        <v>124</v>
      </c>
      <c r="C309" s="235"/>
      <c r="D309" s="235"/>
      <c r="E309" s="235"/>
      <c r="F309" s="236"/>
      <c r="G309" s="236"/>
      <c r="H309" s="237"/>
      <c r="I309" s="20"/>
    </row>
    <row r="310" spans="1:11" ht="10.5" customHeight="1" x14ac:dyDescent="0.2">
      <c r="A310" s="2"/>
      <c r="B310" s="37" t="s">
        <v>125</v>
      </c>
      <c r="C310" s="301">
        <v>457500961.22033483</v>
      </c>
      <c r="D310" s="301">
        <v>2687923508.5968766</v>
      </c>
      <c r="E310" s="301">
        <v>3145424469.8172116</v>
      </c>
      <c r="F310" s="302">
        <v>8777203.6599998251</v>
      </c>
      <c r="G310" s="302">
        <v>12072682.899000278</v>
      </c>
      <c r="H310" s="239">
        <v>7.4459436461893347E-5</v>
      </c>
      <c r="I310" s="20"/>
    </row>
    <row r="311" spans="1:11" ht="10.5" customHeight="1" x14ac:dyDescent="0.2">
      <c r="A311" s="2"/>
      <c r="B311" s="37" t="s">
        <v>126</v>
      </c>
      <c r="C311" s="301">
        <v>4002568.3400000362</v>
      </c>
      <c r="D311" s="301">
        <v>70039447.050000653</v>
      </c>
      <c r="E311" s="301">
        <v>74042015.390000686</v>
      </c>
      <c r="F311" s="302"/>
      <c r="G311" s="302">
        <v>240293.15000000017</v>
      </c>
      <c r="H311" s="239"/>
      <c r="I311" s="20"/>
    </row>
    <row r="312" spans="1:11" ht="10.5" customHeight="1" x14ac:dyDescent="0.2">
      <c r="A312" s="2"/>
      <c r="B312" s="37" t="s">
        <v>127</v>
      </c>
      <c r="C312" s="301">
        <v>155952798.88000217</v>
      </c>
      <c r="D312" s="301">
        <v>2032872772.9100127</v>
      </c>
      <c r="E312" s="301">
        <v>2188825571.7900152</v>
      </c>
      <c r="F312" s="302">
        <v>251.28</v>
      </c>
      <c r="G312" s="302">
        <v>7704311.5899999961</v>
      </c>
      <c r="H312" s="239"/>
      <c r="I312" s="20"/>
    </row>
    <row r="313" spans="1:11" ht="10.5" customHeight="1" x14ac:dyDescent="0.2">
      <c r="A313" s="2"/>
      <c r="B313" s="37" t="s">
        <v>219</v>
      </c>
      <c r="C313" s="301">
        <v>130067153.34001327</v>
      </c>
      <c r="D313" s="301">
        <v>1263595414.4700348</v>
      </c>
      <c r="E313" s="301">
        <v>1393662567.8100481</v>
      </c>
      <c r="F313" s="302">
        <v>2.5</v>
      </c>
      <c r="G313" s="302">
        <v>5327188.9200000027</v>
      </c>
      <c r="H313" s="239">
        <v>0.138758782856788</v>
      </c>
      <c r="I313" s="20"/>
    </row>
    <row r="314" spans="1:11" ht="10.5" customHeight="1" x14ac:dyDescent="0.2">
      <c r="A314" s="2"/>
      <c r="B314" s="37" t="s">
        <v>312</v>
      </c>
      <c r="C314" s="301"/>
      <c r="D314" s="301">
        <v>5120040.5332500003</v>
      </c>
      <c r="E314" s="301">
        <v>5120040.5332500003</v>
      </c>
      <c r="F314" s="302"/>
      <c r="G314" s="302"/>
      <c r="H314" s="239">
        <v>-0.35459233637976784</v>
      </c>
      <c r="I314" s="20"/>
    </row>
    <row r="315" spans="1:11" ht="10.5" customHeight="1" x14ac:dyDescent="0.2">
      <c r="A315" s="2"/>
      <c r="B315" s="16" t="s">
        <v>128</v>
      </c>
      <c r="C315" s="301"/>
      <c r="D315" s="301"/>
      <c r="E315" s="301"/>
      <c r="F315" s="302"/>
      <c r="G315" s="302"/>
      <c r="H315" s="239"/>
      <c r="I315" s="20"/>
      <c r="K315" s="28"/>
    </row>
    <row r="316" spans="1:11" ht="10.5" customHeight="1" x14ac:dyDescent="0.2">
      <c r="A316" s="2"/>
      <c r="B316" s="16" t="s">
        <v>192</v>
      </c>
      <c r="C316" s="301"/>
      <c r="D316" s="301"/>
      <c r="E316" s="301"/>
      <c r="F316" s="302"/>
      <c r="G316" s="302"/>
      <c r="H316" s="239"/>
      <c r="I316" s="20"/>
      <c r="K316" s="28"/>
    </row>
    <row r="317" spans="1:11" ht="10.5" hidden="1" customHeight="1" x14ac:dyDescent="0.2">
      <c r="A317" s="2"/>
      <c r="B317" s="16"/>
      <c r="C317" s="301"/>
      <c r="D317" s="301"/>
      <c r="E317" s="301"/>
      <c r="F317" s="302"/>
      <c r="G317" s="302"/>
      <c r="H317" s="239"/>
      <c r="I317" s="20"/>
    </row>
    <row r="318" spans="1:11" ht="10.5" customHeight="1" x14ac:dyDescent="0.2">
      <c r="A318" s="2"/>
      <c r="B318" s="16" t="s">
        <v>416</v>
      </c>
      <c r="C318" s="301">
        <v>125315.46999999776</v>
      </c>
      <c r="D318" s="301">
        <v>270604.10000000003</v>
      </c>
      <c r="E318" s="301">
        <v>395919.5699999978</v>
      </c>
      <c r="F318" s="302"/>
      <c r="G318" s="302">
        <v>3291.2900000000018</v>
      </c>
      <c r="H318" s="239">
        <v>0.39126719552354028</v>
      </c>
      <c r="I318" s="20"/>
    </row>
    <row r="319" spans="1:11" ht="10.5" customHeight="1" x14ac:dyDescent="0.2">
      <c r="A319" s="2"/>
      <c r="B319" s="574" t="s">
        <v>452</v>
      </c>
      <c r="C319" s="301"/>
      <c r="D319" s="301"/>
      <c r="E319" s="301"/>
      <c r="F319" s="302"/>
      <c r="G319" s="302"/>
      <c r="H319" s="239"/>
      <c r="I319" s="20"/>
    </row>
    <row r="320" spans="1:11" ht="10.5" customHeight="1" x14ac:dyDescent="0.2">
      <c r="A320" s="2"/>
      <c r="B320" s="574" t="s">
        <v>488</v>
      </c>
      <c r="C320" s="301"/>
      <c r="D320" s="301">
        <v>447683.38220000005</v>
      </c>
      <c r="E320" s="301">
        <v>447683.38220000005</v>
      </c>
      <c r="F320" s="302"/>
      <c r="G320" s="302"/>
      <c r="H320" s="239">
        <v>-0.64594523371005541</v>
      </c>
      <c r="I320" s="20"/>
    </row>
    <row r="321" spans="1:11" ht="10.5" customHeight="1" x14ac:dyDescent="0.2">
      <c r="A321" s="2"/>
      <c r="B321" s="16" t="s">
        <v>423</v>
      </c>
      <c r="C321" s="301"/>
      <c r="D321" s="301">
        <v>50940</v>
      </c>
      <c r="E321" s="301">
        <v>50940</v>
      </c>
      <c r="F321" s="302"/>
      <c r="G321" s="302">
        <v>210</v>
      </c>
      <c r="H321" s="239"/>
      <c r="I321" s="20"/>
    </row>
    <row r="322" spans="1:11" s="28" customFormat="1" ht="10.5" customHeight="1" x14ac:dyDescent="0.2">
      <c r="A322" s="54"/>
      <c r="B322" s="16" t="s">
        <v>280</v>
      </c>
      <c r="C322" s="301"/>
      <c r="D322" s="301">
        <v>-81300691.620009392</v>
      </c>
      <c r="E322" s="301">
        <v>-81300691.620009392</v>
      </c>
      <c r="F322" s="302">
        <v>-3914.5200000000004</v>
      </c>
      <c r="G322" s="302">
        <v>-483661.15000000206</v>
      </c>
      <c r="H322" s="239">
        <v>0.14776492938345465</v>
      </c>
      <c r="I322" s="27"/>
      <c r="J322" s="5"/>
    </row>
    <row r="323" spans="1:11" s="28" customFormat="1" ht="15.75" customHeight="1" x14ac:dyDescent="0.2">
      <c r="A323" s="54"/>
      <c r="B323" s="35" t="s">
        <v>131</v>
      </c>
      <c r="C323" s="303">
        <v>747648797.25035024</v>
      </c>
      <c r="D323" s="303">
        <v>5979019719.4223642</v>
      </c>
      <c r="E323" s="303">
        <v>6726668516.6727142</v>
      </c>
      <c r="F323" s="304">
        <v>8773542.9199998248</v>
      </c>
      <c r="G323" s="304">
        <v>24864316.699000277</v>
      </c>
      <c r="H323" s="237">
        <v>5.9237258838247264E-2</v>
      </c>
      <c r="I323" s="27"/>
      <c r="J323" s="5"/>
      <c r="K323" s="209" t="b">
        <f>IF(ABS(E323-SUM(E310:E322))&lt;0.001,TRUE,FALSE)</f>
        <v>1</v>
      </c>
    </row>
    <row r="324" spans="1:11" ht="10.5" customHeight="1" x14ac:dyDescent="0.2">
      <c r="A324" s="2"/>
      <c r="B324" s="31" t="s">
        <v>132</v>
      </c>
      <c r="C324" s="303"/>
      <c r="D324" s="303"/>
      <c r="E324" s="303"/>
      <c r="F324" s="304"/>
      <c r="G324" s="304"/>
      <c r="H324" s="237"/>
      <c r="I324" s="20"/>
    </row>
    <row r="325" spans="1:11" ht="10.5" customHeight="1" x14ac:dyDescent="0.2">
      <c r="A325" s="2"/>
      <c r="B325" s="37" t="s">
        <v>24</v>
      </c>
      <c r="C325" s="301">
        <v>1367772914.4904368</v>
      </c>
      <c r="D325" s="301">
        <v>949289378.42988515</v>
      </c>
      <c r="E325" s="301">
        <v>2317062292.9203219</v>
      </c>
      <c r="F325" s="302">
        <v>40464928.590000257</v>
      </c>
      <c r="G325" s="302">
        <v>12297015.489999978</v>
      </c>
      <c r="H325" s="239">
        <v>3.2008112224523044E-2</v>
      </c>
      <c r="I325" s="20"/>
    </row>
    <row r="326" spans="1:11" ht="10.5" customHeight="1" x14ac:dyDescent="0.2">
      <c r="A326" s="2"/>
      <c r="B326" s="37" t="s">
        <v>133</v>
      </c>
      <c r="C326" s="301">
        <v>256865865.26982567</v>
      </c>
      <c r="D326" s="301">
        <v>982315181.03973556</v>
      </c>
      <c r="E326" s="301">
        <v>1239181046.3095615</v>
      </c>
      <c r="F326" s="302">
        <v>30751724.080000319</v>
      </c>
      <c r="G326" s="302">
        <v>5213485.1699999738</v>
      </c>
      <c r="H326" s="239">
        <v>0.20005048224530841</v>
      </c>
      <c r="I326" s="20"/>
    </row>
    <row r="327" spans="1:11" ht="10.5" customHeight="1" x14ac:dyDescent="0.2">
      <c r="A327" s="2"/>
      <c r="B327" s="37" t="s">
        <v>134</v>
      </c>
      <c r="C327" s="305">
        <v>6886574.1199998232</v>
      </c>
      <c r="D327" s="301">
        <v>63030103.569993198</v>
      </c>
      <c r="E327" s="301">
        <v>69916677.689993009</v>
      </c>
      <c r="F327" s="302">
        <v>40234196.869995899</v>
      </c>
      <c r="G327" s="302">
        <v>254272.19999999937</v>
      </c>
      <c r="H327" s="239">
        <v>-0.47637365426294098</v>
      </c>
      <c r="I327" s="20"/>
    </row>
    <row r="328" spans="1:11" ht="10.5" customHeight="1" x14ac:dyDescent="0.2">
      <c r="A328" s="2"/>
      <c r="B328" s="37" t="s">
        <v>220</v>
      </c>
      <c r="C328" s="301">
        <v>19529107.080000013</v>
      </c>
      <c r="D328" s="301">
        <v>130664900.49999979</v>
      </c>
      <c r="E328" s="301">
        <v>150194007.57999983</v>
      </c>
      <c r="F328" s="302">
        <v>11204.400000000001</v>
      </c>
      <c r="G328" s="302">
        <v>707489.02999999968</v>
      </c>
      <c r="H328" s="239">
        <v>-2.231838917026141E-2</v>
      </c>
      <c r="I328" s="20"/>
    </row>
    <row r="329" spans="1:11" ht="10.5" customHeight="1" x14ac:dyDescent="0.2">
      <c r="A329" s="2"/>
      <c r="B329" s="37" t="s">
        <v>352</v>
      </c>
      <c r="C329" s="301"/>
      <c r="D329" s="301">
        <v>18584584.869389992</v>
      </c>
      <c r="E329" s="301">
        <v>18584584.869389992</v>
      </c>
      <c r="F329" s="302"/>
      <c r="G329" s="302"/>
      <c r="H329" s="239">
        <v>0.10645601878208732</v>
      </c>
      <c r="I329" s="20"/>
      <c r="K329" s="28"/>
    </row>
    <row r="330" spans="1:11" ht="10.5" hidden="1" customHeight="1" x14ac:dyDescent="0.2">
      <c r="A330" s="2"/>
      <c r="B330" s="16"/>
      <c r="C330" s="301"/>
      <c r="D330" s="301"/>
      <c r="E330" s="301"/>
      <c r="F330" s="302"/>
      <c r="G330" s="302"/>
      <c r="H330" s="239"/>
      <c r="I330" s="20"/>
      <c r="K330" s="28"/>
    </row>
    <row r="331" spans="1:11" ht="10.5" customHeight="1" x14ac:dyDescent="0.2">
      <c r="A331" s="2"/>
      <c r="B331" s="16" t="s">
        <v>416</v>
      </c>
      <c r="C331" s="301">
        <v>1471.2000000000021</v>
      </c>
      <c r="D331" s="301">
        <v>31677</v>
      </c>
      <c r="E331" s="301">
        <v>33148.199999999997</v>
      </c>
      <c r="F331" s="302"/>
      <c r="G331" s="302">
        <v>50</v>
      </c>
      <c r="H331" s="239"/>
      <c r="I331" s="20"/>
      <c r="K331" s="28"/>
    </row>
    <row r="332" spans="1:11" ht="10.5" customHeight="1" x14ac:dyDescent="0.2">
      <c r="A332" s="2"/>
      <c r="B332" s="574" t="s">
        <v>453</v>
      </c>
      <c r="C332" s="301"/>
      <c r="D332" s="301">
        <v>12470.880000000001</v>
      </c>
      <c r="E332" s="301">
        <v>12470.880000000001</v>
      </c>
      <c r="F332" s="302"/>
      <c r="G332" s="302"/>
      <c r="H332" s="239">
        <v>-0.5723897815570016</v>
      </c>
      <c r="I332" s="20"/>
      <c r="K332" s="28"/>
    </row>
    <row r="333" spans="1:11" ht="10.5" hidden="1" customHeight="1" x14ac:dyDescent="0.2">
      <c r="A333" s="2"/>
      <c r="B333" s="574"/>
      <c r="C333" s="301"/>
      <c r="D333" s="301"/>
      <c r="E333" s="301"/>
      <c r="F333" s="302"/>
      <c r="G333" s="302"/>
      <c r="H333" s="239"/>
      <c r="I333" s="20"/>
      <c r="K333" s="28"/>
    </row>
    <row r="334" spans="1:11" ht="10.5" customHeight="1" x14ac:dyDescent="0.2">
      <c r="A334" s="2"/>
      <c r="B334" s="16" t="s">
        <v>423</v>
      </c>
      <c r="C334" s="301">
        <v>201085.81</v>
      </c>
      <c r="D334" s="301">
        <v>285449.98</v>
      </c>
      <c r="E334" s="301">
        <v>486535.79</v>
      </c>
      <c r="F334" s="302">
        <v>12</v>
      </c>
      <c r="G334" s="302">
        <v>2588</v>
      </c>
      <c r="H334" s="239">
        <v>-5.2996557138418332E-3</v>
      </c>
      <c r="I334" s="20"/>
    </row>
    <row r="335" spans="1:11" ht="10.5" customHeight="1" x14ac:dyDescent="0.2">
      <c r="A335" s="2"/>
      <c r="B335" s="16" t="s">
        <v>280</v>
      </c>
      <c r="C335" s="301"/>
      <c r="D335" s="301">
        <v>-94423578.379998922</v>
      </c>
      <c r="E335" s="301">
        <v>-94423578.379998922</v>
      </c>
      <c r="F335" s="302">
        <v>-10072.499999999998</v>
      </c>
      <c r="G335" s="302">
        <v>-545942.23999999976</v>
      </c>
      <c r="H335" s="239">
        <v>0.30605498262825459</v>
      </c>
      <c r="I335" s="20"/>
    </row>
    <row r="336" spans="1:11" s="28" customFormat="1" ht="16.5" customHeight="1" x14ac:dyDescent="0.2">
      <c r="A336" s="54"/>
      <c r="B336" s="35" t="s">
        <v>135</v>
      </c>
      <c r="C336" s="303">
        <v>1651257017.9702625</v>
      </c>
      <c r="D336" s="303">
        <v>2049790167.8890049</v>
      </c>
      <c r="E336" s="303">
        <v>3701047185.8592672</v>
      </c>
      <c r="F336" s="304">
        <v>111451993.43999647</v>
      </c>
      <c r="G336" s="304">
        <v>17928957.64999995</v>
      </c>
      <c r="H336" s="237">
        <v>5.443844142481713E-2</v>
      </c>
      <c r="I336" s="27"/>
      <c r="J336" s="5"/>
      <c r="K336" s="209" t="b">
        <f>IF(ABS(E336-SUM(E325:E335))&lt;0.001,TRUE,FALSE)</f>
        <v>1</v>
      </c>
    </row>
    <row r="337" spans="1:11" ht="10.5" customHeight="1" x14ac:dyDescent="0.2">
      <c r="A337" s="2"/>
      <c r="B337" s="31" t="s">
        <v>136</v>
      </c>
      <c r="C337" s="303"/>
      <c r="D337" s="303"/>
      <c r="E337" s="303"/>
      <c r="F337" s="304"/>
      <c r="G337" s="304"/>
      <c r="H337" s="237"/>
      <c r="I337" s="20"/>
      <c r="K337" s="28"/>
    </row>
    <row r="338" spans="1:11" ht="10.5" customHeight="1" x14ac:dyDescent="0.2">
      <c r="A338" s="2"/>
      <c r="B338" s="37" t="s">
        <v>138</v>
      </c>
      <c r="C338" s="301">
        <v>373715047.76003927</v>
      </c>
      <c r="D338" s="301">
        <v>298059016.52999896</v>
      </c>
      <c r="E338" s="301">
        <v>671774064.29003823</v>
      </c>
      <c r="F338" s="302">
        <v>2220087.5299999979</v>
      </c>
      <c r="G338" s="302">
        <v>2862218.1100000055</v>
      </c>
      <c r="H338" s="239">
        <v>7.1487173532141179E-2</v>
      </c>
      <c r="I338" s="20"/>
      <c r="K338" s="28"/>
    </row>
    <row r="339" spans="1:11" ht="10.5" customHeight="1" x14ac:dyDescent="0.2">
      <c r="A339" s="2"/>
      <c r="B339" s="37" t="s">
        <v>221</v>
      </c>
      <c r="C339" s="301">
        <v>205242.6699999999</v>
      </c>
      <c r="D339" s="301">
        <v>6325462.7200000109</v>
      </c>
      <c r="E339" s="301">
        <v>6530705.3900000118</v>
      </c>
      <c r="F339" s="302">
        <v>157.74</v>
      </c>
      <c r="G339" s="302">
        <v>14793.12</v>
      </c>
      <c r="H339" s="239">
        <v>3.0141950358232306E-2</v>
      </c>
      <c r="I339" s="20"/>
      <c r="K339" s="209"/>
    </row>
    <row r="340" spans="1:11" s="28" customFormat="1" ht="10.5" customHeight="1" x14ac:dyDescent="0.2">
      <c r="A340" s="54"/>
      <c r="B340" s="16" t="s">
        <v>128</v>
      </c>
      <c r="C340" s="301"/>
      <c r="D340" s="301"/>
      <c r="E340" s="301"/>
      <c r="F340" s="302"/>
      <c r="G340" s="302"/>
      <c r="H340" s="239"/>
      <c r="I340" s="27"/>
      <c r="J340" s="5"/>
    </row>
    <row r="341" spans="1:11" s="28" customFormat="1" ht="10.5" customHeight="1" x14ac:dyDescent="0.2">
      <c r="A341" s="54"/>
      <c r="B341" s="16" t="s">
        <v>416</v>
      </c>
      <c r="C341" s="301"/>
      <c r="D341" s="301">
        <v>4650</v>
      </c>
      <c r="E341" s="301">
        <v>4650</v>
      </c>
      <c r="F341" s="302"/>
      <c r="G341" s="302"/>
      <c r="H341" s="239">
        <v>0.16834170854271346</v>
      </c>
      <c r="I341" s="27"/>
      <c r="J341" s="5"/>
    </row>
    <row r="342" spans="1:11" s="28" customFormat="1" ht="10.5" customHeight="1" x14ac:dyDescent="0.2">
      <c r="A342" s="54"/>
      <c r="B342" s="16" t="s">
        <v>436</v>
      </c>
      <c r="C342" s="301">
        <v>2034867.3800000001</v>
      </c>
      <c r="D342" s="301">
        <v>1780180.36</v>
      </c>
      <c r="E342" s="301">
        <v>3815047.74</v>
      </c>
      <c r="F342" s="302"/>
      <c r="G342" s="302">
        <v>14670</v>
      </c>
      <c r="H342" s="239">
        <v>0.1938598319698519</v>
      </c>
      <c r="I342" s="27"/>
      <c r="J342" s="5"/>
    </row>
    <row r="343" spans="1:11" s="28" customFormat="1" ht="10.5" customHeight="1" x14ac:dyDescent="0.2">
      <c r="A343" s="54"/>
      <c r="B343" s="574" t="s">
        <v>454</v>
      </c>
      <c r="C343" s="301"/>
      <c r="D343" s="301">
        <v>2162</v>
      </c>
      <c r="E343" s="301">
        <v>2162</v>
      </c>
      <c r="F343" s="302"/>
      <c r="G343" s="302"/>
      <c r="H343" s="239"/>
      <c r="I343" s="27"/>
      <c r="J343" s="5"/>
    </row>
    <row r="344" spans="1:11" s="28" customFormat="1" ht="10.5" hidden="1" customHeight="1" x14ac:dyDescent="0.2">
      <c r="A344" s="54"/>
      <c r="B344" s="574"/>
      <c r="C344" s="301"/>
      <c r="D344" s="301"/>
      <c r="E344" s="301"/>
      <c r="F344" s="302"/>
      <c r="G344" s="302"/>
      <c r="H344" s="239"/>
      <c r="I344" s="27"/>
      <c r="J344" s="5"/>
    </row>
    <row r="345" spans="1:11" ht="12.75" customHeight="1" x14ac:dyDescent="0.2">
      <c r="A345" s="2"/>
      <c r="B345" s="16" t="s">
        <v>280</v>
      </c>
      <c r="C345" s="301"/>
      <c r="D345" s="301">
        <v>-2161730.6200000141</v>
      </c>
      <c r="E345" s="301">
        <v>-2161730.6200000141</v>
      </c>
      <c r="F345" s="302">
        <v>-246.5</v>
      </c>
      <c r="G345" s="302">
        <v>-7297.6000000000013</v>
      </c>
      <c r="H345" s="239">
        <v>0.24009592035045446</v>
      </c>
      <c r="I345" s="20"/>
    </row>
    <row r="346" spans="1:11" s="28" customFormat="1" ht="16.5" customHeight="1" x14ac:dyDescent="0.2">
      <c r="A346" s="54"/>
      <c r="B346" s="16" t="s">
        <v>356</v>
      </c>
      <c r="C346" s="301"/>
      <c r="D346" s="301">
        <v>4004236.7390049989</v>
      </c>
      <c r="E346" s="301">
        <v>4004236.7390049989</v>
      </c>
      <c r="F346" s="302"/>
      <c r="G346" s="302"/>
      <c r="H346" s="239">
        <v>0.15850767691790213</v>
      </c>
      <c r="I346" s="27"/>
      <c r="J346" s="5"/>
    </row>
    <row r="347" spans="1:11" ht="10.5" customHeight="1" x14ac:dyDescent="0.2">
      <c r="A347" s="2"/>
      <c r="B347" s="35" t="s">
        <v>137</v>
      </c>
      <c r="C347" s="303">
        <v>375955157.81003928</v>
      </c>
      <c r="D347" s="303">
        <v>308013977.72900385</v>
      </c>
      <c r="E347" s="303">
        <v>683969135.53904319</v>
      </c>
      <c r="F347" s="304">
        <v>2219998.7699999982</v>
      </c>
      <c r="G347" s="304">
        <v>2884383.6300000059</v>
      </c>
      <c r="H347" s="237">
        <v>7.1703938255662125E-2</v>
      </c>
      <c r="I347" s="20"/>
      <c r="K347" s="209" t="b">
        <f>IF(ABS(E347-SUM(E338:E346))&lt;0.001,TRUE,FALSE)</f>
        <v>1</v>
      </c>
    </row>
    <row r="348" spans="1:11" ht="10.5" customHeight="1" x14ac:dyDescent="0.2">
      <c r="A348" s="2"/>
      <c r="B348" s="31" t="s">
        <v>141</v>
      </c>
      <c r="C348" s="303"/>
      <c r="D348" s="303"/>
      <c r="E348" s="303"/>
      <c r="F348" s="304"/>
      <c r="G348" s="304"/>
      <c r="H348" s="237"/>
      <c r="I348" s="20"/>
      <c r="K348" s="57"/>
    </row>
    <row r="349" spans="1:11" s="57" customFormat="1" ht="10.5" customHeight="1" x14ac:dyDescent="0.2">
      <c r="A349" s="6"/>
      <c r="B349" s="37" t="s">
        <v>151</v>
      </c>
      <c r="C349" s="301">
        <v>120484924.46000278</v>
      </c>
      <c r="D349" s="301">
        <v>41062475.280001082</v>
      </c>
      <c r="E349" s="301">
        <v>161547399.74000382</v>
      </c>
      <c r="F349" s="302">
        <v>48445.64</v>
      </c>
      <c r="G349" s="302">
        <v>601854.93999999913</v>
      </c>
      <c r="H349" s="239">
        <v>0.15549840923089686</v>
      </c>
      <c r="I349" s="56"/>
      <c r="J349" s="5"/>
    </row>
    <row r="350" spans="1:11" s="57" customFormat="1" ht="10.5" customHeight="1" x14ac:dyDescent="0.2">
      <c r="A350" s="6"/>
      <c r="B350" s="37" t="s">
        <v>222</v>
      </c>
      <c r="C350" s="301">
        <v>6296.5</v>
      </c>
      <c r="D350" s="301">
        <v>57846.000000000007</v>
      </c>
      <c r="E350" s="301">
        <v>64142.500000000007</v>
      </c>
      <c r="F350" s="302">
        <v>60</v>
      </c>
      <c r="G350" s="302">
        <v>301.5</v>
      </c>
      <c r="H350" s="239">
        <v>7.0425012591272873E-2</v>
      </c>
      <c r="I350" s="56"/>
      <c r="J350" s="5"/>
      <c r="K350" s="209"/>
    </row>
    <row r="351" spans="1:11" s="57" customFormat="1" ht="10.5" customHeight="1" x14ac:dyDescent="0.2">
      <c r="A351" s="6"/>
      <c r="B351" s="16" t="s">
        <v>128</v>
      </c>
      <c r="C351" s="306"/>
      <c r="D351" s="306"/>
      <c r="E351" s="306"/>
      <c r="F351" s="307"/>
      <c r="G351" s="307"/>
      <c r="H351" s="182"/>
      <c r="I351" s="56"/>
      <c r="J351" s="5"/>
      <c r="K351" s="209"/>
    </row>
    <row r="352" spans="1:11" s="57" customFormat="1" ht="10.5" customHeight="1" x14ac:dyDescent="0.2">
      <c r="A352" s="6"/>
      <c r="B352" s="16" t="s">
        <v>427</v>
      </c>
      <c r="C352" s="306">
        <v>5219.2</v>
      </c>
      <c r="D352" s="306">
        <v>12449</v>
      </c>
      <c r="E352" s="306">
        <v>17668.2</v>
      </c>
      <c r="F352" s="307"/>
      <c r="G352" s="307"/>
      <c r="H352" s="182">
        <v>0.24934238438693268</v>
      </c>
      <c r="I352" s="56"/>
      <c r="J352" s="5"/>
      <c r="K352" s="60"/>
    </row>
    <row r="353" spans="1:11" s="57" customFormat="1" ht="10.5" hidden="1" customHeight="1" x14ac:dyDescent="0.2">
      <c r="A353" s="6"/>
      <c r="B353" s="16"/>
      <c r="C353" s="306"/>
      <c r="D353" s="306"/>
      <c r="E353" s="306"/>
      <c r="F353" s="307"/>
      <c r="G353" s="307"/>
      <c r="H353" s="182"/>
      <c r="I353" s="56"/>
      <c r="J353" s="5"/>
    </row>
    <row r="354" spans="1:11" s="57" customFormat="1" ht="10.5" customHeight="1" x14ac:dyDescent="0.2">
      <c r="A354" s="6"/>
      <c r="B354" s="574" t="s">
        <v>455</v>
      </c>
      <c r="C354" s="306"/>
      <c r="D354" s="306"/>
      <c r="E354" s="306"/>
      <c r="F354" s="307"/>
      <c r="G354" s="307"/>
      <c r="H354" s="182"/>
      <c r="I354" s="56"/>
      <c r="J354" s="5"/>
    </row>
    <row r="355" spans="1:11" s="57" customFormat="1" ht="10.5" hidden="1" customHeight="1" x14ac:dyDescent="0.2">
      <c r="A355" s="6"/>
      <c r="B355" s="574"/>
      <c r="C355" s="306"/>
      <c r="D355" s="306"/>
      <c r="E355" s="306"/>
      <c r="F355" s="307"/>
      <c r="G355" s="307"/>
      <c r="H355" s="182"/>
      <c r="I355" s="56"/>
      <c r="J355" s="5"/>
    </row>
    <row r="356" spans="1:11" s="60" customFormat="1" ht="14.25" customHeight="1" x14ac:dyDescent="0.2">
      <c r="A356" s="24"/>
      <c r="B356" s="16" t="s">
        <v>423</v>
      </c>
      <c r="C356" s="306"/>
      <c r="D356" s="306"/>
      <c r="E356" s="306"/>
      <c r="F356" s="307"/>
      <c r="G356" s="307"/>
      <c r="H356" s="182"/>
      <c r="I356" s="59"/>
      <c r="K356" s="57"/>
    </row>
    <row r="357" spans="1:11" s="60" customFormat="1" ht="14.25" customHeight="1" x14ac:dyDescent="0.2">
      <c r="A357" s="24"/>
      <c r="B357" s="16" t="s">
        <v>280</v>
      </c>
      <c r="C357" s="306"/>
      <c r="D357" s="306">
        <v>-3905745.1100000031</v>
      </c>
      <c r="E357" s="306">
        <v>-3905745.1100000031</v>
      </c>
      <c r="F357" s="307">
        <v>-11</v>
      </c>
      <c r="G357" s="307">
        <v>-15104.470000000001</v>
      </c>
      <c r="H357" s="182">
        <v>0.64458598248188315</v>
      </c>
      <c r="I357" s="59"/>
    </row>
    <row r="358" spans="1:11" s="57" customFormat="1" ht="10.5" customHeight="1" x14ac:dyDescent="0.2">
      <c r="A358" s="6"/>
      <c r="B358" s="35" t="s">
        <v>142</v>
      </c>
      <c r="C358" s="308">
        <v>120496440.16000278</v>
      </c>
      <c r="D358" s="308">
        <v>37227025.170001067</v>
      </c>
      <c r="E358" s="308">
        <v>157723465.33000383</v>
      </c>
      <c r="F358" s="309">
        <v>48494.64</v>
      </c>
      <c r="G358" s="309">
        <v>587051.96999999916</v>
      </c>
      <c r="H358" s="183">
        <v>0.14702384007739044</v>
      </c>
      <c r="I358" s="56"/>
      <c r="J358" s="5"/>
      <c r="K358" s="209" t="b">
        <f>IF(ABS(E358-SUM(E349:E357))&lt;0.001,TRUE,FALSE)</f>
        <v>1</v>
      </c>
    </row>
    <row r="359" spans="1:11" s="57" customFormat="1" ht="10.5" customHeight="1" x14ac:dyDescent="0.2">
      <c r="A359" s="6"/>
      <c r="B359" s="31" t="s">
        <v>139</v>
      </c>
      <c r="C359" s="308"/>
      <c r="D359" s="308"/>
      <c r="E359" s="308"/>
      <c r="F359" s="309"/>
      <c r="G359" s="309"/>
      <c r="H359" s="183"/>
      <c r="I359" s="56"/>
      <c r="J359" s="5"/>
    </row>
    <row r="360" spans="1:11" s="57" customFormat="1" ht="10.5" customHeight="1" x14ac:dyDescent="0.2">
      <c r="A360" s="6"/>
      <c r="B360" s="37" t="s">
        <v>140</v>
      </c>
      <c r="C360" s="306">
        <v>2762686.9899998452</v>
      </c>
      <c r="D360" s="306">
        <v>392601.48999999923</v>
      </c>
      <c r="E360" s="306">
        <v>3155288.479999844</v>
      </c>
      <c r="F360" s="307">
        <v>117</v>
      </c>
      <c r="G360" s="307">
        <v>9826.5699999999979</v>
      </c>
      <c r="H360" s="182"/>
      <c r="I360" s="56"/>
      <c r="J360" s="5"/>
      <c r="K360" s="209"/>
    </row>
    <row r="361" spans="1:11" s="57" customFormat="1" ht="10.5" customHeight="1" x14ac:dyDescent="0.2">
      <c r="A361" s="6"/>
      <c r="B361" s="37" t="s">
        <v>179</v>
      </c>
      <c r="C361" s="364">
        <v>532549.41000000434</v>
      </c>
      <c r="D361" s="306">
        <v>56109920.220007069</v>
      </c>
      <c r="E361" s="306">
        <v>56642469.630007066</v>
      </c>
      <c r="F361" s="307">
        <v>24714.66</v>
      </c>
      <c r="G361" s="307">
        <v>201399.64000000156</v>
      </c>
      <c r="H361" s="182">
        <v>0.20663293902991908</v>
      </c>
      <c r="I361" s="56"/>
      <c r="J361" s="5"/>
      <c r="K361" s="209"/>
    </row>
    <row r="362" spans="1:11" s="57" customFormat="1" ht="10.5" customHeight="1" x14ac:dyDescent="0.2">
      <c r="A362" s="6"/>
      <c r="B362" s="37" t="s">
        <v>223</v>
      </c>
      <c r="C362" s="306">
        <v>7541.9299999999994</v>
      </c>
      <c r="D362" s="306">
        <v>1396557.65</v>
      </c>
      <c r="E362" s="306">
        <v>1404099.5799999998</v>
      </c>
      <c r="F362" s="307"/>
      <c r="G362" s="307">
        <v>4452.8799999999992</v>
      </c>
      <c r="H362" s="182">
        <v>7.4095679976089457E-2</v>
      </c>
      <c r="I362" s="56"/>
      <c r="J362" s="5"/>
    </row>
    <row r="363" spans="1:11" s="60" customFormat="1" ht="10.5" customHeight="1" x14ac:dyDescent="0.2">
      <c r="A363" s="24"/>
      <c r="B363" s="37" t="s">
        <v>498</v>
      </c>
      <c r="C363" s="306"/>
      <c r="D363" s="306">
        <v>4380</v>
      </c>
      <c r="E363" s="306">
        <v>4380</v>
      </c>
      <c r="F363" s="307"/>
      <c r="G363" s="307">
        <v>20</v>
      </c>
      <c r="H363" s="182"/>
      <c r="I363" s="59"/>
      <c r="J363" s="5"/>
    </row>
    <row r="364" spans="1:11" s="60" customFormat="1" ht="10.5" customHeight="1" x14ac:dyDescent="0.2">
      <c r="A364" s="24"/>
      <c r="B364" s="574" t="s">
        <v>456</v>
      </c>
      <c r="C364" s="306"/>
      <c r="D364" s="306"/>
      <c r="E364" s="306"/>
      <c r="F364" s="307"/>
      <c r="G364" s="307"/>
      <c r="H364" s="182"/>
      <c r="I364" s="59"/>
      <c r="J364" s="5"/>
    </row>
    <row r="365" spans="1:11" s="60" customFormat="1" ht="10.5" hidden="1" customHeight="1" x14ac:dyDescent="0.2">
      <c r="A365" s="24"/>
      <c r="B365" s="574"/>
      <c r="C365" s="306"/>
      <c r="D365" s="306"/>
      <c r="E365" s="306"/>
      <c r="F365" s="307"/>
      <c r="G365" s="307"/>
      <c r="H365" s="182"/>
      <c r="I365" s="59"/>
      <c r="J365" s="5"/>
    </row>
    <row r="366" spans="1:11" s="57" customFormat="1" x14ac:dyDescent="0.2">
      <c r="A366" s="6"/>
      <c r="B366" s="16" t="s">
        <v>423</v>
      </c>
      <c r="C366" s="306"/>
      <c r="D366" s="306"/>
      <c r="E366" s="306"/>
      <c r="F366" s="307"/>
      <c r="G366" s="307"/>
      <c r="H366" s="182"/>
      <c r="I366" s="56"/>
      <c r="K366" s="60"/>
    </row>
    <row r="367" spans="1:11" s="60" customFormat="1" ht="17.25" customHeight="1" x14ac:dyDescent="0.2">
      <c r="A367" s="24"/>
      <c r="B367" s="37" t="s">
        <v>280</v>
      </c>
      <c r="C367" s="306"/>
      <c r="D367" s="306">
        <v>-794409.62000000558</v>
      </c>
      <c r="E367" s="306">
        <v>-794409.62000000558</v>
      </c>
      <c r="F367" s="307">
        <v>-8</v>
      </c>
      <c r="G367" s="307">
        <v>-3346.2900000000004</v>
      </c>
      <c r="H367" s="182">
        <v>0.58756059021285534</v>
      </c>
      <c r="I367" s="59"/>
    </row>
    <row r="368" spans="1:11" s="60" customFormat="1" ht="17.25" customHeight="1" x14ac:dyDescent="0.2">
      <c r="A368" s="24"/>
      <c r="B368" s="35" t="s">
        <v>143</v>
      </c>
      <c r="C368" s="308">
        <v>3302778.3299998501</v>
      </c>
      <c r="D368" s="308">
        <v>57109049.740007065</v>
      </c>
      <c r="E368" s="308">
        <v>60411828.070006907</v>
      </c>
      <c r="F368" s="309">
        <v>24823.66</v>
      </c>
      <c r="G368" s="309">
        <v>212352.80000000156</v>
      </c>
      <c r="H368" s="183">
        <v>0.26258481674650946</v>
      </c>
      <c r="I368" s="59"/>
      <c r="K368" s="209" t="b">
        <f>IF(ABS(E368-SUM(E360:E367))&lt;0.001,TRUE,FALSE)</f>
        <v>1</v>
      </c>
    </row>
    <row r="369" spans="1:11" s="60" customFormat="1" ht="17.25" customHeight="1" x14ac:dyDescent="0.2">
      <c r="A369" s="24"/>
      <c r="B369" s="31" t="s">
        <v>466</v>
      </c>
      <c r="C369" s="308"/>
      <c r="D369" s="308"/>
      <c r="E369" s="308"/>
      <c r="F369" s="309"/>
      <c r="G369" s="309"/>
      <c r="H369" s="183"/>
      <c r="I369" s="59"/>
      <c r="K369" s="209"/>
    </row>
    <row r="370" spans="1:11" s="60" customFormat="1" ht="11.25" customHeight="1" x14ac:dyDescent="0.2">
      <c r="A370" s="24"/>
      <c r="B370" s="37" t="s">
        <v>468</v>
      </c>
      <c r="C370" s="306">
        <v>22500695.979999997</v>
      </c>
      <c r="D370" s="306">
        <v>3353053.6</v>
      </c>
      <c r="E370" s="306">
        <v>25853749.579999998</v>
      </c>
      <c r="F370" s="307"/>
      <c r="G370" s="307">
        <v>83386</v>
      </c>
      <c r="H370" s="182">
        <v>0.73468250830255122</v>
      </c>
      <c r="I370" s="59"/>
      <c r="K370" s="209"/>
    </row>
    <row r="371" spans="1:11" s="60" customFormat="1" ht="17.25" customHeight="1" x14ac:dyDescent="0.2">
      <c r="A371" s="24"/>
      <c r="B371" s="35" t="s">
        <v>467</v>
      </c>
      <c r="C371" s="308">
        <v>22500695.979999997</v>
      </c>
      <c r="D371" s="308">
        <v>3353053.6</v>
      </c>
      <c r="E371" s="308">
        <v>25853749.579999998</v>
      </c>
      <c r="F371" s="309"/>
      <c r="G371" s="309">
        <v>83386</v>
      </c>
      <c r="H371" s="183">
        <v>0.73468250830255122</v>
      </c>
      <c r="I371" s="59"/>
      <c r="K371" s="209"/>
    </row>
    <row r="372" spans="1:11" s="57" customFormat="1" ht="10.5" customHeight="1" x14ac:dyDescent="0.2">
      <c r="A372" s="6"/>
      <c r="B372" s="31" t="s">
        <v>122</v>
      </c>
      <c r="C372" s="308"/>
      <c r="D372" s="308"/>
      <c r="E372" s="308"/>
      <c r="F372" s="309"/>
      <c r="G372" s="309"/>
      <c r="H372" s="183"/>
      <c r="I372" s="56"/>
      <c r="J372" s="5"/>
    </row>
    <row r="373" spans="1:11" s="57" customFormat="1" ht="10.5" customHeight="1" x14ac:dyDescent="0.2">
      <c r="A373" s="6"/>
      <c r="B373" s="37" t="s">
        <v>144</v>
      </c>
      <c r="C373" s="306">
        <v>17882.530000000108</v>
      </c>
      <c r="D373" s="306">
        <v>201739.9099999998</v>
      </c>
      <c r="E373" s="306">
        <v>219622.43999999992</v>
      </c>
      <c r="F373" s="307"/>
      <c r="G373" s="307">
        <v>11.34</v>
      </c>
      <c r="H373" s="182">
        <v>-8.561077020469765E-2</v>
      </c>
      <c r="I373" s="56"/>
      <c r="J373" s="5"/>
      <c r="K373" s="209"/>
    </row>
    <row r="374" spans="1:11" s="57" customFormat="1" ht="10.5" customHeight="1" x14ac:dyDescent="0.2">
      <c r="A374" s="6"/>
      <c r="B374" s="37" t="s">
        <v>224</v>
      </c>
      <c r="C374" s="306">
        <v>2097.0099999999979</v>
      </c>
      <c r="D374" s="306">
        <v>92911.489999999976</v>
      </c>
      <c r="E374" s="306">
        <v>95008.499999999971</v>
      </c>
      <c r="F374" s="307"/>
      <c r="G374" s="307"/>
      <c r="H374" s="182">
        <v>-0.16502682353032172</v>
      </c>
      <c r="I374" s="56"/>
      <c r="J374" s="5"/>
      <c r="K374" s="63"/>
    </row>
    <row r="375" spans="1:11" s="57" customFormat="1" ht="10.5" hidden="1" customHeight="1" x14ac:dyDescent="0.2">
      <c r="A375" s="6"/>
      <c r="B375" s="37"/>
      <c r="C375" s="306"/>
      <c r="D375" s="306"/>
      <c r="E375" s="306"/>
      <c r="F375" s="307"/>
      <c r="G375" s="307"/>
      <c r="H375" s="182"/>
      <c r="I375" s="56"/>
      <c r="J375" s="5"/>
      <c r="K375" s="63"/>
    </row>
    <row r="376" spans="1:11" s="57" customFormat="1" ht="10.5" hidden="1" customHeight="1" x14ac:dyDescent="0.2">
      <c r="A376" s="6"/>
      <c r="B376" s="37"/>
      <c r="C376" s="306"/>
      <c r="D376" s="306"/>
      <c r="E376" s="306"/>
      <c r="F376" s="307"/>
      <c r="G376" s="307"/>
      <c r="H376" s="182"/>
      <c r="I376" s="56"/>
      <c r="J376" s="5"/>
      <c r="K376" s="63"/>
    </row>
    <row r="377" spans="1:11" s="60" customFormat="1" ht="10.5" customHeight="1" x14ac:dyDescent="0.2">
      <c r="A377" s="24"/>
      <c r="B377" s="16" t="s">
        <v>423</v>
      </c>
      <c r="C377" s="306"/>
      <c r="D377" s="306"/>
      <c r="E377" s="306"/>
      <c r="F377" s="307"/>
      <c r="G377" s="307"/>
      <c r="H377" s="182"/>
      <c r="I377" s="59"/>
      <c r="J377" s="5"/>
    </row>
    <row r="378" spans="1:11" s="63" customFormat="1" ht="14.25" customHeight="1" x14ac:dyDescent="0.2">
      <c r="A378" s="61"/>
      <c r="B378" s="35" t="s">
        <v>120</v>
      </c>
      <c r="C378" s="308">
        <v>19979.540000000106</v>
      </c>
      <c r="D378" s="308">
        <v>294651.39999999979</v>
      </c>
      <c r="E378" s="308">
        <v>314630.93999999994</v>
      </c>
      <c r="F378" s="309"/>
      <c r="G378" s="309">
        <v>11.34</v>
      </c>
      <c r="H378" s="183">
        <v>-0.11113956917504553</v>
      </c>
      <c r="I378" s="62"/>
      <c r="K378" s="209" t="b">
        <f>IF(ABS(E378-SUM(E373:E377))&lt;0.001,TRUE,FALSE)</f>
        <v>1</v>
      </c>
    </row>
    <row r="379" spans="1:11" s="63" customFormat="1" ht="14.25" customHeight="1" x14ac:dyDescent="0.2">
      <c r="A379" s="61"/>
      <c r="B379" s="31" t="s">
        <v>244</v>
      </c>
      <c r="C379" s="308"/>
      <c r="D379" s="308"/>
      <c r="E379" s="308"/>
      <c r="F379" s="309"/>
      <c r="G379" s="309"/>
      <c r="H379" s="183"/>
      <c r="I379" s="62"/>
      <c r="K379" s="60"/>
    </row>
    <row r="380" spans="1:11" s="60" customFormat="1" ht="11.25" customHeight="1" x14ac:dyDescent="0.2">
      <c r="A380" s="24"/>
      <c r="B380" s="37" t="s">
        <v>144</v>
      </c>
      <c r="C380" s="306">
        <v>145.19999999999999</v>
      </c>
      <c r="D380" s="306">
        <v>172.44000000000003</v>
      </c>
      <c r="E380" s="306">
        <v>317.64</v>
      </c>
      <c r="F380" s="307"/>
      <c r="G380" s="307"/>
      <c r="H380" s="182">
        <v>-0.10639734428627712</v>
      </c>
      <c r="I380" s="59"/>
      <c r="J380" s="5"/>
      <c r="K380" s="57"/>
    </row>
    <row r="381" spans="1:11" s="57" customFormat="1" ht="10.5" customHeight="1" x14ac:dyDescent="0.2">
      <c r="A381" s="6"/>
      <c r="B381" s="37" t="s">
        <v>125</v>
      </c>
      <c r="C381" s="306">
        <v>8742971.8299996369</v>
      </c>
      <c r="D381" s="306">
        <v>44173820.782003142</v>
      </c>
      <c r="E381" s="306">
        <v>52916792.612002783</v>
      </c>
      <c r="F381" s="307"/>
      <c r="G381" s="307">
        <v>170990.28000000014</v>
      </c>
      <c r="H381" s="182">
        <v>-3.6759131550856528E-2</v>
      </c>
      <c r="I381" s="56"/>
      <c r="J381" s="5"/>
    </row>
    <row r="382" spans="1:11" s="57" customFormat="1" ht="10.5" customHeight="1" x14ac:dyDescent="0.2">
      <c r="A382" s="6"/>
      <c r="B382" s="37" t="s">
        <v>126</v>
      </c>
      <c r="C382" s="306">
        <v>34370.580000000075</v>
      </c>
      <c r="D382" s="306">
        <v>428069.26000000123</v>
      </c>
      <c r="E382" s="306">
        <v>462439.84000000131</v>
      </c>
      <c r="F382" s="307"/>
      <c r="G382" s="307">
        <v>2458.0100000000002</v>
      </c>
      <c r="H382" s="182"/>
      <c r="I382" s="56"/>
      <c r="J382" s="5"/>
    </row>
    <row r="383" spans="1:11" s="57" customFormat="1" ht="10.5" customHeight="1" x14ac:dyDescent="0.2">
      <c r="A383" s="6"/>
      <c r="B383" s="37" t="s">
        <v>127</v>
      </c>
      <c r="C383" s="306">
        <v>2817722.8099999954</v>
      </c>
      <c r="D383" s="306">
        <v>30319737.520000011</v>
      </c>
      <c r="E383" s="306">
        <v>33137460.330000006</v>
      </c>
      <c r="F383" s="307"/>
      <c r="G383" s="307">
        <v>98298.86</v>
      </c>
      <c r="H383" s="182"/>
      <c r="I383" s="56"/>
      <c r="J383" s="5"/>
    </row>
    <row r="384" spans="1:11" s="57" customFormat="1" ht="10.5" customHeight="1" x14ac:dyDescent="0.2">
      <c r="A384" s="6"/>
      <c r="B384" s="37" t="s">
        <v>133</v>
      </c>
      <c r="C384" s="306">
        <v>579827.01000000269</v>
      </c>
      <c r="D384" s="306">
        <v>1791881.4600000018</v>
      </c>
      <c r="E384" s="306">
        <v>2371708.4700000044</v>
      </c>
      <c r="F384" s="307"/>
      <c r="G384" s="307">
        <v>14653.990000000002</v>
      </c>
      <c r="H384" s="182">
        <v>0.30003592201790341</v>
      </c>
      <c r="I384" s="56"/>
      <c r="J384" s="5"/>
    </row>
    <row r="385" spans="1:11" s="57" customFormat="1" ht="10.5" customHeight="1" x14ac:dyDescent="0.2">
      <c r="A385" s="6"/>
      <c r="B385" s="37" t="s">
        <v>134</v>
      </c>
      <c r="C385" s="306">
        <v>64463.129999999968</v>
      </c>
      <c r="D385" s="306">
        <v>548411.36999999941</v>
      </c>
      <c r="E385" s="306">
        <v>612874.49999999942</v>
      </c>
      <c r="F385" s="307"/>
      <c r="G385" s="307">
        <v>1829.77</v>
      </c>
      <c r="H385" s="182">
        <v>-0.29313173535859494</v>
      </c>
      <c r="I385" s="56"/>
      <c r="J385" s="5"/>
    </row>
    <row r="386" spans="1:11" s="57" customFormat="1" ht="10.5" customHeight="1" x14ac:dyDescent="0.2">
      <c r="A386" s="6"/>
      <c r="B386" s="37" t="s">
        <v>24</v>
      </c>
      <c r="C386" s="306">
        <v>2787213.2599999979</v>
      </c>
      <c r="D386" s="306">
        <v>2664776.2000000011</v>
      </c>
      <c r="E386" s="306">
        <v>5451989.459999999</v>
      </c>
      <c r="F386" s="307"/>
      <c r="G386" s="307">
        <v>13716.269999999999</v>
      </c>
      <c r="H386" s="182">
        <v>0.20243041651630267</v>
      </c>
      <c r="I386" s="56"/>
      <c r="J386" s="5"/>
      <c r="K386" s="5"/>
    </row>
    <row r="387" spans="1:11" s="57" customFormat="1" ht="10.5" customHeight="1" x14ac:dyDescent="0.2">
      <c r="A387" s="6"/>
      <c r="B387" s="37" t="s">
        <v>138</v>
      </c>
      <c r="C387" s="306">
        <v>650804.83999999927</v>
      </c>
      <c r="D387" s="306">
        <v>446782.82999999978</v>
      </c>
      <c r="E387" s="306">
        <v>1097587.6699999992</v>
      </c>
      <c r="F387" s="307"/>
      <c r="G387" s="307">
        <v>4042.96</v>
      </c>
      <c r="H387" s="182">
        <v>6.6804098937549572E-2</v>
      </c>
      <c r="I387" s="56"/>
      <c r="J387" s="5"/>
    </row>
    <row r="388" spans="1:11" s="57" customFormat="1" ht="10.5" customHeight="1" x14ac:dyDescent="0.2">
      <c r="A388" s="6"/>
      <c r="B388" s="37" t="s">
        <v>34</v>
      </c>
      <c r="C388" s="306">
        <v>34896237.990002736</v>
      </c>
      <c r="D388" s="306">
        <v>7551661.1499998616</v>
      </c>
      <c r="E388" s="306">
        <v>42447899.140002593</v>
      </c>
      <c r="F388" s="307"/>
      <c r="G388" s="307">
        <v>78191.869999999835</v>
      </c>
      <c r="H388" s="182">
        <v>-5.2073700206864748E-2</v>
      </c>
      <c r="I388" s="56"/>
      <c r="J388" s="5"/>
    </row>
    <row r="389" spans="1:11" s="57" customFormat="1" ht="10.5" customHeight="1" x14ac:dyDescent="0.2">
      <c r="A389" s="6"/>
      <c r="B389" s="37" t="s">
        <v>140</v>
      </c>
      <c r="C389" s="306">
        <v>9008.0200000000023</v>
      </c>
      <c r="D389" s="306">
        <v>1421.88</v>
      </c>
      <c r="E389" s="306">
        <v>10429.900000000001</v>
      </c>
      <c r="F389" s="307"/>
      <c r="G389" s="307"/>
      <c r="H389" s="182"/>
      <c r="I389" s="56"/>
    </row>
    <row r="390" spans="1:11" s="57" customFormat="1" ht="10.5" customHeight="1" x14ac:dyDescent="0.2">
      <c r="A390" s="6"/>
      <c r="B390" s="37" t="s">
        <v>129</v>
      </c>
      <c r="C390" s="306">
        <v>2687315.4000000278</v>
      </c>
      <c r="D390" s="306">
        <v>24233012.40000001</v>
      </c>
      <c r="E390" s="306">
        <v>26920327.800000034</v>
      </c>
      <c r="F390" s="307"/>
      <c r="G390" s="307">
        <v>110854.50000000001</v>
      </c>
      <c r="H390" s="182">
        <v>0.12643782529882763</v>
      </c>
      <c r="I390" s="56"/>
    </row>
    <row r="391" spans="1:11" s="57" customFormat="1" ht="10.5" customHeight="1" x14ac:dyDescent="0.2">
      <c r="A391" s="6"/>
      <c r="B391" s="37" t="s">
        <v>381</v>
      </c>
      <c r="C391" s="306">
        <v>24519.060000000045</v>
      </c>
      <c r="D391" s="306">
        <v>22889</v>
      </c>
      <c r="E391" s="306">
        <v>47408.060000000041</v>
      </c>
      <c r="F391" s="307"/>
      <c r="G391" s="307">
        <v>30</v>
      </c>
      <c r="H391" s="182"/>
      <c r="I391" s="56"/>
      <c r="J391" s="5"/>
    </row>
    <row r="392" spans="1:11" s="57" customFormat="1" ht="10.5" customHeight="1" x14ac:dyDescent="0.2">
      <c r="A392" s="6"/>
      <c r="B392" s="16" t="s">
        <v>427</v>
      </c>
      <c r="C392" s="306">
        <v>1230</v>
      </c>
      <c r="D392" s="306">
        <v>1100</v>
      </c>
      <c r="E392" s="306">
        <v>2330</v>
      </c>
      <c r="F392" s="307"/>
      <c r="G392" s="307"/>
      <c r="H392" s="182">
        <v>0.10952380952380958</v>
      </c>
      <c r="I392" s="56"/>
      <c r="J392" s="5"/>
    </row>
    <row r="393" spans="1:11" s="57" customFormat="1" ht="10.5" customHeight="1" x14ac:dyDescent="0.2">
      <c r="A393" s="6"/>
      <c r="B393" s="37" t="s">
        <v>353</v>
      </c>
      <c r="C393" s="306"/>
      <c r="D393" s="306"/>
      <c r="E393" s="306"/>
      <c r="F393" s="307"/>
      <c r="G393" s="307"/>
      <c r="H393" s="182"/>
      <c r="I393" s="56"/>
      <c r="J393" s="5"/>
    </row>
    <row r="394" spans="1:11" s="57" customFormat="1" ht="10.5" customHeight="1" x14ac:dyDescent="0.2">
      <c r="A394" s="6"/>
      <c r="B394" s="37" t="s">
        <v>415</v>
      </c>
      <c r="C394" s="306"/>
      <c r="D394" s="306">
        <v>84004.355211999995</v>
      </c>
      <c r="E394" s="306">
        <v>84004.355211999995</v>
      </c>
      <c r="F394" s="307"/>
      <c r="G394" s="307"/>
      <c r="H394" s="182">
        <v>-0.11477252465008914</v>
      </c>
      <c r="I394" s="56"/>
      <c r="J394" s="5"/>
    </row>
    <row r="395" spans="1:11" s="57" customFormat="1" ht="10.5" customHeight="1" x14ac:dyDescent="0.2">
      <c r="A395" s="6"/>
      <c r="B395" s="37" t="s">
        <v>179</v>
      </c>
      <c r="C395" s="306">
        <v>2861.7900000000004</v>
      </c>
      <c r="D395" s="306">
        <v>413474.72000000003</v>
      </c>
      <c r="E395" s="306">
        <v>416336.51</v>
      </c>
      <c r="F395" s="307"/>
      <c r="G395" s="307">
        <v>353.1</v>
      </c>
      <c r="H395" s="182">
        <v>0.28909204232730712</v>
      </c>
      <c r="I395" s="56"/>
      <c r="J395" s="5"/>
    </row>
    <row r="396" spans="1:11" s="57" customFormat="1" ht="10.5" customHeight="1" x14ac:dyDescent="0.2">
      <c r="A396" s="6"/>
      <c r="B396" s="37" t="s">
        <v>468</v>
      </c>
      <c r="C396" s="306">
        <v>99065.8</v>
      </c>
      <c r="D396" s="306">
        <v>31105</v>
      </c>
      <c r="E396" s="306">
        <v>130170.8</v>
      </c>
      <c r="F396" s="307"/>
      <c r="G396" s="307"/>
      <c r="H396" s="182"/>
      <c r="I396" s="56"/>
      <c r="J396" s="5"/>
    </row>
    <row r="397" spans="1:11" s="57" customFormat="1" ht="10.5" customHeight="1" x14ac:dyDescent="0.2">
      <c r="A397" s="6"/>
      <c r="B397" s="575" t="s">
        <v>460</v>
      </c>
      <c r="C397" s="306"/>
      <c r="D397" s="306"/>
      <c r="E397" s="306"/>
      <c r="F397" s="307"/>
      <c r="G397" s="307"/>
      <c r="H397" s="182"/>
      <c r="I397" s="56"/>
      <c r="J397" s="5"/>
    </row>
    <row r="398" spans="1:11" s="57" customFormat="1" ht="10.5" customHeight="1" x14ac:dyDescent="0.2">
      <c r="A398" s="6"/>
      <c r="B398" s="575" t="s">
        <v>488</v>
      </c>
      <c r="C398" s="306"/>
      <c r="D398" s="306"/>
      <c r="E398" s="306"/>
      <c r="F398" s="307"/>
      <c r="G398" s="307"/>
      <c r="H398" s="182"/>
      <c r="I398" s="56"/>
      <c r="J398" s="5"/>
    </row>
    <row r="399" spans="1:11" s="57" customFormat="1" ht="10.5" customHeight="1" x14ac:dyDescent="0.2">
      <c r="A399" s="6"/>
      <c r="B399" s="16" t="s">
        <v>423</v>
      </c>
      <c r="C399" s="306">
        <v>36</v>
      </c>
      <c r="D399" s="306">
        <v>83270</v>
      </c>
      <c r="E399" s="306">
        <v>83306</v>
      </c>
      <c r="F399" s="307"/>
      <c r="G399" s="307">
        <v>60</v>
      </c>
      <c r="H399" s="182"/>
      <c r="I399" s="56"/>
      <c r="J399" s="5"/>
    </row>
    <row r="400" spans="1:11" s="60" customFormat="1" ht="12.75" customHeight="1" x14ac:dyDescent="0.2">
      <c r="A400" s="24"/>
      <c r="B400" s="37" t="s">
        <v>280</v>
      </c>
      <c r="C400" s="306"/>
      <c r="D400" s="306">
        <v>-3059076.5099999891</v>
      </c>
      <c r="E400" s="306">
        <v>-3059076.5099999891</v>
      </c>
      <c r="F400" s="307"/>
      <c r="G400" s="307">
        <v>-11862.689999999999</v>
      </c>
      <c r="H400" s="182">
        <v>0.31223662650803208</v>
      </c>
      <c r="I400" s="59"/>
      <c r="J400" s="5"/>
    </row>
    <row r="401" spans="1:11" s="57" customFormat="1" x14ac:dyDescent="0.2">
      <c r="A401" s="6"/>
      <c r="B401" s="35" t="s">
        <v>246</v>
      </c>
      <c r="C401" s="308">
        <v>53397792.720002398</v>
      </c>
      <c r="D401" s="308">
        <v>109736513.85721506</v>
      </c>
      <c r="E401" s="308">
        <v>163134306.57721743</v>
      </c>
      <c r="F401" s="309"/>
      <c r="G401" s="309">
        <v>483616.92</v>
      </c>
      <c r="H401" s="183">
        <v>3.091043556011841E-2</v>
      </c>
      <c r="I401" s="56"/>
      <c r="K401" s="209" t="b">
        <f>IF(ABS(E401-SUM(E380:E400))&lt;0.001,TRUE,FALSE)</f>
        <v>1</v>
      </c>
    </row>
    <row r="402" spans="1:11" s="60" customFormat="1" ht="13.5" customHeight="1" x14ac:dyDescent="0.2">
      <c r="A402" s="24"/>
      <c r="B402" s="35" t="s">
        <v>287</v>
      </c>
      <c r="C402" s="308">
        <v>2974578659.7606568</v>
      </c>
      <c r="D402" s="308">
        <v>8544544158.8075972</v>
      </c>
      <c r="E402" s="308">
        <v>11519122818.568254</v>
      </c>
      <c r="F402" s="309">
        <v>122518853.42999627</v>
      </c>
      <c r="G402" s="309">
        <v>47044077.009000219</v>
      </c>
      <c r="H402" s="183">
        <v>6.0935401177680593E-2</v>
      </c>
      <c r="I402" s="59"/>
      <c r="K402" s="209" t="b">
        <f>IF(ABS(E402-SUM(E323,E336,E347,E358,E368,E371,E378,E401))&lt;0.001,TRUE,FALSE)</f>
        <v>1</v>
      </c>
    </row>
    <row r="403" spans="1:11" s="60" customFormat="1" ht="10.5" customHeight="1" x14ac:dyDescent="0.2">
      <c r="A403" s="24"/>
      <c r="B403" s="31" t="s">
        <v>145</v>
      </c>
      <c r="C403" s="308"/>
      <c r="D403" s="308"/>
      <c r="E403" s="308"/>
      <c r="F403" s="309"/>
      <c r="G403" s="309"/>
      <c r="H403" s="183"/>
      <c r="I403" s="59"/>
      <c r="J403" s="5"/>
    </row>
    <row r="404" spans="1:11" s="60" customFormat="1" ht="10.5" customHeight="1" x14ac:dyDescent="0.2">
      <c r="A404" s="24"/>
      <c r="B404" s="37" t="s">
        <v>146</v>
      </c>
      <c r="C404" s="306">
        <v>1306438332.1192906</v>
      </c>
      <c r="D404" s="306">
        <v>1571453729.8806853</v>
      </c>
      <c r="E404" s="306">
        <v>2877892061.9999757</v>
      </c>
      <c r="F404" s="307">
        <v>261789720.56345636</v>
      </c>
      <c r="G404" s="307">
        <v>18911364.867231894</v>
      </c>
      <c r="H404" s="182">
        <v>-4.1291651238220761E-2</v>
      </c>
      <c r="I404" s="59"/>
      <c r="J404" s="5"/>
    </row>
    <row r="405" spans="1:11" s="60" customFormat="1" ht="10.5" customHeight="1" x14ac:dyDescent="0.2">
      <c r="A405" s="24"/>
      <c r="B405" s="37" t="s">
        <v>442</v>
      </c>
      <c r="C405" s="306">
        <v>2766676.7799994727</v>
      </c>
      <c r="D405" s="306">
        <v>1654668.2100001031</v>
      </c>
      <c r="E405" s="306">
        <v>4421344.9899995755</v>
      </c>
      <c r="F405" s="307">
        <v>213904.54999999976</v>
      </c>
      <c r="G405" s="307">
        <v>19971.540000000041</v>
      </c>
      <c r="H405" s="182">
        <v>-0.4975983997943183</v>
      </c>
      <c r="I405" s="59"/>
      <c r="J405" s="5"/>
    </row>
    <row r="406" spans="1:11" s="60" customFormat="1" ht="10.5" customHeight="1" x14ac:dyDescent="0.2">
      <c r="A406" s="24"/>
      <c r="B406" s="37" t="s">
        <v>147</v>
      </c>
      <c r="C406" s="306">
        <v>4148040.7600027765</v>
      </c>
      <c r="D406" s="306">
        <v>5025763.929998084</v>
      </c>
      <c r="E406" s="306">
        <v>9173804.6900008619</v>
      </c>
      <c r="F406" s="307">
        <v>789153.62999999733</v>
      </c>
      <c r="G406" s="307">
        <v>35948.660000000687</v>
      </c>
      <c r="H406" s="182">
        <v>-5.8588650676141718E-2</v>
      </c>
      <c r="I406" s="59"/>
      <c r="J406" s="5"/>
    </row>
    <row r="407" spans="1:11" s="60" customFormat="1" ht="10.5" customHeight="1" x14ac:dyDescent="0.2">
      <c r="A407" s="24"/>
      <c r="B407" s="37" t="s">
        <v>148</v>
      </c>
      <c r="C407" s="306">
        <v>23490297.019942965</v>
      </c>
      <c r="D407" s="306">
        <v>30336984.059999105</v>
      </c>
      <c r="E407" s="306">
        <v>53827281.07994207</v>
      </c>
      <c r="F407" s="307">
        <v>4255881.8000005856</v>
      </c>
      <c r="G407" s="307">
        <v>233516.7399999896</v>
      </c>
      <c r="H407" s="182">
        <v>-5.684944493275379E-2</v>
      </c>
      <c r="I407" s="59"/>
      <c r="J407" s="5"/>
    </row>
    <row r="408" spans="1:11" s="60" customFormat="1" ht="10.5" customHeight="1" x14ac:dyDescent="0.2">
      <c r="A408" s="24"/>
      <c r="B408" s="37" t="s">
        <v>125</v>
      </c>
      <c r="C408" s="306">
        <v>9449844.4399990924</v>
      </c>
      <c r="D408" s="306">
        <v>11185174.520004213</v>
      </c>
      <c r="E408" s="306">
        <v>20635018.960003305</v>
      </c>
      <c r="F408" s="307">
        <v>1757566.6899999478</v>
      </c>
      <c r="G408" s="307">
        <v>219776.41000000131</v>
      </c>
      <c r="H408" s="182">
        <v>6.0320236601068888E-2</v>
      </c>
      <c r="I408" s="59"/>
      <c r="J408" s="5"/>
      <c r="K408" s="57"/>
    </row>
    <row r="409" spans="1:11" s="60" customFormat="1" ht="10.5" customHeight="1" x14ac:dyDescent="0.2">
      <c r="A409" s="24"/>
      <c r="B409" s="37" t="s">
        <v>149</v>
      </c>
      <c r="C409" s="306">
        <v>251185.7800000312</v>
      </c>
      <c r="D409" s="306">
        <v>1208201.199999921</v>
      </c>
      <c r="E409" s="306">
        <v>1459386.9799999525</v>
      </c>
      <c r="F409" s="307">
        <v>3841.6999999999985</v>
      </c>
      <c r="G409" s="307">
        <v>5567.7299999999987</v>
      </c>
      <c r="H409" s="182">
        <v>-0.14404507390692067</v>
      </c>
      <c r="I409" s="59"/>
      <c r="J409" s="5"/>
      <c r="K409" s="57"/>
    </row>
    <row r="410" spans="1:11" s="57" customFormat="1" ht="10.5" customHeight="1" x14ac:dyDescent="0.2">
      <c r="A410" s="6"/>
      <c r="B410" s="37" t="s">
        <v>435</v>
      </c>
      <c r="C410" s="306"/>
      <c r="D410" s="306"/>
      <c r="E410" s="306"/>
      <c r="F410" s="307"/>
      <c r="G410" s="307"/>
      <c r="H410" s="182"/>
      <c r="I410" s="56"/>
      <c r="J410" s="5"/>
    </row>
    <row r="411" spans="1:11" s="57" customFormat="1" ht="10.5" customHeight="1" x14ac:dyDescent="0.2">
      <c r="A411" s="6"/>
      <c r="B411" s="37" t="s">
        <v>281</v>
      </c>
      <c r="C411" s="306">
        <v>803.15</v>
      </c>
      <c r="D411" s="306">
        <v>-304021754</v>
      </c>
      <c r="E411" s="306">
        <v>-304020950.85000002</v>
      </c>
      <c r="F411" s="307">
        <v>-379670</v>
      </c>
      <c r="G411" s="307">
        <v>-2034720</v>
      </c>
      <c r="H411" s="182">
        <v>0.36433214172367445</v>
      </c>
      <c r="I411" s="56"/>
      <c r="J411" s="5"/>
      <c r="K411" s="60"/>
    </row>
    <row r="412" spans="1:11" s="57" customFormat="1" ht="10.5" customHeight="1" x14ac:dyDescent="0.2">
      <c r="A412" s="6"/>
      <c r="B412" s="575" t="s">
        <v>461</v>
      </c>
      <c r="C412" s="306"/>
      <c r="D412" s="306"/>
      <c r="E412" s="306"/>
      <c r="F412" s="307"/>
      <c r="G412" s="307"/>
      <c r="H412" s="182"/>
      <c r="I412" s="56"/>
      <c r="J412" s="5"/>
      <c r="K412" s="60"/>
    </row>
    <row r="413" spans="1:11" s="57" customFormat="1" ht="10.5" customHeight="1" x14ac:dyDescent="0.2">
      <c r="A413" s="6"/>
      <c r="B413" s="575" t="s">
        <v>465</v>
      </c>
      <c r="C413" s="306"/>
      <c r="D413" s="306">
        <v>371204.40818000009</v>
      </c>
      <c r="E413" s="306">
        <v>371204.40818000009</v>
      </c>
      <c r="F413" s="307"/>
      <c r="G413" s="307"/>
      <c r="H413" s="182"/>
      <c r="I413" s="56"/>
      <c r="J413" s="5"/>
      <c r="K413" s="60"/>
    </row>
    <row r="414" spans="1:11" s="57" customFormat="1" ht="10.5" customHeight="1" x14ac:dyDescent="0.2">
      <c r="A414" s="6"/>
      <c r="B414" s="575" t="s">
        <v>491</v>
      </c>
      <c r="C414" s="306"/>
      <c r="D414" s="306">
        <v>1999856.2899999477</v>
      </c>
      <c r="E414" s="306">
        <v>1999856.2899999477</v>
      </c>
      <c r="F414" s="307"/>
      <c r="G414" s="307">
        <v>16212.290000000015</v>
      </c>
      <c r="H414" s="182"/>
      <c r="I414" s="56"/>
      <c r="J414" s="5"/>
      <c r="K414" s="60"/>
    </row>
    <row r="415" spans="1:11" s="60" customFormat="1" ht="10.5" customHeight="1" x14ac:dyDescent="0.2">
      <c r="A415" s="24"/>
      <c r="B415" s="41" t="s">
        <v>150</v>
      </c>
      <c r="C415" s="311">
        <v>1346545180.0492351</v>
      </c>
      <c r="D415" s="311">
        <v>1319213828.4988668</v>
      </c>
      <c r="E415" s="311">
        <v>2665759008.5481024</v>
      </c>
      <c r="F415" s="312">
        <v>268430398.93345687</v>
      </c>
      <c r="G415" s="312">
        <v>17407638.237231884</v>
      </c>
      <c r="H415" s="184">
        <v>-7.3582995125266892E-2</v>
      </c>
      <c r="I415" s="59"/>
      <c r="J415" s="5"/>
      <c r="K415" s="209" t="b">
        <f>IF(ABS(E415-SUM(E404:E414))&lt;0.001,TRUE,FALSE)</f>
        <v>1</v>
      </c>
    </row>
    <row r="416" spans="1:11" s="60" customFormat="1" ht="9" x14ac:dyDescent="0.15">
      <c r="A416" s="24"/>
      <c r="B416" s="265" t="s">
        <v>238</v>
      </c>
      <c r="C416" s="265"/>
      <c r="D416" s="265"/>
      <c r="E416" s="265"/>
      <c r="F416" s="265"/>
      <c r="G416" s="265"/>
      <c r="H416" s="265"/>
      <c r="I416" s="59"/>
    </row>
    <row r="417" spans="1:11" s="60" customFormat="1" ht="10.5" customHeight="1" x14ac:dyDescent="0.15">
      <c r="A417" s="24"/>
      <c r="B417" s="265" t="s">
        <v>249</v>
      </c>
      <c r="C417" s="265"/>
      <c r="D417" s="265"/>
      <c r="E417" s="265"/>
      <c r="F417" s="265"/>
      <c r="G417" s="265"/>
      <c r="H417" s="265"/>
      <c r="I417" s="59"/>
    </row>
    <row r="418" spans="1:11" s="60" customFormat="1" ht="10.5" customHeight="1" x14ac:dyDescent="0.15">
      <c r="A418" s="24"/>
      <c r="B418" s="265" t="s">
        <v>251</v>
      </c>
      <c r="C418" s="265"/>
      <c r="D418" s="265"/>
      <c r="E418" s="265"/>
      <c r="F418" s="265"/>
      <c r="G418" s="265"/>
      <c r="H418" s="265"/>
      <c r="I418" s="59"/>
    </row>
    <row r="419" spans="1:11" s="60" customFormat="1" ht="10.5" customHeight="1" x14ac:dyDescent="0.2">
      <c r="A419" s="24"/>
      <c r="B419" s="265" t="s">
        <v>376</v>
      </c>
      <c r="C419" s="210"/>
      <c r="D419" s="210"/>
      <c r="E419" s="210"/>
      <c r="F419" s="210"/>
      <c r="G419" s="210"/>
      <c r="H419" s="211"/>
      <c r="I419" s="59"/>
      <c r="K419" s="5"/>
    </row>
    <row r="420" spans="1:11" s="60" customFormat="1" ht="10.5" customHeight="1" x14ac:dyDescent="0.2">
      <c r="A420" s="24"/>
      <c r="B420" s="265" t="s">
        <v>431</v>
      </c>
      <c r="C420" s="210"/>
      <c r="D420" s="210"/>
      <c r="E420" s="210"/>
      <c r="F420" s="210"/>
      <c r="G420" s="210"/>
      <c r="H420" s="211"/>
      <c r="I420" s="59"/>
      <c r="K420" s="5"/>
    </row>
    <row r="421" spans="1:11" ht="15" customHeight="1" x14ac:dyDescent="0.25">
      <c r="B421" s="7" t="s">
        <v>288</v>
      </c>
      <c r="C421" s="8"/>
      <c r="D421" s="8"/>
      <c r="E421" s="8"/>
      <c r="F421" s="8"/>
      <c r="G421" s="8"/>
      <c r="H421" s="8"/>
      <c r="I421" s="8"/>
    </row>
    <row r="422" spans="1:11" x14ac:dyDescent="0.2">
      <c r="B422" s="9"/>
      <c r="C422" s="10" t="str">
        <f>$C$3</f>
        <v>PERIODE DU 1.1 AU 31.10.2024</v>
      </c>
      <c r="D422" s="11"/>
    </row>
    <row r="423" spans="1:11" ht="19.5" customHeight="1" x14ac:dyDescent="0.2">
      <c r="B423" s="12" t="str">
        <f>B305</f>
        <v xml:space="preserve">             I - ASSURANCE MALADIE : DÉPENSES en milliers d'euros</v>
      </c>
      <c r="C423" s="13"/>
      <c r="D423" s="13"/>
      <c r="E423" s="13"/>
      <c r="F423" s="13"/>
      <c r="G423" s="13"/>
      <c r="H423" s="14"/>
      <c r="I423" s="15"/>
    </row>
    <row r="424" spans="1:11" ht="13.5" customHeight="1" x14ac:dyDescent="0.2">
      <c r="B424" s="16" t="s">
        <v>7</v>
      </c>
      <c r="C424" s="17" t="s">
        <v>1</v>
      </c>
      <c r="D424" s="17" t="s">
        <v>2</v>
      </c>
      <c r="E424" s="17" t="s">
        <v>6</v>
      </c>
      <c r="F424" s="219" t="s">
        <v>242</v>
      </c>
      <c r="G424" s="219" t="s">
        <v>237</v>
      </c>
      <c r="H424" s="19" t="str">
        <f>$H$5</f>
        <v>PCAP</v>
      </c>
      <c r="I424" s="23"/>
      <c r="K424" s="57"/>
    </row>
    <row r="425" spans="1:11" ht="10.5" customHeight="1" x14ac:dyDescent="0.2">
      <c r="B425" s="21"/>
      <c r="C425" s="44" t="s">
        <v>5</v>
      </c>
      <c r="D425" s="44" t="s">
        <v>5</v>
      </c>
      <c r="E425" s="44"/>
      <c r="F425" s="220"/>
      <c r="G425" s="220" t="s">
        <v>239</v>
      </c>
      <c r="H425" s="22" t="str">
        <f>$H$6</f>
        <v>en %</v>
      </c>
      <c r="I425" s="23"/>
      <c r="K425" s="60"/>
    </row>
    <row r="426" spans="1:11" s="57" customFormat="1" ht="12" customHeight="1" x14ac:dyDescent="0.2">
      <c r="A426" s="6"/>
      <c r="B426" s="31" t="s">
        <v>152</v>
      </c>
      <c r="C426" s="55"/>
      <c r="D426" s="55"/>
      <c r="E426" s="55"/>
      <c r="F426" s="225"/>
      <c r="G426" s="225"/>
      <c r="H426" s="182"/>
      <c r="I426" s="56"/>
    </row>
    <row r="427" spans="1:11" s="60" customFormat="1" ht="14.25" customHeight="1" x14ac:dyDescent="0.2">
      <c r="A427" s="24"/>
      <c r="B427" s="16" t="s">
        <v>12</v>
      </c>
      <c r="C427" s="306"/>
      <c r="D427" s="306">
        <v>16853253420.301212</v>
      </c>
      <c r="E427" s="306">
        <v>16853253420.301212</v>
      </c>
      <c r="F427" s="306">
        <v>28727428.98</v>
      </c>
      <c r="G427" s="306">
        <v>85653041.440000609</v>
      </c>
      <c r="H427" s="182">
        <v>7.174559933950575E-2</v>
      </c>
      <c r="I427" s="59"/>
      <c r="K427" s="57"/>
    </row>
    <row r="428" spans="1:11" s="57" customFormat="1" ht="10.5" customHeight="1" x14ac:dyDescent="0.2">
      <c r="A428" s="6"/>
      <c r="B428" s="16" t="s">
        <v>10</v>
      </c>
      <c r="C428" s="306">
        <v>3896456832.1710644</v>
      </c>
      <c r="D428" s="306">
        <v>53859.750000000662</v>
      </c>
      <c r="E428" s="306">
        <v>3896510691.9210644</v>
      </c>
      <c r="F428" s="307">
        <v>110812.21000000022</v>
      </c>
      <c r="G428" s="307">
        <v>23366638.499999672</v>
      </c>
      <c r="H428" s="182">
        <v>2.7272471035071133E-2</v>
      </c>
      <c r="I428" s="56"/>
      <c r="J428" s="5"/>
    </row>
    <row r="429" spans="1:11" s="57" customFormat="1" ht="10.5" customHeight="1" x14ac:dyDescent="0.2">
      <c r="A429" s="6"/>
      <c r="B429" s="16" t="s">
        <v>9</v>
      </c>
      <c r="C429" s="306">
        <v>252339.54000000193</v>
      </c>
      <c r="D429" s="306"/>
      <c r="E429" s="306">
        <v>252339.54000000193</v>
      </c>
      <c r="F429" s="307"/>
      <c r="G429" s="307">
        <v>244.98999999999992</v>
      </c>
      <c r="H429" s="182">
        <v>0.73258372207368905</v>
      </c>
      <c r="I429" s="56"/>
      <c r="J429" s="5"/>
    </row>
    <row r="430" spans="1:11" s="57" customFormat="1" ht="10.5" customHeight="1" x14ac:dyDescent="0.2">
      <c r="A430" s="6"/>
      <c r="B430" s="16" t="s">
        <v>299</v>
      </c>
      <c r="C430" s="306">
        <v>395186861.72998959</v>
      </c>
      <c r="D430" s="306">
        <v>53703.470000000074</v>
      </c>
      <c r="E430" s="306">
        <v>395240565.19998962</v>
      </c>
      <c r="F430" s="307"/>
      <c r="G430" s="307">
        <v>1415538.2399999711</v>
      </c>
      <c r="H430" s="182">
        <v>9.6894424576914551E-2</v>
      </c>
      <c r="I430" s="56"/>
      <c r="J430" s="5"/>
    </row>
    <row r="431" spans="1:11" s="57" customFormat="1" ht="10.5" customHeight="1" x14ac:dyDescent="0.2">
      <c r="A431" s="6"/>
      <c r="B431" s="16" t="s">
        <v>11</v>
      </c>
      <c r="C431" s="306">
        <v>1994260.2500000047</v>
      </c>
      <c r="D431" s="306">
        <v>166.08999999999992</v>
      </c>
      <c r="E431" s="306">
        <v>1994426.3400000047</v>
      </c>
      <c r="F431" s="307"/>
      <c r="G431" s="307">
        <v>1945196.1100000048</v>
      </c>
      <c r="H431" s="182">
        <v>8.4351982355943544E-3</v>
      </c>
      <c r="I431" s="56"/>
      <c r="J431" s="5"/>
      <c r="K431" s="60"/>
    </row>
    <row r="432" spans="1:11" s="57" customFormat="1" ht="10.5" customHeight="1" x14ac:dyDescent="0.2">
      <c r="A432" s="6"/>
      <c r="B432" s="16" t="s">
        <v>75</v>
      </c>
      <c r="C432" s="306">
        <v>54200661.350041725</v>
      </c>
      <c r="D432" s="306">
        <v>2335.1100000000029</v>
      </c>
      <c r="E432" s="306">
        <v>54202996.460041724</v>
      </c>
      <c r="F432" s="307"/>
      <c r="G432" s="307">
        <v>285856.41000000393</v>
      </c>
      <c r="H432" s="182">
        <v>4.5098390117829235E-2</v>
      </c>
      <c r="I432" s="56"/>
      <c r="J432" s="5"/>
      <c r="K432" s="60"/>
    </row>
    <row r="433" spans="1:11" s="60" customFormat="1" ht="10.5" customHeight="1" x14ac:dyDescent="0.2">
      <c r="A433" s="24"/>
      <c r="B433" s="16" t="s">
        <v>85</v>
      </c>
      <c r="C433" s="306">
        <v>8599072.3199999295</v>
      </c>
      <c r="D433" s="306">
        <v>1688229868.7999804</v>
      </c>
      <c r="E433" s="306">
        <v>1696828941.1199803</v>
      </c>
      <c r="F433" s="313">
        <v>1696828941.1199803</v>
      </c>
      <c r="G433" s="313">
        <v>9328629.5000000075</v>
      </c>
      <c r="H433" s="185">
        <v>1.1502582298263953E-2</v>
      </c>
      <c r="I433" s="59"/>
      <c r="J433" s="5"/>
      <c r="K433" s="57"/>
    </row>
    <row r="434" spans="1:11" s="60" customFormat="1" x14ac:dyDescent="0.2">
      <c r="A434" s="24"/>
      <c r="B434" s="37" t="s">
        <v>25</v>
      </c>
      <c r="C434" s="306">
        <v>30001944.529998962</v>
      </c>
      <c r="D434" s="306">
        <v>1691847.74</v>
      </c>
      <c r="E434" s="306">
        <v>31693792.26999896</v>
      </c>
      <c r="F434" s="313">
        <v>4066.0900000000011</v>
      </c>
      <c r="G434" s="313">
        <v>187367.43000000025</v>
      </c>
      <c r="H434" s="185">
        <v>-0.24610909223943023</v>
      </c>
      <c r="I434" s="59"/>
      <c r="J434" s="5"/>
      <c r="K434" s="57"/>
    </row>
    <row r="435" spans="1:11" s="57" customFormat="1" x14ac:dyDescent="0.2">
      <c r="A435" s="6"/>
      <c r="B435" s="37" t="s">
        <v>48</v>
      </c>
      <c r="C435" s="306"/>
      <c r="D435" s="306">
        <v>5560576.2698852057</v>
      </c>
      <c r="E435" s="306">
        <v>5560576.2698852057</v>
      </c>
      <c r="F435" s="313">
        <v>1445.2590300000002</v>
      </c>
      <c r="G435" s="313">
        <v>16589.504655000022</v>
      </c>
      <c r="H435" s="185">
        <v>-4.1578112027561009E-2</v>
      </c>
      <c r="I435" s="56"/>
      <c r="J435" s="5"/>
    </row>
    <row r="436" spans="1:11" s="57" customFormat="1" ht="10.5" customHeight="1" x14ac:dyDescent="0.2">
      <c r="A436" s="6"/>
      <c r="B436" s="37" t="s">
        <v>355</v>
      </c>
      <c r="C436" s="306">
        <v>79712.920000000115</v>
      </c>
      <c r="D436" s="306">
        <v>13346437.859909967</v>
      </c>
      <c r="E436" s="306">
        <v>13426150.779909967</v>
      </c>
      <c r="F436" s="307"/>
      <c r="G436" s="307">
        <v>28013.469999999994</v>
      </c>
      <c r="H436" s="182"/>
      <c r="I436" s="66"/>
      <c r="J436" s="5"/>
    </row>
    <row r="437" spans="1:11" s="57" customFormat="1" ht="10.5" customHeight="1" x14ac:dyDescent="0.2">
      <c r="A437" s="6"/>
      <c r="B437" s="37" t="s">
        <v>79</v>
      </c>
      <c r="C437" s="306"/>
      <c r="D437" s="306">
        <v>98014435.497000143</v>
      </c>
      <c r="E437" s="306">
        <v>98014435.497000143</v>
      </c>
      <c r="F437" s="307"/>
      <c r="G437" s="307">
        <v>121913.65000000002</v>
      </c>
      <c r="H437" s="182">
        <v>2.0998428996646945E-2</v>
      </c>
      <c r="I437" s="66"/>
      <c r="J437" s="5"/>
    </row>
    <row r="438" spans="1:11" s="57" customFormat="1" ht="10.5" customHeight="1" x14ac:dyDescent="0.2">
      <c r="A438" s="6"/>
      <c r="B438" s="563" t="s">
        <v>432</v>
      </c>
      <c r="C438" s="314">
        <v>418601347.95825368</v>
      </c>
      <c r="D438" s="306">
        <v>547715325.66604757</v>
      </c>
      <c r="E438" s="306">
        <v>966316673.62430131</v>
      </c>
      <c r="F438" s="313"/>
      <c r="G438" s="313">
        <v>6763195.1800000072</v>
      </c>
      <c r="H438" s="185">
        <v>3.6591479051309106E-2</v>
      </c>
      <c r="I438" s="56"/>
      <c r="J438" s="5"/>
      <c r="K438" s="60"/>
    </row>
    <row r="439" spans="1:11" s="57" customFormat="1" ht="10.5" customHeight="1" x14ac:dyDescent="0.2">
      <c r="A439" s="6"/>
      <c r="B439" s="563" t="s">
        <v>440</v>
      </c>
      <c r="C439" s="314">
        <v>19644161.880000394</v>
      </c>
      <c r="D439" s="306">
        <v>10001516.520000014</v>
      </c>
      <c r="E439" s="306">
        <v>29645678.400000412</v>
      </c>
      <c r="F439" s="313"/>
      <c r="G439" s="313">
        <v>196234.16000000021</v>
      </c>
      <c r="H439" s="185">
        <v>0.84931447527947923</v>
      </c>
      <c r="I439" s="56"/>
      <c r="J439" s="5"/>
    </row>
    <row r="440" spans="1:11" s="57" customFormat="1" ht="10.5" customHeight="1" x14ac:dyDescent="0.2">
      <c r="A440" s="6"/>
      <c r="B440" s="574" t="s">
        <v>457</v>
      </c>
      <c r="C440" s="314"/>
      <c r="D440" s="306">
        <v>17514.77</v>
      </c>
      <c r="E440" s="306">
        <v>17514.77</v>
      </c>
      <c r="F440" s="313"/>
      <c r="G440" s="313"/>
      <c r="H440" s="185">
        <v>-0.64793179576439197</v>
      </c>
      <c r="I440" s="56"/>
      <c r="J440" s="5"/>
    </row>
    <row r="441" spans="1:11" s="57" customFormat="1" ht="10.5" customHeight="1" x14ac:dyDescent="0.2">
      <c r="A441" s="6"/>
      <c r="B441" s="574" t="s">
        <v>476</v>
      </c>
      <c r="C441" s="314">
        <v>53249371.150002681</v>
      </c>
      <c r="D441" s="306">
        <v>76283065.47999692</v>
      </c>
      <c r="E441" s="306">
        <v>129532436.62999959</v>
      </c>
      <c r="F441" s="313">
        <v>35242.04</v>
      </c>
      <c r="G441" s="313">
        <v>443732.70999999996</v>
      </c>
      <c r="H441" s="185">
        <v>-0.31718069813201943</v>
      </c>
      <c r="I441" s="56"/>
      <c r="J441" s="5"/>
    </row>
    <row r="442" spans="1:11" s="57" customFormat="1" ht="10.5" customHeight="1" x14ac:dyDescent="0.2">
      <c r="A442" s="6"/>
      <c r="B442" s="574" t="s">
        <v>493</v>
      </c>
      <c r="C442" s="314"/>
      <c r="D442" s="306">
        <v>14209028.589460002</v>
      </c>
      <c r="E442" s="306">
        <v>14209028.589460002</v>
      </c>
      <c r="F442" s="313"/>
      <c r="G442" s="313"/>
      <c r="H442" s="185"/>
      <c r="I442" s="56"/>
      <c r="J442" s="5"/>
    </row>
    <row r="443" spans="1:11" s="60" customFormat="1" ht="10.5" customHeight="1" x14ac:dyDescent="0.2">
      <c r="A443" s="24"/>
      <c r="B443" s="563" t="s">
        <v>445</v>
      </c>
      <c r="C443" s="314"/>
      <c r="D443" s="306">
        <v>304295.99000006082</v>
      </c>
      <c r="E443" s="306">
        <v>304295.99000006082</v>
      </c>
      <c r="F443" s="313"/>
      <c r="G443" s="313">
        <v>995.29000000002111</v>
      </c>
      <c r="H443" s="185">
        <v>1.2017020734238493E-2</v>
      </c>
      <c r="I443" s="56"/>
      <c r="J443" s="5"/>
      <c r="K443" s="57"/>
    </row>
    <row r="444" spans="1:11" s="57" customFormat="1" ht="12.75" customHeight="1" x14ac:dyDescent="0.2">
      <c r="A444" s="6"/>
      <c r="B444" s="16" t="s">
        <v>280</v>
      </c>
      <c r="C444" s="310"/>
      <c r="D444" s="306">
        <v>-750474867.34003878</v>
      </c>
      <c r="E444" s="306">
        <v>-750474867.34003878</v>
      </c>
      <c r="F444" s="313"/>
      <c r="G444" s="313">
        <v>-4719985.0400000243</v>
      </c>
      <c r="H444" s="185">
        <v>0.3690165942288175</v>
      </c>
      <c r="I444" s="59"/>
      <c r="J444" s="5"/>
    </row>
    <row r="445" spans="1:11" s="57" customFormat="1" ht="10.5" customHeight="1" x14ac:dyDescent="0.2">
      <c r="A445" s="6"/>
      <c r="B445" s="29" t="s">
        <v>156</v>
      </c>
      <c r="C445" s="308">
        <v>4878266565.7993507</v>
      </c>
      <c r="D445" s="308">
        <v>18558262530.563457</v>
      </c>
      <c r="E445" s="308">
        <v>23436529096.362808</v>
      </c>
      <c r="F445" s="315">
        <v>1725707935.6990106</v>
      </c>
      <c r="G445" s="315">
        <v>125033201.54465526</v>
      </c>
      <c r="H445" s="186">
        <v>4.8674026543909399E-2</v>
      </c>
      <c r="I445" s="56"/>
      <c r="K445" s="209" t="b">
        <f>IF(ABS(E445-SUM(E427:E444))&lt;0.001,TRUE,FALSE)</f>
        <v>1</v>
      </c>
    </row>
    <row r="446" spans="1:11" s="60" customFormat="1" ht="15" customHeight="1" x14ac:dyDescent="0.2">
      <c r="A446" s="24"/>
      <c r="B446" s="29" t="s">
        <v>153</v>
      </c>
      <c r="C446" s="308"/>
      <c r="D446" s="308">
        <v>365025.33999999985</v>
      </c>
      <c r="E446" s="308">
        <v>365025.33999999985</v>
      </c>
      <c r="F446" s="315"/>
      <c r="G446" s="315"/>
      <c r="H446" s="186">
        <v>-5.4411645772687312E-2</v>
      </c>
      <c r="I446" s="56"/>
      <c r="J446" s="5"/>
      <c r="K446" s="5"/>
    </row>
    <row r="447" spans="1:11" ht="17.25" customHeight="1" x14ac:dyDescent="0.2">
      <c r="A447" s="2"/>
      <c r="B447" s="31" t="s">
        <v>154</v>
      </c>
      <c r="C447" s="308"/>
      <c r="D447" s="308"/>
      <c r="E447" s="308"/>
      <c r="F447" s="315"/>
      <c r="G447" s="315"/>
      <c r="H447" s="186"/>
      <c r="I447" s="59"/>
      <c r="J447" s="60"/>
    </row>
    <row r="448" spans="1:11" ht="10.5" customHeight="1" x14ac:dyDescent="0.2">
      <c r="A448" s="2"/>
      <c r="B448" s="272" t="s">
        <v>268</v>
      </c>
      <c r="C448" s="316"/>
      <c r="D448" s="306"/>
      <c r="E448" s="306"/>
      <c r="F448" s="313"/>
      <c r="G448" s="313"/>
      <c r="H448" s="185"/>
      <c r="I448" s="69"/>
    </row>
    <row r="449" spans="1:11" ht="21" customHeight="1" x14ac:dyDescent="0.2">
      <c r="A449" s="2"/>
      <c r="B449" s="67" t="s">
        <v>267</v>
      </c>
      <c r="C449" s="317">
        <v>1206702573.2097125</v>
      </c>
      <c r="D449" s="317">
        <v>4096975066.4897976</v>
      </c>
      <c r="E449" s="317">
        <v>5303677639.6995106</v>
      </c>
      <c r="F449" s="318"/>
      <c r="G449" s="318">
        <v>29113833.699999914</v>
      </c>
      <c r="H449" s="281">
        <v>7.563254147314713E-2</v>
      </c>
      <c r="I449" s="69"/>
    </row>
    <row r="450" spans="1:11" ht="11.25" customHeight="1" x14ac:dyDescent="0.2">
      <c r="A450" s="2"/>
      <c r="B450" s="272" t="s">
        <v>266</v>
      </c>
      <c r="C450" s="317"/>
      <c r="D450" s="317"/>
      <c r="E450" s="317"/>
      <c r="F450" s="318"/>
      <c r="G450" s="318"/>
      <c r="H450" s="281"/>
      <c r="I450" s="69"/>
      <c r="K450" s="28"/>
    </row>
    <row r="451" spans="1:11" s="28" customFormat="1" ht="10.5" customHeight="1" x14ac:dyDescent="0.2">
      <c r="A451" s="54"/>
      <c r="B451" s="67" t="s">
        <v>257</v>
      </c>
      <c r="C451" s="317">
        <v>354205072.47989696</v>
      </c>
      <c r="D451" s="317">
        <v>145576079.27998748</v>
      </c>
      <c r="E451" s="317">
        <v>499781151.75988442</v>
      </c>
      <c r="F451" s="318"/>
      <c r="G451" s="318">
        <v>2777930.7399999965</v>
      </c>
      <c r="H451" s="281">
        <v>3.0783561260352421E-2</v>
      </c>
      <c r="I451" s="69"/>
      <c r="J451" s="5"/>
      <c r="K451" s="5"/>
    </row>
    <row r="452" spans="1:11" ht="10.5" customHeight="1" x14ac:dyDescent="0.2">
      <c r="A452" s="2"/>
      <c r="B452" s="16" t="s">
        <v>258</v>
      </c>
      <c r="C452" s="317">
        <v>62249296.279999368</v>
      </c>
      <c r="D452" s="317">
        <v>17413149.170000013</v>
      </c>
      <c r="E452" s="317">
        <v>79662445.449999377</v>
      </c>
      <c r="F452" s="318"/>
      <c r="G452" s="318">
        <v>259471.74000000022</v>
      </c>
      <c r="H452" s="281">
        <v>0.15893367806956515</v>
      </c>
      <c r="I452" s="70"/>
    </row>
    <row r="453" spans="1:11" ht="10.5" customHeight="1" x14ac:dyDescent="0.2">
      <c r="A453" s="2"/>
      <c r="B453" s="67" t="s">
        <v>259</v>
      </c>
      <c r="C453" s="317">
        <v>231938430.2700001</v>
      </c>
      <c r="D453" s="317">
        <v>70319960.620000377</v>
      </c>
      <c r="E453" s="317">
        <v>302258390.89000052</v>
      </c>
      <c r="F453" s="318"/>
      <c r="G453" s="318">
        <v>1463082.6</v>
      </c>
      <c r="H453" s="281">
        <v>-1.9831215023107029E-2</v>
      </c>
      <c r="I453" s="69"/>
    </row>
    <row r="454" spans="1:11" ht="10.5" customHeight="1" x14ac:dyDescent="0.2">
      <c r="A454" s="2"/>
      <c r="B454" s="67" t="s">
        <v>260</v>
      </c>
      <c r="C454" s="317">
        <v>8686832.7100006714</v>
      </c>
      <c r="D454" s="317">
        <v>18618443.820000499</v>
      </c>
      <c r="E454" s="317">
        <v>27305276.530001171</v>
      </c>
      <c r="F454" s="318"/>
      <c r="G454" s="318">
        <v>137021.22000000009</v>
      </c>
      <c r="H454" s="281">
        <v>0.11105201777589113</v>
      </c>
      <c r="I454" s="69"/>
    </row>
    <row r="455" spans="1:11" ht="10.5" customHeight="1" x14ac:dyDescent="0.2">
      <c r="A455" s="2"/>
      <c r="B455" s="67" t="s">
        <v>261</v>
      </c>
      <c r="C455" s="317"/>
      <c r="D455" s="317">
        <v>12315668.740000147</v>
      </c>
      <c r="E455" s="317">
        <v>12315668.740000147</v>
      </c>
      <c r="F455" s="318"/>
      <c r="G455" s="318">
        <v>93066.970000000045</v>
      </c>
      <c r="H455" s="281">
        <v>2.0852084686759254E-2</v>
      </c>
      <c r="I455" s="69"/>
    </row>
    <row r="456" spans="1:11" ht="10.5" customHeight="1" x14ac:dyDescent="0.2">
      <c r="A456" s="2"/>
      <c r="B456" s="67" t="s">
        <v>262</v>
      </c>
      <c r="C456" s="317">
        <v>8029239.8200001325</v>
      </c>
      <c r="D456" s="317">
        <v>70694535.990000144</v>
      </c>
      <c r="E456" s="317">
        <v>78723775.810000271</v>
      </c>
      <c r="F456" s="318"/>
      <c r="G456" s="318">
        <v>280636.17000000051</v>
      </c>
      <c r="H456" s="281">
        <v>4.3817410884374075E-2</v>
      </c>
      <c r="I456" s="69"/>
    </row>
    <row r="457" spans="1:11" ht="10.5" customHeight="1" x14ac:dyDescent="0.2">
      <c r="A457" s="2"/>
      <c r="B457" s="67" t="s">
        <v>264</v>
      </c>
      <c r="C457" s="317"/>
      <c r="D457" s="317">
        <v>275961894.17999685</v>
      </c>
      <c r="E457" s="317">
        <v>275961894.17999685</v>
      </c>
      <c r="F457" s="318"/>
      <c r="G457" s="318">
        <v>1219108.8499999994</v>
      </c>
      <c r="H457" s="281">
        <v>6.2209278126439171E-2</v>
      </c>
      <c r="I457" s="71"/>
    </row>
    <row r="458" spans="1:11" ht="18.75" customHeight="1" x14ac:dyDescent="0.2">
      <c r="A458" s="2"/>
      <c r="B458" s="67" t="s">
        <v>263</v>
      </c>
      <c r="C458" s="317"/>
      <c r="D458" s="317"/>
      <c r="E458" s="317"/>
      <c r="F458" s="318"/>
      <c r="G458" s="318"/>
      <c r="H458" s="281"/>
      <c r="I458" s="69"/>
    </row>
    <row r="459" spans="1:11" ht="10.5" customHeight="1" x14ac:dyDescent="0.2">
      <c r="A459" s="2"/>
      <c r="B459" s="29" t="s">
        <v>265</v>
      </c>
      <c r="C459" s="317"/>
      <c r="D459" s="317"/>
      <c r="E459" s="317"/>
      <c r="F459" s="318"/>
      <c r="G459" s="318"/>
      <c r="H459" s="281"/>
      <c r="I459" s="69"/>
    </row>
    <row r="460" spans="1:11" ht="10.5" customHeight="1" x14ac:dyDescent="0.2">
      <c r="A460" s="2"/>
      <c r="B460" s="16" t="s">
        <v>269</v>
      </c>
      <c r="C460" s="317">
        <v>542359.62999999453</v>
      </c>
      <c r="D460" s="317">
        <v>2002498.6700000691</v>
      </c>
      <c r="E460" s="317">
        <v>2544858.3000000636</v>
      </c>
      <c r="F460" s="318"/>
      <c r="G460" s="318">
        <v>9416.3800000000028</v>
      </c>
      <c r="H460" s="281">
        <v>-4.2328209958060525E-2</v>
      </c>
      <c r="I460" s="69"/>
    </row>
    <row r="461" spans="1:11" ht="10.5" customHeight="1" x14ac:dyDescent="0.2">
      <c r="A461" s="2"/>
      <c r="B461" s="16" t="s">
        <v>270</v>
      </c>
      <c r="C461" s="317"/>
      <c r="D461" s="317">
        <v>-3724.73</v>
      </c>
      <c r="E461" s="317">
        <v>-3724.73</v>
      </c>
      <c r="F461" s="318"/>
      <c r="G461" s="318"/>
      <c r="H461" s="281"/>
      <c r="I461" s="69"/>
    </row>
    <row r="462" spans="1:11" ht="10.5" customHeight="1" x14ac:dyDescent="0.2">
      <c r="A462" s="2"/>
      <c r="B462" s="29" t="s">
        <v>271</v>
      </c>
      <c r="C462" s="317"/>
      <c r="D462" s="317"/>
      <c r="E462" s="317"/>
      <c r="F462" s="318"/>
      <c r="G462" s="318"/>
      <c r="H462" s="281"/>
      <c r="I462" s="69"/>
    </row>
    <row r="463" spans="1:11" ht="10.5" customHeight="1" x14ac:dyDescent="0.2">
      <c r="A463" s="2"/>
      <c r="B463" s="16" t="s">
        <v>272</v>
      </c>
      <c r="C463" s="317"/>
      <c r="D463" s="317">
        <v>125093629.01999961</v>
      </c>
      <c r="E463" s="317">
        <v>125093629.01999961</v>
      </c>
      <c r="F463" s="318"/>
      <c r="G463" s="318">
        <v>486434.37000000122</v>
      </c>
      <c r="H463" s="281">
        <v>1.5258090732792384E-2</v>
      </c>
      <c r="I463" s="69"/>
    </row>
    <row r="464" spans="1:11" ht="10.5" customHeight="1" x14ac:dyDescent="0.2">
      <c r="A464" s="2"/>
      <c r="B464" s="574" t="s">
        <v>458</v>
      </c>
      <c r="C464" s="317"/>
      <c r="D464" s="317"/>
      <c r="E464" s="317"/>
      <c r="F464" s="318"/>
      <c r="G464" s="318"/>
      <c r="H464" s="281"/>
      <c r="I464" s="69"/>
    </row>
    <row r="465" spans="1:12" ht="14.25" customHeight="1" x14ac:dyDescent="0.2">
      <c r="A465" s="2"/>
      <c r="B465" s="16" t="s">
        <v>86</v>
      </c>
      <c r="C465" s="317"/>
      <c r="D465" s="317">
        <v>2211336.6500000092</v>
      </c>
      <c r="E465" s="317">
        <v>2211336.6500000092</v>
      </c>
      <c r="F465" s="318"/>
      <c r="G465" s="318">
        <v>13366.199999999999</v>
      </c>
      <c r="H465" s="281">
        <v>8.4485046060743141E-2</v>
      </c>
      <c r="I465" s="71"/>
      <c r="L465" s="28"/>
    </row>
    <row r="466" spans="1:12" s="28" customFormat="1" ht="10.5" customHeight="1" x14ac:dyDescent="0.2">
      <c r="A466" s="54"/>
      <c r="B466" s="29" t="s">
        <v>155</v>
      </c>
      <c r="C466" s="308">
        <v>1872353804.3996098</v>
      </c>
      <c r="D466" s="308">
        <v>4837178537.8997841</v>
      </c>
      <c r="E466" s="308">
        <v>6709532342.2993937</v>
      </c>
      <c r="F466" s="315"/>
      <c r="G466" s="315">
        <v>35853368.939999916</v>
      </c>
      <c r="H466" s="186">
        <v>6.627643398829175E-2</v>
      </c>
      <c r="I466" s="70"/>
      <c r="J466" s="5"/>
      <c r="K466" s="209" t="b">
        <f>IF(ABS(E466-SUM(E449,E451:E458,E460:E461,E463:E465))&lt;0.001,TRUE,FALSE)</f>
        <v>1</v>
      </c>
      <c r="L466" s="5"/>
    </row>
    <row r="467" spans="1:12" ht="13.5" customHeight="1" x14ac:dyDescent="0.2">
      <c r="A467" s="2"/>
      <c r="B467" s="29" t="s">
        <v>354</v>
      </c>
      <c r="C467" s="308"/>
      <c r="D467" s="308"/>
      <c r="E467" s="308"/>
      <c r="F467" s="315"/>
      <c r="G467" s="315"/>
      <c r="H467" s="186"/>
      <c r="I467" s="69"/>
      <c r="L467" s="28"/>
    </row>
    <row r="468" spans="1:12" s="28" customFormat="1" ht="13.5" hidden="1" customHeight="1" x14ac:dyDescent="0.2">
      <c r="A468" s="54"/>
      <c r="B468" s="52"/>
      <c r="C468" s="308"/>
      <c r="D468" s="308"/>
      <c r="E468" s="308"/>
      <c r="F468" s="315"/>
      <c r="G468" s="315"/>
      <c r="H468" s="186"/>
      <c r="I468" s="70"/>
      <c r="K468" s="5"/>
      <c r="L468" s="5"/>
    </row>
    <row r="469" spans="1:12" s="28" customFormat="1" ht="13.5" customHeight="1" x14ac:dyDescent="0.2">
      <c r="A469" s="54"/>
      <c r="B469" s="273" t="s">
        <v>43</v>
      </c>
      <c r="C469" s="308">
        <v>112722036.61000031</v>
      </c>
      <c r="D469" s="308">
        <v>68740609.47999987</v>
      </c>
      <c r="E469" s="308">
        <v>181462646.09000018</v>
      </c>
      <c r="F469" s="315"/>
      <c r="G469" s="315">
        <v>891146.1799999997</v>
      </c>
      <c r="H469" s="186">
        <v>6.8509782393465501E-2</v>
      </c>
      <c r="I469" s="70"/>
      <c r="K469" s="5"/>
      <c r="L469" s="5"/>
    </row>
    <row r="470" spans="1:12" ht="13.5" customHeight="1" x14ac:dyDescent="0.2">
      <c r="A470" s="2"/>
      <c r="B470" s="74" t="s">
        <v>162</v>
      </c>
      <c r="C470" s="308"/>
      <c r="D470" s="308"/>
      <c r="E470" s="308"/>
      <c r="F470" s="315"/>
      <c r="G470" s="315"/>
      <c r="H470" s="186"/>
      <c r="I470" s="69"/>
      <c r="K470" s="28"/>
    </row>
    <row r="471" spans="1:12" ht="19.5" customHeight="1" x14ac:dyDescent="0.2">
      <c r="A471" s="2"/>
      <c r="B471" s="37" t="s">
        <v>20</v>
      </c>
      <c r="C471" s="306">
        <v>34980.689999999988</v>
      </c>
      <c r="D471" s="306">
        <v>349739.8</v>
      </c>
      <c r="E471" s="306">
        <v>384720.49</v>
      </c>
      <c r="F471" s="313"/>
      <c r="G471" s="313">
        <v>1992.3900000000003</v>
      </c>
      <c r="H471" s="185">
        <v>-0.37425536776373092</v>
      </c>
      <c r="I471" s="69"/>
      <c r="L471" s="28"/>
    </row>
    <row r="472" spans="1:12" s="28" customFormat="1" ht="10.5" customHeight="1" x14ac:dyDescent="0.2">
      <c r="A472" s="54"/>
      <c r="B472" s="75" t="s">
        <v>159</v>
      </c>
      <c r="C472" s="306">
        <v>125348733.89999866</v>
      </c>
      <c r="D472" s="306">
        <v>1172077736.132128</v>
      </c>
      <c r="E472" s="306">
        <v>1297426470.0321269</v>
      </c>
      <c r="F472" s="313"/>
      <c r="G472" s="313">
        <v>4636626.2300000014</v>
      </c>
      <c r="H472" s="185">
        <v>4.7976884411218501E-2</v>
      </c>
      <c r="I472" s="70"/>
      <c r="K472" s="5"/>
      <c r="L472" s="5"/>
    </row>
    <row r="473" spans="1:12" ht="10.5" customHeight="1" x14ac:dyDescent="0.2">
      <c r="A473" s="2"/>
      <c r="B473" s="75" t="s">
        <v>26</v>
      </c>
      <c r="C473" s="306">
        <v>38877007.310000412</v>
      </c>
      <c r="D473" s="306">
        <v>657102167.7500093</v>
      </c>
      <c r="E473" s="306">
        <v>695979175.06000972</v>
      </c>
      <c r="F473" s="313"/>
      <c r="G473" s="313">
        <v>3661209.8600000022</v>
      </c>
      <c r="H473" s="185">
        <v>8.5457857836677142E-2</v>
      </c>
      <c r="I473" s="69"/>
    </row>
    <row r="474" spans="1:12" ht="10.5" customHeight="1" x14ac:dyDescent="0.2">
      <c r="A474" s="2"/>
      <c r="B474" s="75" t="s">
        <v>27</v>
      </c>
      <c r="C474" s="306">
        <v>117251952.25000098</v>
      </c>
      <c r="D474" s="306">
        <v>2017830844.9399908</v>
      </c>
      <c r="E474" s="306">
        <v>2135082797.1899917</v>
      </c>
      <c r="F474" s="313"/>
      <c r="G474" s="313">
        <v>10781687.129999947</v>
      </c>
      <c r="H474" s="185">
        <v>6.7182450406477967E-2</v>
      </c>
      <c r="I474" s="69"/>
    </row>
    <row r="475" spans="1:12" ht="10.5" customHeight="1" x14ac:dyDescent="0.2">
      <c r="A475" s="2"/>
      <c r="B475" s="75" t="s">
        <v>274</v>
      </c>
      <c r="C475" s="306">
        <v>3363765.5500000059</v>
      </c>
      <c r="D475" s="306">
        <v>51741658.829999946</v>
      </c>
      <c r="E475" s="306">
        <v>55105424.379999958</v>
      </c>
      <c r="F475" s="313"/>
      <c r="G475" s="313">
        <v>407303.82000000041</v>
      </c>
      <c r="H475" s="185">
        <v>3.4027084674108199E-2</v>
      </c>
      <c r="I475" s="69"/>
    </row>
    <row r="476" spans="1:12" ht="10.5" customHeight="1" x14ac:dyDescent="0.2">
      <c r="A476" s="2"/>
      <c r="B476" s="75" t="s">
        <v>273</v>
      </c>
      <c r="C476" s="306">
        <v>12432.5</v>
      </c>
      <c r="D476" s="306">
        <v>149735</v>
      </c>
      <c r="E476" s="306">
        <v>162167.5</v>
      </c>
      <c r="F476" s="313"/>
      <c r="G476" s="313">
        <v>111660</v>
      </c>
      <c r="H476" s="185">
        <v>-0.17025646157967766</v>
      </c>
      <c r="I476" s="69"/>
    </row>
    <row r="477" spans="1:12" ht="10.5" customHeight="1" x14ac:dyDescent="0.2">
      <c r="A477" s="2"/>
      <c r="B477" s="75" t="s">
        <v>49</v>
      </c>
      <c r="C477" s="306">
        <v>48582.76999999999</v>
      </c>
      <c r="D477" s="306">
        <v>418472925.13063765</v>
      </c>
      <c r="E477" s="306">
        <v>418521507.90063763</v>
      </c>
      <c r="F477" s="313"/>
      <c r="G477" s="313">
        <v>1322265.4299999997</v>
      </c>
      <c r="H477" s="185">
        <v>4.6339678829609987E-4</v>
      </c>
      <c r="I477" s="69"/>
    </row>
    <row r="478" spans="1:12" ht="10.5" customHeight="1" x14ac:dyDescent="0.2">
      <c r="A478" s="2"/>
      <c r="B478" s="37" t="s">
        <v>349</v>
      </c>
      <c r="C478" s="306"/>
      <c r="D478" s="306">
        <v>29841298.265875965</v>
      </c>
      <c r="E478" s="306">
        <v>29841298.265875965</v>
      </c>
      <c r="F478" s="313"/>
      <c r="G478" s="313"/>
      <c r="H478" s="185"/>
      <c r="I478" s="69"/>
    </row>
    <row r="479" spans="1:12" x14ac:dyDescent="0.2">
      <c r="A479" s="2"/>
      <c r="B479" s="574" t="s">
        <v>459</v>
      </c>
      <c r="C479" s="305"/>
      <c r="D479" s="306">
        <v>315090.11</v>
      </c>
      <c r="E479" s="306">
        <v>315090.11</v>
      </c>
      <c r="F479" s="313"/>
      <c r="G479" s="313"/>
      <c r="H479" s="185">
        <v>-0.51981949705891262</v>
      </c>
      <c r="I479" s="69"/>
    </row>
    <row r="480" spans="1:12" ht="10.5" customHeight="1" x14ac:dyDescent="0.2">
      <c r="A480" s="2"/>
      <c r="B480" s="75" t="s">
        <v>28</v>
      </c>
      <c r="C480" s="305">
        <v>1940880.9899999977</v>
      </c>
      <c r="D480" s="306">
        <v>20072540.467712015</v>
      </c>
      <c r="E480" s="306">
        <v>22013421.457712013</v>
      </c>
      <c r="F480" s="313"/>
      <c r="G480" s="313">
        <v>41624.360000000015</v>
      </c>
      <c r="H480" s="185">
        <v>-7.5575505208640648E-2</v>
      </c>
      <c r="I480" s="69"/>
    </row>
    <row r="481" spans="1:12" ht="10.5" customHeight="1" x14ac:dyDescent="0.2">
      <c r="A481" s="2"/>
      <c r="B481" s="37" t="s">
        <v>280</v>
      </c>
      <c r="C481" s="306"/>
      <c r="D481" s="306">
        <v>-30477337.320000093</v>
      </c>
      <c r="E481" s="306">
        <v>-30477337.320000093</v>
      </c>
      <c r="F481" s="313"/>
      <c r="G481" s="313">
        <v>-159288.99</v>
      </c>
      <c r="H481" s="185">
        <v>0.10956950312371694</v>
      </c>
      <c r="I481" s="69"/>
    </row>
    <row r="482" spans="1:12" ht="10.5" customHeight="1" x14ac:dyDescent="0.2">
      <c r="A482" s="2"/>
      <c r="B482" s="35" t="s">
        <v>160</v>
      </c>
      <c r="C482" s="308">
        <v>286878335.9600001</v>
      </c>
      <c r="D482" s="308">
        <v>4337476399.1063538</v>
      </c>
      <c r="E482" s="308">
        <v>4624354735.0663538</v>
      </c>
      <c r="F482" s="315"/>
      <c r="G482" s="315">
        <v>20805080.229999952</v>
      </c>
      <c r="H482" s="186">
        <v>6.2467738017661478E-2</v>
      </c>
      <c r="I482" s="69"/>
      <c r="K482" s="209" t="b">
        <f>IF(ABS(E482-SUM(E471:E481))&lt;0.001,TRUE,FALSE)</f>
        <v>1</v>
      </c>
    </row>
    <row r="483" spans="1:12" ht="16.5" customHeight="1" x14ac:dyDescent="0.2">
      <c r="A483" s="2"/>
      <c r="B483" s="76" t="s">
        <v>33</v>
      </c>
      <c r="C483" s="306">
        <v>18871.43</v>
      </c>
      <c r="D483" s="306">
        <v>2556177.92</v>
      </c>
      <c r="E483" s="306">
        <v>2575049.35</v>
      </c>
      <c r="F483" s="313"/>
      <c r="G483" s="313"/>
      <c r="H483" s="185">
        <v>-0.59578122961015378</v>
      </c>
      <c r="I483" s="69"/>
      <c r="L483" s="28"/>
    </row>
    <row r="484" spans="1:12" s="28" customFormat="1" ht="14.25" customHeight="1" x14ac:dyDescent="0.2">
      <c r="A484" s="54"/>
      <c r="B484" s="76" t="s">
        <v>383</v>
      </c>
      <c r="C484" s="306"/>
      <c r="D484" s="306">
        <v>150813385.02938807</v>
      </c>
      <c r="E484" s="306">
        <v>150813385.02938807</v>
      </c>
      <c r="F484" s="313"/>
      <c r="G484" s="313"/>
      <c r="H484" s="185">
        <v>0.20508612874421805</v>
      </c>
      <c r="I484" s="70"/>
      <c r="J484" s="5"/>
      <c r="L484" s="5"/>
    </row>
    <row r="485" spans="1:12" ht="10.5" customHeight="1" x14ac:dyDescent="0.2">
      <c r="A485" s="54"/>
      <c r="B485" s="76" t="s">
        <v>446</v>
      </c>
      <c r="C485" s="306"/>
      <c r="D485" s="306">
        <v>3304686.1077500018</v>
      </c>
      <c r="E485" s="306">
        <v>3304686.1077500018</v>
      </c>
      <c r="F485" s="313"/>
      <c r="G485" s="313"/>
      <c r="H485" s="185"/>
      <c r="I485" s="69"/>
    </row>
    <row r="486" spans="1:12" ht="10.5" customHeight="1" x14ac:dyDescent="0.2">
      <c r="A486" s="2"/>
      <c r="B486" s="76" t="s">
        <v>477</v>
      </c>
      <c r="C486" s="306"/>
      <c r="D486" s="306">
        <v>27779852.366125196</v>
      </c>
      <c r="E486" s="306">
        <v>27779852.366125196</v>
      </c>
      <c r="F486" s="313"/>
      <c r="G486" s="313">
        <v>169960.68062499954</v>
      </c>
      <c r="H486" s="185">
        <v>-0.50941624923991546</v>
      </c>
      <c r="I486" s="69"/>
    </row>
    <row r="487" spans="1:12" ht="10.5" customHeight="1" x14ac:dyDescent="0.2">
      <c r="A487" s="2"/>
      <c r="B487" s="76" t="s">
        <v>492</v>
      </c>
      <c r="C487" s="306"/>
      <c r="D487" s="306">
        <v>3071898.5577200004</v>
      </c>
      <c r="E487" s="306">
        <v>3071898.5577200004</v>
      </c>
      <c r="F487" s="313"/>
      <c r="G487" s="313">
        <v>244.81061500000001</v>
      </c>
      <c r="H487" s="185"/>
      <c r="I487" s="69"/>
    </row>
    <row r="488" spans="1:12" ht="13.5" customHeight="1" x14ac:dyDescent="0.2">
      <c r="A488" s="2"/>
      <c r="B488" s="76" t="s">
        <v>439</v>
      </c>
      <c r="C488" s="306"/>
      <c r="D488" s="306">
        <v>128461648.64828001</v>
      </c>
      <c r="E488" s="306">
        <v>128461648.64828001</v>
      </c>
      <c r="F488" s="313"/>
      <c r="G488" s="313"/>
      <c r="H488" s="185">
        <v>0.41574083909223059</v>
      </c>
      <c r="I488" s="69"/>
      <c r="L488" s="80"/>
    </row>
    <row r="489" spans="1:12" s="80" customFormat="1" ht="12.75" x14ac:dyDescent="0.2">
      <c r="A489" s="2"/>
      <c r="B489" s="76" t="s">
        <v>490</v>
      </c>
      <c r="C489" s="306"/>
      <c r="D489" s="306">
        <v>1368921.82</v>
      </c>
      <c r="E489" s="306">
        <v>1368921.82</v>
      </c>
      <c r="F489" s="313"/>
      <c r="G489" s="313">
        <v>110</v>
      </c>
      <c r="H489" s="185">
        <v>0.54130950446096104</v>
      </c>
      <c r="I489" s="79"/>
      <c r="J489" s="5"/>
      <c r="L489" s="164"/>
    </row>
    <row r="490" spans="1:12" s="80" customFormat="1" ht="12.75" x14ac:dyDescent="0.2">
      <c r="A490" s="2"/>
      <c r="B490" s="76" t="s">
        <v>480</v>
      </c>
      <c r="C490" s="306">
        <v>677113.79999999981</v>
      </c>
      <c r="D490" s="306">
        <v>26795895.450000003</v>
      </c>
      <c r="E490" s="306">
        <v>27473009.25</v>
      </c>
      <c r="F490" s="313"/>
      <c r="G490" s="313">
        <v>98861.88</v>
      </c>
      <c r="H490" s="185"/>
      <c r="I490" s="79"/>
      <c r="J490" s="5"/>
      <c r="L490" s="164"/>
    </row>
    <row r="491" spans="1:12" s="80" customFormat="1" ht="12.75" x14ac:dyDescent="0.2">
      <c r="A491" s="2"/>
      <c r="B491" s="76" t="s">
        <v>494</v>
      </c>
      <c r="C491" s="306"/>
      <c r="D491" s="306">
        <v>87120515.102126017</v>
      </c>
      <c r="E491" s="306">
        <v>87120515.102126017</v>
      </c>
      <c r="F491" s="313"/>
      <c r="G491" s="313"/>
      <c r="H491" s="185"/>
      <c r="I491" s="79"/>
      <c r="J491" s="5"/>
      <c r="L491" s="164"/>
    </row>
    <row r="492" spans="1:12" s="80" customFormat="1" ht="12.75" x14ac:dyDescent="0.2">
      <c r="A492" s="2"/>
      <c r="B492" s="76" t="s">
        <v>499</v>
      </c>
      <c r="C492" s="306"/>
      <c r="D492" s="306">
        <v>7129507.4199999943</v>
      </c>
      <c r="E492" s="306">
        <v>7129507.4199999943</v>
      </c>
      <c r="F492" s="313"/>
      <c r="G492" s="313">
        <v>8510.2200000000012</v>
      </c>
      <c r="H492" s="185"/>
      <c r="I492" s="79"/>
      <c r="J492" s="5"/>
      <c r="L492" s="164"/>
    </row>
    <row r="493" spans="1:12" s="80" customFormat="1" ht="12.75" x14ac:dyDescent="0.2">
      <c r="A493" s="2"/>
      <c r="B493" s="73" t="s">
        <v>158</v>
      </c>
      <c r="C493" s="306"/>
      <c r="D493" s="306">
        <v>2743620.54</v>
      </c>
      <c r="E493" s="306">
        <v>2743620.54</v>
      </c>
      <c r="F493" s="313"/>
      <c r="G493" s="313">
        <v>264.93</v>
      </c>
      <c r="H493" s="185">
        <v>0.70300133551398902</v>
      </c>
      <c r="I493" s="79"/>
      <c r="J493" s="5"/>
      <c r="L493" s="164"/>
    </row>
    <row r="494" spans="1:12" ht="18" customHeight="1" x14ac:dyDescent="0.2">
      <c r="A494" s="77"/>
      <c r="B494" s="78" t="s">
        <v>297</v>
      </c>
      <c r="C494" s="308">
        <v>400296357.80000043</v>
      </c>
      <c r="D494" s="308">
        <v>4847363117.5477419</v>
      </c>
      <c r="E494" s="308">
        <v>5247659475.347743</v>
      </c>
      <c r="F494" s="315"/>
      <c r="G494" s="315">
        <v>21974178.931239955</v>
      </c>
      <c r="H494" s="186">
        <v>8.567923931297905E-2</v>
      </c>
      <c r="I494" s="69"/>
      <c r="K494" s="209" t="b">
        <f>IF(ABS(E494-SUM(E469,E482,E483:E493))&lt;0.001,TRUE,FALSE)</f>
        <v>1</v>
      </c>
    </row>
    <row r="495" spans="1:12" ht="12" customHeight="1" x14ac:dyDescent="0.2">
      <c r="A495" s="2"/>
      <c r="B495" s="76" t="s">
        <v>80</v>
      </c>
      <c r="C495" s="306"/>
      <c r="D495" s="306">
        <v>5235448151.4099846</v>
      </c>
      <c r="E495" s="306">
        <v>5235448151.4099846</v>
      </c>
      <c r="F495" s="313"/>
      <c r="G495" s="313"/>
      <c r="H495" s="185">
        <v>3.3964890491646527E-2</v>
      </c>
      <c r="I495" s="69"/>
    </row>
    <row r="496" spans="1:12" ht="12" customHeight="1" x14ac:dyDescent="0.2">
      <c r="A496" s="2"/>
      <c r="B496" s="76" t="s">
        <v>81</v>
      </c>
      <c r="C496" s="306"/>
      <c r="D496" s="306">
        <v>3745705962.2699833</v>
      </c>
      <c r="E496" s="306">
        <v>3745705962.2699833</v>
      </c>
      <c r="F496" s="313"/>
      <c r="G496" s="313"/>
      <c r="H496" s="185">
        <v>9.1400435880980346E-2</v>
      </c>
      <c r="I496" s="69"/>
    </row>
    <row r="497" spans="1:12" ht="12" customHeight="1" x14ac:dyDescent="0.2">
      <c r="A497" s="2"/>
      <c r="B497" s="76" t="s">
        <v>438</v>
      </c>
      <c r="C497" s="306"/>
      <c r="D497" s="306">
        <v>360969453.739999</v>
      </c>
      <c r="E497" s="306">
        <v>360969453.739999</v>
      </c>
      <c r="F497" s="313"/>
      <c r="G497" s="313"/>
      <c r="H497" s="185">
        <v>8.5807983219042816E-2</v>
      </c>
      <c r="I497" s="69"/>
    </row>
    <row r="498" spans="1:12" ht="12" customHeight="1" x14ac:dyDescent="0.2">
      <c r="A498" s="2"/>
      <c r="B498" s="76" t="s">
        <v>78</v>
      </c>
      <c r="C498" s="306"/>
      <c r="D498" s="306">
        <v>699213895.72999918</v>
      </c>
      <c r="E498" s="306">
        <v>699213895.72999918</v>
      </c>
      <c r="F498" s="313"/>
      <c r="G498" s="313">
        <v>1212.68</v>
      </c>
      <c r="H498" s="185">
        <v>5.2420700781042884E-2</v>
      </c>
      <c r="I498" s="69"/>
    </row>
    <row r="499" spans="1:12" ht="12" customHeight="1" x14ac:dyDescent="0.2">
      <c r="A499" s="2"/>
      <c r="B499" s="76" t="s">
        <v>76</v>
      </c>
      <c r="C499" s="306"/>
      <c r="D499" s="306">
        <v>3316049320.4700079</v>
      </c>
      <c r="E499" s="306">
        <v>3316049320.4700079</v>
      </c>
      <c r="F499" s="313"/>
      <c r="G499" s="313">
        <v>2508.88</v>
      </c>
      <c r="H499" s="185">
        <v>0.12369565671098814</v>
      </c>
      <c r="I499" s="69"/>
    </row>
    <row r="500" spans="1:12" ht="12" customHeight="1" x14ac:dyDescent="0.2">
      <c r="A500" s="2"/>
      <c r="B500" s="76" t="s">
        <v>77</v>
      </c>
      <c r="C500" s="306"/>
      <c r="D500" s="306"/>
      <c r="E500" s="306"/>
      <c r="F500" s="313"/>
      <c r="G500" s="313"/>
      <c r="H500" s="185"/>
      <c r="I500" s="69"/>
      <c r="L500" s="28"/>
    </row>
    <row r="501" spans="1:12" s="28" customFormat="1" ht="18.75" customHeight="1" x14ac:dyDescent="0.2">
      <c r="A501" s="2"/>
      <c r="B501" s="83" t="s">
        <v>277</v>
      </c>
      <c r="C501" s="308"/>
      <c r="D501" s="308">
        <v>13357386783.619974</v>
      </c>
      <c r="E501" s="308">
        <v>13357386783.619974</v>
      </c>
      <c r="F501" s="315"/>
      <c r="G501" s="315">
        <v>3721.5600000000004</v>
      </c>
      <c r="H501" s="186">
        <v>7.3456389588384408E-2</v>
      </c>
      <c r="I501" s="70"/>
      <c r="J501" s="5"/>
      <c r="K501" s="209" t="b">
        <f>IF(ABS(E501-SUM(E495:E500))&lt;0.001,TRUE,FALSE)</f>
        <v>1</v>
      </c>
      <c r="L501" s="5"/>
    </row>
    <row r="502" spans="1:12" ht="10.5" customHeight="1" x14ac:dyDescent="0.2">
      <c r="A502" s="54"/>
      <c r="B502" s="52" t="s">
        <v>157</v>
      </c>
      <c r="C502" s="308">
        <v>11472040567.808853</v>
      </c>
      <c r="D502" s="308">
        <v>51464313982.277412</v>
      </c>
      <c r="E502" s="308">
        <v>62936354550.086266</v>
      </c>
      <c r="F502" s="315">
        <v>1725707935.6990106</v>
      </c>
      <c r="G502" s="315">
        <v>247316186.22212723</v>
      </c>
      <c r="H502" s="186">
        <v>5.5032390877571835E-2</v>
      </c>
      <c r="I502" s="69"/>
      <c r="K502" s="209" t="b">
        <f>IF(ABS(E502-SUM(E402,E415,E445:E446,E466,E467,E469,E482,E483:E493,E501))&lt;0.001,TRUE,FALSE)</f>
        <v>1</v>
      </c>
    </row>
    <row r="503" spans="1:12" ht="10.5" customHeight="1" x14ac:dyDescent="0.2">
      <c r="A503" s="2"/>
      <c r="B503" s="167" t="s">
        <v>181</v>
      </c>
      <c r="C503" s="319">
        <v>4.17</v>
      </c>
      <c r="D503" s="319">
        <v>203.79999999999995</v>
      </c>
      <c r="E503" s="319">
        <v>207.96999999999994</v>
      </c>
      <c r="F503" s="320"/>
      <c r="G503" s="320"/>
      <c r="H503" s="240">
        <v>-0.33994541068934891</v>
      </c>
      <c r="I503" s="69"/>
      <c r="L503" s="28"/>
    </row>
    <row r="504" spans="1:12" s="28" customFormat="1" x14ac:dyDescent="0.2">
      <c r="A504" s="2"/>
      <c r="B504" s="168" t="s">
        <v>182</v>
      </c>
      <c r="C504" s="321"/>
      <c r="D504" s="321">
        <v>284.86</v>
      </c>
      <c r="E504" s="321">
        <v>284.86</v>
      </c>
      <c r="F504" s="322"/>
      <c r="G504" s="322"/>
      <c r="H504" s="194"/>
      <c r="I504" s="70"/>
      <c r="J504" s="5"/>
    </row>
    <row r="505" spans="1:12" s="28" customFormat="1" ht="12.75" x14ac:dyDescent="0.2">
      <c r="A505" s="54"/>
      <c r="B505" s="212" t="s">
        <v>31</v>
      </c>
      <c r="C505" s="431">
        <v>21026868498.958771</v>
      </c>
      <c r="D505" s="431">
        <v>63956194255.641212</v>
      </c>
      <c r="E505" s="431">
        <v>84983062754.600037</v>
      </c>
      <c r="F505" s="432"/>
      <c r="G505" s="432">
        <v>367077526.45183223</v>
      </c>
      <c r="H505" s="433">
        <v>5.1223156798207548E-2</v>
      </c>
      <c r="I505" s="70"/>
      <c r="J505" s="5"/>
      <c r="K505" s="209" t="b">
        <f>IF(ABS(E505-SUM(E297,E502:E504))&lt;0.001,TRUE,FALSE)</f>
        <v>1</v>
      </c>
    </row>
    <row r="506" spans="1:12" s="28" customFormat="1" x14ac:dyDescent="0.2">
      <c r="A506" s="54"/>
      <c r="B506" s="76" t="s">
        <v>13</v>
      </c>
      <c r="C506" s="440"/>
      <c r="D506" s="441">
        <v>873210912.5900023</v>
      </c>
      <c r="E506" s="441">
        <v>873210912.5900023</v>
      </c>
      <c r="F506" s="442"/>
      <c r="G506" s="442"/>
      <c r="H506" s="430">
        <v>-2.3558249261514841E-2</v>
      </c>
      <c r="I506" s="70"/>
      <c r="J506" s="5"/>
    </row>
    <row r="507" spans="1:12" s="28" customFormat="1" x14ac:dyDescent="0.2">
      <c r="A507" s="54"/>
      <c r="B507" s="76" t="s">
        <v>14</v>
      </c>
      <c r="C507" s="443"/>
      <c r="D507" s="311">
        <v>115411157.72</v>
      </c>
      <c r="E507" s="311">
        <v>115411157.72</v>
      </c>
      <c r="F507" s="444"/>
      <c r="G507" s="444"/>
      <c r="H507" s="428">
        <v>4.4871042950063833E-2</v>
      </c>
      <c r="I507" s="70"/>
      <c r="J507" s="5"/>
    </row>
    <row r="508" spans="1:12" s="28" customFormat="1" ht="21.75" customHeight="1" x14ac:dyDescent="0.2">
      <c r="A508" s="54"/>
      <c r="B508" s="229" t="s">
        <v>248</v>
      </c>
      <c r="C508" s="431"/>
      <c r="D508" s="431">
        <v>988622070.31000233</v>
      </c>
      <c r="E508" s="431">
        <v>988622070.31000233</v>
      </c>
      <c r="F508" s="431"/>
      <c r="G508" s="431"/>
      <c r="H508" s="445">
        <v>-1.6035505345933121E-2</v>
      </c>
      <c r="I508" s="70"/>
      <c r="J508" s="5"/>
      <c r="K508" s="209" t="b">
        <f>IF(ABS(E508-SUM(E506:E507))&lt;0.001,TRUE,FALSE)</f>
        <v>1</v>
      </c>
    </row>
    <row r="509" spans="1:12" s="28" customFormat="1" ht="12" x14ac:dyDescent="0.2">
      <c r="A509" s="54"/>
      <c r="B509" s="229" t="s">
        <v>298</v>
      </c>
      <c r="C509" s="431"/>
      <c r="D509" s="431">
        <v>339884.1800000004</v>
      </c>
      <c r="E509" s="431">
        <v>339884.1800000004</v>
      </c>
      <c r="F509" s="431"/>
      <c r="G509" s="431"/>
      <c r="H509" s="445">
        <v>-8.7801684921320566E-2</v>
      </c>
      <c r="I509" s="70"/>
    </row>
    <row r="510" spans="1:12" s="28" customFormat="1" ht="18.75" customHeight="1" x14ac:dyDescent="0.2">
      <c r="A510" s="54"/>
      <c r="B510" s="229" t="s">
        <v>421</v>
      </c>
      <c r="C510" s="229"/>
      <c r="D510" s="323">
        <v>77321875.13720195</v>
      </c>
      <c r="E510" s="323">
        <v>77321875.13720195</v>
      </c>
      <c r="F510" s="323"/>
      <c r="G510" s="324"/>
      <c r="H510" s="445">
        <v>4.866819221965013E-2</v>
      </c>
      <c r="I510" s="70"/>
    </row>
    <row r="511" spans="1:12" s="28" customFormat="1" ht="12" hidden="1" x14ac:dyDescent="0.2">
      <c r="A511" s="54"/>
      <c r="B511" s="229" t="s">
        <v>495</v>
      </c>
      <c r="C511" s="229"/>
      <c r="D511" s="323">
        <v>73164580.762052</v>
      </c>
      <c r="E511" s="323">
        <v>73164580.762052</v>
      </c>
      <c r="F511" s="323"/>
      <c r="G511" s="324"/>
      <c r="H511" s="445">
        <v>-0.52936921592148378</v>
      </c>
      <c r="I511" s="70"/>
    </row>
    <row r="512" spans="1:12" s="28" customFormat="1" ht="12" x14ac:dyDescent="0.2">
      <c r="A512" s="54"/>
      <c r="B512" s="229" t="s">
        <v>389</v>
      </c>
      <c r="C512" s="229"/>
      <c r="D512" s="323">
        <v>78650.869999999966</v>
      </c>
      <c r="E512" s="323">
        <v>78650.869999999966</v>
      </c>
      <c r="F512" s="323"/>
      <c r="G512" s="324">
        <v>166.24</v>
      </c>
      <c r="H512" s="445">
        <v>0.42163258009631566</v>
      </c>
      <c r="I512" s="70"/>
    </row>
    <row r="513" spans="1:12" s="28" customFormat="1" ht="11.25" customHeight="1" x14ac:dyDescent="0.2">
      <c r="A513" s="54"/>
      <c r="B513" s="265" t="s">
        <v>238</v>
      </c>
      <c r="C513" s="213"/>
      <c r="D513" s="213"/>
      <c r="E513" s="213"/>
      <c r="F513" s="213"/>
      <c r="G513" s="213"/>
      <c r="H513" s="214"/>
      <c r="I513" s="70"/>
      <c r="L513" s="5"/>
    </row>
    <row r="514" spans="1:12" ht="10.5" customHeight="1" x14ac:dyDescent="0.2">
      <c r="A514" s="54"/>
      <c r="B514" s="265" t="s">
        <v>251</v>
      </c>
      <c r="C514" s="213"/>
      <c r="D514" s="213"/>
      <c r="E514" s="213"/>
      <c r="F514" s="213"/>
      <c r="G514" s="213"/>
      <c r="H514" s="214"/>
      <c r="I514" s="69"/>
    </row>
    <row r="515" spans="1:12" ht="7.5" customHeight="1" x14ac:dyDescent="0.2">
      <c r="A515" s="2"/>
      <c r="B515" s="265" t="s">
        <v>376</v>
      </c>
      <c r="C515" s="213"/>
      <c r="D515" s="213"/>
      <c r="E515" s="213"/>
      <c r="F515" s="165"/>
      <c r="G515" s="165"/>
      <c r="H515" s="215"/>
      <c r="I515" s="85"/>
    </row>
    <row r="516" spans="1:12" ht="9.75" customHeight="1" x14ac:dyDescent="0.2">
      <c r="B516" s="265" t="s">
        <v>282</v>
      </c>
      <c r="C516" s="213"/>
      <c r="D516" s="85"/>
      <c r="E516" s="86"/>
      <c r="F516" s="5"/>
      <c r="G516" s="5"/>
      <c r="H516" s="5"/>
      <c r="I516" s="8"/>
    </row>
    <row r="517" spans="1:12" ht="15.75" x14ac:dyDescent="0.25">
      <c r="B517" s="7" t="s">
        <v>288</v>
      </c>
      <c r="C517" s="8"/>
      <c r="D517" s="8"/>
      <c r="E517" s="8"/>
      <c r="F517" s="8"/>
      <c r="G517" s="8"/>
      <c r="H517" s="8"/>
    </row>
    <row r="518" spans="1:12" ht="19.5" customHeight="1" x14ac:dyDescent="0.2">
      <c r="B518" s="9"/>
      <c r="C518" s="10" t="str">
        <f>$C$3</f>
        <v>PERIODE DU 1.1 AU 31.10.2024</v>
      </c>
      <c r="D518" s="11"/>
      <c r="I518" s="15"/>
    </row>
    <row r="519" spans="1:12" ht="12.75" x14ac:dyDescent="0.2">
      <c r="B519" s="12" t="str">
        <f>B423</f>
        <v xml:space="preserve">             I - ASSURANCE MALADIE : DÉPENSES en milliers d'euros</v>
      </c>
      <c r="C519" s="13"/>
      <c r="D519" s="13"/>
      <c r="E519" s="13"/>
      <c r="F519" s="14"/>
      <c r="G519" s="15"/>
      <c r="H519" s="15"/>
      <c r="I519" s="20"/>
    </row>
    <row r="520" spans="1:12" ht="12.75" customHeight="1" x14ac:dyDescent="0.2">
      <c r="B520" s="597"/>
      <c r="C520" s="598"/>
      <c r="D520" s="87"/>
      <c r="E520" s="88" t="s">
        <v>6</v>
      </c>
      <c r="F520" s="339" t="str">
        <f>$H$5</f>
        <v>PCAP</v>
      </c>
      <c r="G520" s="197"/>
      <c r="H520" s="89"/>
      <c r="I520" s="20"/>
    </row>
    <row r="521" spans="1:12" ht="12.75" customHeight="1" x14ac:dyDescent="0.2">
      <c r="B521" s="616" t="s">
        <v>296</v>
      </c>
      <c r="C521" s="617"/>
      <c r="D521" s="90"/>
      <c r="E521" s="301"/>
      <c r="F521" s="239"/>
      <c r="G521" s="199"/>
      <c r="H521" s="90"/>
      <c r="I521" s="20"/>
      <c r="L521" s="95"/>
    </row>
    <row r="522" spans="1:12" ht="20.25" customHeight="1" x14ac:dyDescent="0.2">
      <c r="A522" s="91"/>
      <c r="B522" s="620" t="s">
        <v>295</v>
      </c>
      <c r="C522" s="621"/>
      <c r="D522" s="93"/>
      <c r="E522" s="303"/>
      <c r="F522" s="237"/>
      <c r="G522" s="200"/>
      <c r="H522" s="93"/>
      <c r="I522" s="20"/>
      <c r="L522" s="95"/>
    </row>
    <row r="523" spans="1:12" ht="21.75" customHeight="1" x14ac:dyDescent="0.2">
      <c r="A523" s="91"/>
      <c r="B523" s="92" t="s">
        <v>294</v>
      </c>
      <c r="C523" s="172"/>
      <c r="D523" s="93"/>
      <c r="E523" s="303">
        <v>63690016280.58934</v>
      </c>
      <c r="F523" s="237">
        <v>1.9955511647096857E-2</v>
      </c>
      <c r="G523" s="200"/>
      <c r="H523" s="93"/>
      <c r="I523" s="20"/>
      <c r="J523" s="104"/>
      <c r="K523" s="209" t="b">
        <f>IF(ABS(E523-SUM(E524,E529,E541:E542,E545:E550))&lt;0.001,TRUE,FALSE)</f>
        <v>1</v>
      </c>
    </row>
    <row r="524" spans="1:12" ht="18" customHeight="1" x14ac:dyDescent="0.2">
      <c r="B524" s="618" t="s">
        <v>410</v>
      </c>
      <c r="C524" s="619"/>
      <c r="D524" s="90"/>
      <c r="E524" s="303">
        <v>15571831995.723722</v>
      </c>
      <c r="F524" s="237">
        <v>-1.7595197326684575E-2</v>
      </c>
      <c r="G524" s="198"/>
      <c r="H524" s="90"/>
      <c r="I524" s="20"/>
      <c r="J524" s="104"/>
      <c r="K524" s="209" t="b">
        <f>IF(ABS(E524-SUM(E525:E528))&lt;0.001,TRUE,FALSE)</f>
        <v>1</v>
      </c>
    </row>
    <row r="525" spans="1:12" ht="15" customHeight="1" x14ac:dyDescent="0.2">
      <c r="B525" s="609" t="s">
        <v>72</v>
      </c>
      <c r="C525" s="610"/>
      <c r="D525" s="90"/>
      <c r="E525" s="301">
        <v>1043892524.9908868</v>
      </c>
      <c r="F525" s="239">
        <v>6.1485971898262548E-2</v>
      </c>
      <c r="G525" s="201"/>
      <c r="H525" s="90"/>
      <c r="I525" s="20"/>
      <c r="J525" s="104"/>
    </row>
    <row r="526" spans="1:12" ht="15" customHeight="1" x14ac:dyDescent="0.2">
      <c r="B526" s="421" t="s">
        <v>404</v>
      </c>
      <c r="C526" s="404"/>
      <c r="D526" s="90"/>
      <c r="E526" s="301">
        <v>11978931175.624746</v>
      </c>
      <c r="F526" s="239">
        <v>-0.16268354658491935</v>
      </c>
      <c r="G526" s="199"/>
      <c r="H526" s="90"/>
      <c r="I526" s="20"/>
      <c r="J526" s="104"/>
    </row>
    <row r="527" spans="1:12" ht="15" customHeight="1" x14ac:dyDescent="0.2">
      <c r="B527" s="421" t="s">
        <v>407</v>
      </c>
      <c r="C527" s="404"/>
      <c r="D527" s="90"/>
      <c r="E527" s="301">
        <v>40945691.376325496</v>
      </c>
      <c r="F527" s="239">
        <v>-0.35603074922668654</v>
      </c>
      <c r="G527" s="199"/>
      <c r="H527" s="90"/>
      <c r="I527" s="20"/>
      <c r="J527" s="104"/>
    </row>
    <row r="528" spans="1:12" ht="15" customHeight="1" x14ac:dyDescent="0.2">
      <c r="B528" s="421" t="s">
        <v>405</v>
      </c>
      <c r="C528" s="404"/>
      <c r="D528" s="90"/>
      <c r="E528" s="301">
        <v>2508062603.7317629</v>
      </c>
      <c r="F528" s="239"/>
      <c r="G528" s="199"/>
      <c r="H528" s="90"/>
      <c r="I528" s="20"/>
      <c r="J528" s="104"/>
    </row>
    <row r="529" spans="2:11" ht="15" customHeight="1" x14ac:dyDescent="0.2">
      <c r="B529" s="601" t="s">
        <v>71</v>
      </c>
      <c r="C529" s="602"/>
      <c r="D529" s="90"/>
      <c r="E529" s="303">
        <v>40637043000.091385</v>
      </c>
      <c r="F529" s="237">
        <v>7.196408179645819E-2</v>
      </c>
      <c r="G529" s="199"/>
      <c r="H529" s="90"/>
      <c r="I529" s="20"/>
      <c r="J529" s="104"/>
      <c r="K529" s="209" t="b">
        <f>IF(ABS(E529-SUM(E530:E535))&lt;0.001,TRUE,FALSE)</f>
        <v>1</v>
      </c>
    </row>
    <row r="530" spans="2:11" ht="15" customHeight="1" x14ac:dyDescent="0.2">
      <c r="B530" s="609" t="s">
        <v>70</v>
      </c>
      <c r="C530" s="610"/>
      <c r="D530" s="90"/>
      <c r="E530" s="301"/>
      <c r="F530" s="239"/>
      <c r="G530" s="201"/>
      <c r="H530" s="90"/>
      <c r="I530" s="20"/>
      <c r="J530" s="104"/>
    </row>
    <row r="531" spans="2:11" ht="15" customHeight="1" x14ac:dyDescent="0.2">
      <c r="B531" s="609" t="s">
        <v>361</v>
      </c>
      <c r="C531" s="610"/>
      <c r="D531" s="90"/>
      <c r="E531" s="301">
        <v>0</v>
      </c>
      <c r="F531" s="239"/>
      <c r="G531" s="199"/>
      <c r="H531" s="90"/>
      <c r="I531" s="20"/>
      <c r="J531" s="104"/>
    </row>
    <row r="532" spans="2:11" ht="15" customHeight="1" x14ac:dyDescent="0.2">
      <c r="B532" s="622" t="s">
        <v>413</v>
      </c>
      <c r="C532" s="623"/>
      <c r="D532" s="90"/>
      <c r="E532" s="301">
        <v>31367454887.966042</v>
      </c>
      <c r="F532" s="239">
        <v>7.0996197986669118E-2</v>
      </c>
      <c r="G532" s="199"/>
      <c r="H532" s="90"/>
      <c r="I532" s="20"/>
      <c r="J532" s="104"/>
    </row>
    <row r="533" spans="2:11" ht="15" customHeight="1" x14ac:dyDescent="0.2">
      <c r="B533" s="609" t="s">
        <v>357</v>
      </c>
      <c r="C533" s="610"/>
      <c r="D533" s="90"/>
      <c r="E533" s="301">
        <v>5686020271.8497839</v>
      </c>
      <c r="F533" s="239">
        <v>0.14082884191808187</v>
      </c>
      <c r="G533" s="199"/>
      <c r="H533" s="90"/>
      <c r="I533" s="20"/>
      <c r="J533" s="104"/>
    </row>
    <row r="534" spans="2:11" ht="15" customHeight="1" x14ac:dyDescent="0.2">
      <c r="B534" s="609" t="s">
        <v>358</v>
      </c>
      <c r="C534" s="610"/>
      <c r="D534" s="90"/>
      <c r="E534" s="301">
        <v>975085039.99637043</v>
      </c>
      <c r="F534" s="239">
        <v>2.3102081852641732E-3</v>
      </c>
      <c r="G534" s="199"/>
      <c r="H534" s="90"/>
      <c r="I534" s="20"/>
      <c r="J534" s="104"/>
    </row>
    <row r="535" spans="2:11" ht="15" customHeight="1" x14ac:dyDescent="0.2">
      <c r="B535" s="609" t="s">
        <v>359</v>
      </c>
      <c r="C535" s="610"/>
      <c r="D535" s="90"/>
      <c r="E535" s="301">
        <v>2608482800.2791853</v>
      </c>
      <c r="F535" s="239">
        <v>-2.0802367738384731E-2</v>
      </c>
      <c r="G535" s="199"/>
      <c r="H535" s="90"/>
      <c r="I535" s="20"/>
      <c r="J535" s="104"/>
      <c r="K535" s="209" t="b">
        <f>IF(ABS(E535-SUM(E536:E540))&lt;0.001,TRUE,FALSE)</f>
        <v>1</v>
      </c>
    </row>
    <row r="536" spans="2:11" ht="12.75" customHeight="1" x14ac:dyDescent="0.2">
      <c r="B536" s="614" t="s">
        <v>394</v>
      </c>
      <c r="C536" s="615"/>
      <c r="D536" s="90"/>
      <c r="E536" s="301">
        <v>2055444116.1630204</v>
      </c>
      <c r="F536" s="239">
        <v>-2.0247047674096463E-2</v>
      </c>
      <c r="G536" s="199"/>
      <c r="H536" s="90"/>
      <c r="I536" s="20"/>
      <c r="J536" s="104"/>
    </row>
    <row r="537" spans="2:11" ht="15" customHeight="1" x14ac:dyDescent="0.2">
      <c r="B537" s="614" t="s">
        <v>395</v>
      </c>
      <c r="C537" s="615"/>
      <c r="D537" s="90"/>
      <c r="E537" s="301">
        <v>41869230.26165776</v>
      </c>
      <c r="F537" s="239">
        <v>2.8386399978503007E-2</v>
      </c>
      <c r="G537" s="199"/>
      <c r="H537" s="90"/>
      <c r="I537" s="20"/>
      <c r="J537" s="104"/>
    </row>
    <row r="538" spans="2:11" ht="15" customHeight="1" x14ac:dyDescent="0.2">
      <c r="B538" s="614" t="s">
        <v>396</v>
      </c>
      <c r="C538" s="615"/>
      <c r="D538" s="90"/>
      <c r="E538" s="301">
        <v>70854358.207815021</v>
      </c>
      <c r="F538" s="239">
        <v>-0.15193530160230784</v>
      </c>
      <c r="G538" s="199"/>
      <c r="H538" s="90"/>
      <c r="I538" s="20"/>
      <c r="J538" s="104"/>
    </row>
    <row r="539" spans="2:11" ht="15" customHeight="1" x14ac:dyDescent="0.2">
      <c r="B539" s="614" t="s">
        <v>397</v>
      </c>
      <c r="C539" s="615"/>
      <c r="D539" s="90"/>
      <c r="E539" s="301">
        <v>17281101.51290565</v>
      </c>
      <c r="F539" s="239">
        <v>-5.4251137909036018E-2</v>
      </c>
      <c r="G539" s="199"/>
      <c r="H539" s="90"/>
      <c r="I539" s="20"/>
      <c r="J539" s="104"/>
    </row>
    <row r="540" spans="2:11" ht="15" customHeight="1" x14ac:dyDescent="0.2">
      <c r="B540" s="628" t="s">
        <v>406</v>
      </c>
      <c r="C540" s="629"/>
      <c r="D540" s="90"/>
      <c r="E540" s="301">
        <v>423033994.1337868</v>
      </c>
      <c r="F540" s="239">
        <v>-9.6627738973520394E-4</v>
      </c>
      <c r="G540" s="199"/>
      <c r="H540" s="90"/>
      <c r="I540" s="20"/>
      <c r="J540" s="104"/>
    </row>
    <row r="541" spans="2:11" ht="15" customHeight="1" x14ac:dyDescent="0.2">
      <c r="B541" s="601" t="s">
        <v>362</v>
      </c>
      <c r="C541" s="602"/>
      <c r="D541" s="90"/>
      <c r="E541" s="303">
        <v>18280817.119999863</v>
      </c>
      <c r="F541" s="237">
        <v>0.10079467777568318</v>
      </c>
      <c r="G541" s="199"/>
      <c r="H541" s="90"/>
      <c r="I541" s="20"/>
      <c r="J541" s="104"/>
    </row>
    <row r="542" spans="2:11" ht="26.25" customHeight="1" x14ac:dyDescent="0.2">
      <c r="B542" s="611" t="s">
        <v>363</v>
      </c>
      <c r="C542" s="613"/>
      <c r="D542" s="90"/>
      <c r="E542" s="303">
        <v>7462860467.6542368</v>
      </c>
      <c r="F542" s="237">
        <v>-0.13899550826286056</v>
      </c>
      <c r="G542" s="199"/>
      <c r="H542" s="90"/>
      <c r="I542" s="20"/>
      <c r="J542" s="104"/>
      <c r="K542" s="209" t="b">
        <f>IF(ABS(E542-SUM(E543:E544))&lt;0.001,TRUE,FALSE)</f>
        <v>1</v>
      </c>
    </row>
    <row r="543" spans="2:11" ht="12.75" x14ac:dyDescent="0.2">
      <c r="B543" s="423" t="s">
        <v>408</v>
      </c>
      <c r="C543" s="405"/>
      <c r="D543" s="90"/>
      <c r="E543" s="301">
        <v>7138967552.5208397</v>
      </c>
      <c r="F543" s="239">
        <v>-0.16097340644190505</v>
      </c>
      <c r="G543" s="201"/>
      <c r="H543" s="90"/>
      <c r="I543" s="20"/>
      <c r="J543" s="104"/>
    </row>
    <row r="544" spans="2:11" ht="17.25" customHeight="1" x14ac:dyDescent="0.2">
      <c r="B544" s="423" t="s">
        <v>409</v>
      </c>
      <c r="C544" s="405"/>
      <c r="D544" s="90"/>
      <c r="E544" s="301">
        <v>323892915.1333974</v>
      </c>
      <c r="F544" s="239"/>
      <c r="G544" s="201"/>
      <c r="H544" s="90"/>
      <c r="I544" s="20"/>
      <c r="J544" s="104"/>
    </row>
    <row r="545" spans="1:12" ht="20.100000000000001" customHeight="1" x14ac:dyDescent="0.2">
      <c r="B545" s="611" t="s">
        <v>364</v>
      </c>
      <c r="C545" s="613"/>
      <c r="D545" s="90"/>
      <c r="E545" s="301"/>
      <c r="F545" s="239"/>
      <c r="G545" s="201"/>
      <c r="H545" s="90"/>
      <c r="I545" s="20"/>
      <c r="J545" s="104"/>
      <c r="L545" s="363"/>
    </row>
    <row r="546" spans="1:12" s="363" customFormat="1" ht="21.75" customHeight="1" x14ac:dyDescent="0.2">
      <c r="A546" s="6"/>
      <c r="B546" s="611" t="s">
        <v>365</v>
      </c>
      <c r="C546" s="627"/>
      <c r="D546" s="360"/>
      <c r="E546" s="301"/>
      <c r="F546" s="239"/>
      <c r="G546" s="199"/>
      <c r="H546" s="90"/>
      <c r="I546" s="362"/>
      <c r="J546" s="359"/>
    </row>
    <row r="547" spans="1:12" s="363" customFormat="1" ht="29.25" customHeight="1" x14ac:dyDescent="0.2">
      <c r="A547" s="356"/>
      <c r="B547" s="611" t="s">
        <v>366</v>
      </c>
      <c r="C547" s="627"/>
      <c r="D547" s="360"/>
      <c r="E547" s="301"/>
      <c r="F547" s="239"/>
      <c r="G547" s="361"/>
      <c r="H547" s="360"/>
      <c r="I547" s="362"/>
      <c r="J547" s="359"/>
    </row>
    <row r="548" spans="1:12" s="363" customFormat="1" ht="19.5" customHeight="1" x14ac:dyDescent="0.2">
      <c r="A548" s="356"/>
      <c r="B548" s="611" t="s">
        <v>367</v>
      </c>
      <c r="C548" s="627"/>
      <c r="D548" s="360"/>
      <c r="E548" s="301"/>
      <c r="F548" s="239"/>
      <c r="G548" s="361"/>
      <c r="H548" s="360"/>
      <c r="I548" s="362"/>
      <c r="J548" s="359"/>
    </row>
    <row r="549" spans="1:12" s="363" customFormat="1" ht="18.75" customHeight="1" x14ac:dyDescent="0.2">
      <c r="A549" s="356"/>
      <c r="B549" s="611" t="s">
        <v>368</v>
      </c>
      <c r="C549" s="612"/>
      <c r="D549" s="360"/>
      <c r="E549" s="301"/>
      <c r="F549" s="239"/>
      <c r="G549" s="361"/>
      <c r="H549" s="360"/>
      <c r="I549" s="362"/>
      <c r="J549" s="359"/>
      <c r="L549" s="5"/>
    </row>
    <row r="550" spans="1:12" ht="12.75" customHeight="1" x14ac:dyDescent="0.2">
      <c r="A550" s="356"/>
      <c r="B550" s="611" t="s">
        <v>369</v>
      </c>
      <c r="C550" s="612"/>
      <c r="D550" s="90"/>
      <c r="E550" s="301"/>
      <c r="F550" s="239"/>
      <c r="G550" s="361"/>
      <c r="H550" s="360"/>
      <c r="I550" s="20"/>
      <c r="J550" s="104"/>
      <c r="L550" s="95"/>
    </row>
    <row r="551" spans="1:12" s="95" customFormat="1" ht="16.5" customHeight="1" x14ac:dyDescent="0.2">
      <c r="A551" s="6"/>
      <c r="B551" s="599" t="s">
        <v>66</v>
      </c>
      <c r="C551" s="600"/>
      <c r="D551" s="93"/>
      <c r="E551" s="303">
        <v>2784632217.6771331</v>
      </c>
      <c r="F551" s="237">
        <v>3.7439476256557747E-2</v>
      </c>
      <c r="G551" s="201"/>
      <c r="H551" s="90"/>
      <c r="I551" s="94"/>
      <c r="J551" s="104"/>
    </row>
    <row r="552" spans="1:12" s="95" customFormat="1" ht="16.5" customHeight="1" x14ac:dyDescent="0.2">
      <c r="A552" s="91"/>
      <c r="B552" s="601" t="s">
        <v>375</v>
      </c>
      <c r="C552" s="602"/>
      <c r="D552" s="93"/>
      <c r="E552" s="301">
        <v>2748057754.7171421</v>
      </c>
      <c r="F552" s="239">
        <v>3.6819187882227489E-2</v>
      </c>
      <c r="G552" s="200"/>
      <c r="H552" s="93"/>
      <c r="I552" s="94"/>
      <c r="J552" s="104"/>
      <c r="L552" s="5"/>
    </row>
    <row r="553" spans="1:12" ht="16.5" customHeight="1" x14ac:dyDescent="0.2">
      <c r="A553" s="91"/>
      <c r="B553" s="601" t="s">
        <v>236</v>
      </c>
      <c r="C553" s="602"/>
      <c r="D553" s="90"/>
      <c r="E553" s="301">
        <v>-715983.99999999977</v>
      </c>
      <c r="F553" s="239">
        <v>-0.21408876165721213</v>
      </c>
      <c r="G553" s="200"/>
      <c r="H553" s="93"/>
      <c r="I553" s="20"/>
      <c r="J553" s="104"/>
    </row>
    <row r="554" spans="1:12" ht="13.5" customHeight="1" x14ac:dyDescent="0.2">
      <c r="B554" s="601" t="s">
        <v>316</v>
      </c>
      <c r="C554" s="602"/>
      <c r="D554" s="90"/>
      <c r="E554" s="301">
        <v>-48654</v>
      </c>
      <c r="F554" s="239">
        <v>-1.4582573824279965E-2</v>
      </c>
      <c r="G554" s="199"/>
      <c r="H554" s="90"/>
      <c r="I554" s="20"/>
      <c r="J554" s="104"/>
      <c r="L554" s="95"/>
    </row>
    <row r="555" spans="1:12" s="95" customFormat="1" ht="16.5" customHeight="1" x14ac:dyDescent="0.2">
      <c r="A555" s="6"/>
      <c r="B555" s="599" t="s">
        <v>67</v>
      </c>
      <c r="C555" s="600"/>
      <c r="D555" s="93"/>
      <c r="E555" s="303">
        <v>465678799.55006117</v>
      </c>
      <c r="F555" s="237">
        <v>8.8698201820091027E-2</v>
      </c>
      <c r="G555" s="199"/>
      <c r="H555" s="90"/>
      <c r="I555" s="94"/>
      <c r="J555" s="104"/>
      <c r="K555" s="209" t="b">
        <f>IF(ABS(E555-SUM(E556:E557))&lt;0.001,TRUE,FALSE)</f>
        <v>1</v>
      </c>
      <c r="L555" s="5"/>
    </row>
    <row r="556" spans="1:12" ht="18" customHeight="1" x14ac:dyDescent="0.2">
      <c r="A556" s="91"/>
      <c r="B556" s="601" t="s">
        <v>68</v>
      </c>
      <c r="C556" s="602"/>
      <c r="D556" s="90"/>
      <c r="E556" s="301">
        <v>422521397.41000205</v>
      </c>
      <c r="F556" s="239">
        <v>9.5743823087258484E-2</v>
      </c>
      <c r="G556" s="200"/>
      <c r="H556" s="93"/>
      <c r="I556" s="20"/>
      <c r="J556" s="104"/>
    </row>
    <row r="557" spans="1:12" ht="15" customHeight="1" x14ac:dyDescent="0.2">
      <c r="B557" s="601" t="s">
        <v>69</v>
      </c>
      <c r="C557" s="602"/>
      <c r="D557" s="90"/>
      <c r="E557" s="301">
        <v>43157402.140059121</v>
      </c>
      <c r="F557" s="239">
        <v>2.4222233213794908E-2</v>
      </c>
      <c r="G557" s="199"/>
      <c r="H557" s="90"/>
      <c r="I557" s="20"/>
      <c r="J557" s="104"/>
      <c r="L557" s="95"/>
    </row>
    <row r="558" spans="1:12" s="95" customFormat="1" ht="27" customHeight="1" x14ac:dyDescent="0.2">
      <c r="A558" s="6"/>
      <c r="B558" s="630" t="s">
        <v>293</v>
      </c>
      <c r="C558" s="631"/>
      <c r="D558" s="98"/>
      <c r="E558" s="326">
        <v>66940327297.816544</v>
      </c>
      <c r="F558" s="243">
        <v>2.1119914224326131E-2</v>
      </c>
      <c r="G558" s="199"/>
      <c r="H558" s="90"/>
      <c r="I558" s="94"/>
      <c r="J558" s="104"/>
      <c r="K558" s="209" t="b">
        <f>IF(ABS(E558-SUM(E523,E551,E555))&lt;0.001,TRUE,FALSE)</f>
        <v>1</v>
      </c>
      <c r="L558" s="5"/>
    </row>
    <row r="559" spans="1:12" ht="21" customHeight="1" x14ac:dyDescent="0.25">
      <c r="A559" s="91"/>
      <c r="B559" s="7" t="s">
        <v>288</v>
      </c>
      <c r="C559" s="8"/>
      <c r="D559" s="8"/>
      <c r="E559" s="8"/>
      <c r="F559" s="8"/>
      <c r="G559" s="202"/>
      <c r="H559" s="99"/>
      <c r="I559" s="8"/>
    </row>
    <row r="560" spans="1:12" ht="10.5" customHeight="1" x14ac:dyDescent="0.2">
      <c r="B560" s="9"/>
      <c r="C560" s="10" t="str">
        <f>$C$3</f>
        <v>PERIODE DU 1.1 AU 31.10.2024</v>
      </c>
      <c r="D560" s="11"/>
      <c r="G560" s="8"/>
      <c r="H560" s="8"/>
    </row>
    <row r="561" spans="1:12" ht="19.5" customHeight="1" x14ac:dyDescent="0.2">
      <c r="B561" s="12" t="str">
        <f>B519</f>
        <v xml:space="preserve">             I - ASSURANCE MALADIE : DÉPENSES en milliers d'euros</v>
      </c>
      <c r="C561" s="13"/>
      <c r="D561" s="13"/>
      <c r="E561" s="13"/>
      <c r="F561" s="14"/>
      <c r="I561" s="5"/>
    </row>
    <row r="562" spans="1:12" ht="12.75" x14ac:dyDescent="0.2">
      <c r="B562" s="597"/>
      <c r="C562" s="598"/>
      <c r="D562" s="87"/>
      <c r="E562" s="88" t="s">
        <v>6</v>
      </c>
      <c r="F562" s="339" t="str">
        <f>$H$5</f>
        <v>PCAP</v>
      </c>
      <c r="G562" s="15"/>
      <c r="H562" s="15"/>
      <c r="I562" s="5"/>
      <c r="L562" s="104"/>
    </row>
    <row r="563" spans="1:12" s="104" customFormat="1" ht="13.5" customHeight="1" x14ac:dyDescent="0.2">
      <c r="A563" s="6"/>
      <c r="B563" s="632" t="s">
        <v>292</v>
      </c>
      <c r="C563" s="633"/>
      <c r="D563" s="634"/>
      <c r="E563" s="101"/>
      <c r="F563" s="176"/>
      <c r="G563" s="89"/>
      <c r="H563" s="20"/>
    </row>
    <row r="564" spans="1:12" s="104" customFormat="1" ht="22.5" customHeight="1" x14ac:dyDescent="0.2">
      <c r="A564" s="6"/>
      <c r="B564" s="624" t="s">
        <v>291</v>
      </c>
      <c r="C564" s="625"/>
      <c r="D564" s="626"/>
      <c r="E564" s="327">
        <v>10679108676.479332</v>
      </c>
      <c r="F564" s="177">
        <v>3.7804672134730488E-2</v>
      </c>
      <c r="G564" s="102"/>
      <c r="H564" s="103"/>
      <c r="K564" s="209" t="b">
        <f>IF(ABS(E564-SUM(E565,E579,E587:E588,E592))&lt;0.001,TRUE,FALSE)</f>
        <v>1</v>
      </c>
    </row>
    <row r="565" spans="1:12" s="104" customFormat="1" ht="15" customHeight="1" x14ac:dyDescent="0.2">
      <c r="A565" s="24"/>
      <c r="B565" s="595" t="s">
        <v>183</v>
      </c>
      <c r="C565" s="596"/>
      <c r="D565" s="635"/>
      <c r="E565" s="327">
        <v>8619479036.8594875</v>
      </c>
      <c r="F565" s="177">
        <v>2.9835421322248257E-2</v>
      </c>
      <c r="G565" s="105"/>
      <c r="H565" s="107"/>
      <c r="K565" s="209" t="b">
        <f>IF(ABS(E565-SUM(E566:E578))&lt;0.001,TRUE,FALSE)</f>
        <v>1</v>
      </c>
    </row>
    <row r="566" spans="1:12" s="104" customFormat="1" ht="15.75" customHeight="1" x14ac:dyDescent="0.2">
      <c r="A566" s="6"/>
      <c r="B566" s="603" t="s">
        <v>53</v>
      </c>
      <c r="C566" s="604"/>
      <c r="D566" s="605"/>
      <c r="E566" s="328">
        <v>6458247410.6299229</v>
      </c>
      <c r="F566" s="174">
        <v>3.8049653280486595E-2</v>
      </c>
      <c r="G566" s="109"/>
      <c r="H566" s="106"/>
    </row>
    <row r="567" spans="1:12" s="104" customFormat="1" ht="15.75" customHeight="1" x14ac:dyDescent="0.2">
      <c r="A567" s="6"/>
      <c r="B567" s="169" t="s">
        <v>360</v>
      </c>
      <c r="C567" s="383"/>
      <c r="D567" s="384"/>
      <c r="E567" s="328">
        <v>215461991.98957804</v>
      </c>
      <c r="F567" s="174">
        <v>-0.36412340195372883</v>
      </c>
      <c r="G567" s="109"/>
      <c r="H567" s="106"/>
    </row>
    <row r="568" spans="1:12" s="104" customFormat="1" ht="12.75" x14ac:dyDescent="0.2">
      <c r="A568" s="6"/>
      <c r="B568" s="603" t="s">
        <v>428</v>
      </c>
      <c r="C568" s="604"/>
      <c r="D568" s="605"/>
      <c r="E568" s="328">
        <v>345295816.18000019</v>
      </c>
      <c r="F568" s="174">
        <v>3.832608956100958E-2</v>
      </c>
      <c r="G568" s="109"/>
      <c r="H568" s="106"/>
    </row>
    <row r="569" spans="1:12" s="104" customFormat="1" ht="40.5" customHeight="1" x14ac:dyDescent="0.2">
      <c r="A569" s="6"/>
      <c r="B569" s="603" t="s">
        <v>54</v>
      </c>
      <c r="C569" s="604"/>
      <c r="D569" s="605"/>
      <c r="E569" s="328">
        <v>23254054.569999978</v>
      </c>
      <c r="F569" s="174">
        <v>2.5887623591972941E-2</v>
      </c>
      <c r="G569" s="109"/>
      <c r="H569" s="106"/>
    </row>
    <row r="570" spans="1:12" s="104" customFormat="1" ht="15" customHeight="1" x14ac:dyDescent="0.2">
      <c r="A570" s="6"/>
      <c r="B570" s="603" t="s">
        <v>497</v>
      </c>
      <c r="C570" s="604"/>
      <c r="D570" s="605"/>
      <c r="E570" s="328">
        <v>55162010.049999073</v>
      </c>
      <c r="F570" s="174">
        <v>2.2278835012956355E-2</v>
      </c>
      <c r="G570" s="109"/>
      <c r="H570" s="106"/>
    </row>
    <row r="571" spans="1:12" s="104" customFormat="1" ht="15" customHeight="1" x14ac:dyDescent="0.2">
      <c r="A571" s="6"/>
      <c r="B571" s="603" t="s">
        <v>302</v>
      </c>
      <c r="C571" s="604"/>
      <c r="D571" s="605"/>
      <c r="E571" s="328">
        <v>5764.0700000000106</v>
      </c>
      <c r="F571" s="174">
        <v>0.78384593007062486</v>
      </c>
      <c r="G571" s="109"/>
      <c r="H571" s="106"/>
    </row>
    <row r="572" spans="1:12" s="104" customFormat="1" ht="12.75" x14ac:dyDescent="0.2">
      <c r="A572" s="6"/>
      <c r="B572" s="169" t="s">
        <v>184</v>
      </c>
      <c r="C572" s="170"/>
      <c r="D572" s="171"/>
      <c r="E572" s="328">
        <v>661947184.93999994</v>
      </c>
      <c r="F572" s="174">
        <v>0.16140071759590691</v>
      </c>
      <c r="G572" s="109"/>
      <c r="H572" s="106"/>
    </row>
    <row r="573" spans="1:12" s="104" customFormat="1" ht="12.75" x14ac:dyDescent="0.2">
      <c r="A573" s="6"/>
      <c r="B573" s="395" t="s">
        <v>373</v>
      </c>
      <c r="C573" s="170"/>
      <c r="D573" s="171"/>
      <c r="E573" s="328">
        <v>722749161.01000452</v>
      </c>
      <c r="F573" s="174">
        <v>3.1955450111764705E-2</v>
      </c>
      <c r="G573" s="109"/>
      <c r="H573" s="110"/>
    </row>
    <row r="574" spans="1:12" s="104" customFormat="1" ht="12.75" x14ac:dyDescent="0.2">
      <c r="A574" s="6"/>
      <c r="B574" s="169" t="s">
        <v>185</v>
      </c>
      <c r="C574" s="170"/>
      <c r="D574" s="171"/>
      <c r="E574" s="328">
        <v>676084.00998600398</v>
      </c>
      <c r="F574" s="174">
        <v>-0.12337268288909919</v>
      </c>
      <c r="G574" s="109"/>
      <c r="H574" s="110"/>
    </row>
    <row r="575" spans="1:12" s="104" customFormat="1" ht="24" customHeight="1" x14ac:dyDescent="0.2">
      <c r="A575" s="6"/>
      <c r="B575" s="603" t="s">
        <v>186</v>
      </c>
      <c r="C575" s="604"/>
      <c r="D575" s="605"/>
      <c r="E575" s="328">
        <v>133189033.35999677</v>
      </c>
      <c r="F575" s="174">
        <v>9.1808442650572308E-2</v>
      </c>
      <c r="G575" s="109"/>
      <c r="H575" s="110"/>
    </row>
    <row r="576" spans="1:12" s="104" customFormat="1" ht="12.75" x14ac:dyDescent="0.2">
      <c r="A576" s="6"/>
      <c r="B576" s="603" t="s">
        <v>187</v>
      </c>
      <c r="C576" s="604"/>
      <c r="D576" s="605"/>
      <c r="E576" s="328"/>
      <c r="F576" s="174"/>
      <c r="G576" s="109"/>
      <c r="H576" s="110"/>
    </row>
    <row r="577" spans="1:11" s="104" customFormat="1" ht="12.75" x14ac:dyDescent="0.2">
      <c r="A577" s="6"/>
      <c r="B577" s="603" t="s">
        <v>188</v>
      </c>
      <c r="C577" s="604"/>
      <c r="D577" s="605"/>
      <c r="E577" s="328">
        <v>919910.0499999905</v>
      </c>
      <c r="F577" s="174">
        <v>1.0809988719784336E-2</v>
      </c>
      <c r="G577" s="109"/>
      <c r="H577" s="106"/>
    </row>
    <row r="578" spans="1:11" s="104" customFormat="1" ht="12.75" x14ac:dyDescent="0.2">
      <c r="A578" s="6"/>
      <c r="B578" s="603" t="s">
        <v>378</v>
      </c>
      <c r="C578" s="604"/>
      <c r="D578" s="605"/>
      <c r="E578" s="328">
        <v>2570616</v>
      </c>
      <c r="F578" s="174">
        <v>-4.2323266228823986E-2</v>
      </c>
      <c r="G578" s="109"/>
      <c r="H578" s="106"/>
    </row>
    <row r="579" spans="1:11" s="104" customFormat="1" ht="21" customHeight="1" x14ac:dyDescent="0.2">
      <c r="A579" s="6"/>
      <c r="B579" s="595" t="s">
        <v>55</v>
      </c>
      <c r="C579" s="596"/>
      <c r="D579" s="635"/>
      <c r="E579" s="327">
        <v>237093784.1998741</v>
      </c>
      <c r="F579" s="177">
        <v>3.7896637144652745E-2</v>
      </c>
      <c r="G579" s="109"/>
      <c r="H579" s="106"/>
      <c r="K579" s="209" t="b">
        <f>IF(ABS(E579-SUM(E580,E583,E586))&lt;0.001,TRUE,FALSE)</f>
        <v>1</v>
      </c>
    </row>
    <row r="580" spans="1:11" s="104" customFormat="1" ht="18" customHeight="1" x14ac:dyDescent="0.2">
      <c r="A580" s="6"/>
      <c r="B580" s="606" t="s">
        <v>56</v>
      </c>
      <c r="C580" s="607"/>
      <c r="D580" s="608"/>
      <c r="E580" s="328">
        <v>132519621.17805521</v>
      </c>
      <c r="F580" s="174">
        <v>-5.3749448798328103E-3</v>
      </c>
      <c r="G580" s="108"/>
      <c r="H580" s="106"/>
      <c r="K580" s="209" t="b">
        <f>IF(ABS(E580-SUM(E581:E582))&lt;0.001,TRUE,FALSE)</f>
        <v>1</v>
      </c>
    </row>
    <row r="581" spans="1:11" s="104" customFormat="1" ht="15" customHeight="1" x14ac:dyDescent="0.2">
      <c r="A581" s="6"/>
      <c r="B581" s="603" t="s">
        <v>57</v>
      </c>
      <c r="C581" s="604"/>
      <c r="D581" s="605"/>
      <c r="E581" s="328">
        <v>5635902.900000412</v>
      </c>
      <c r="F581" s="174">
        <v>5.1034977250775881E-2</v>
      </c>
      <c r="G581" s="109"/>
      <c r="H581" s="106"/>
    </row>
    <row r="582" spans="1:11" s="104" customFormat="1" ht="15" customHeight="1" x14ac:dyDescent="0.2">
      <c r="A582" s="6"/>
      <c r="B582" s="603" t="s">
        <v>58</v>
      </c>
      <c r="C582" s="604"/>
      <c r="D582" s="605"/>
      <c r="E582" s="328">
        <v>126883718.27805479</v>
      </c>
      <c r="F582" s="174">
        <v>-7.7404354987515855E-3</v>
      </c>
      <c r="G582" s="109"/>
      <c r="H582" s="111"/>
    </row>
    <row r="583" spans="1:11" s="104" customFormat="1" ht="18" customHeight="1" x14ac:dyDescent="0.2">
      <c r="A583" s="24"/>
      <c r="B583" s="606" t="s">
        <v>379</v>
      </c>
      <c r="C583" s="607"/>
      <c r="D583" s="608"/>
      <c r="E583" s="328">
        <v>104574163.02181891</v>
      </c>
      <c r="F583" s="174">
        <v>9.8456078930665214E-2</v>
      </c>
      <c r="G583" s="109"/>
      <c r="H583" s="112"/>
      <c r="K583" s="209" t="b">
        <f>IF(ABS(E583-SUM(E584:E585))&lt;0.001,TRUE,FALSE)</f>
        <v>1</v>
      </c>
    </row>
    <row r="584" spans="1:11" s="104" customFormat="1" ht="15" customHeight="1" x14ac:dyDescent="0.2">
      <c r="A584" s="24"/>
      <c r="B584" s="603" t="s">
        <v>372</v>
      </c>
      <c r="C584" s="604"/>
      <c r="D584" s="605"/>
      <c r="E584" s="328">
        <v>14886.34</v>
      </c>
      <c r="F584" s="174"/>
      <c r="G584" s="109"/>
      <c r="H584" s="107"/>
    </row>
    <row r="585" spans="1:11" s="104" customFormat="1" ht="15" customHeight="1" x14ac:dyDescent="0.2">
      <c r="A585" s="6"/>
      <c r="B585" s="603" t="s">
        <v>434</v>
      </c>
      <c r="C585" s="604"/>
      <c r="D585" s="605"/>
      <c r="E585" s="328">
        <v>104559276.6818189</v>
      </c>
      <c r="F585" s="174">
        <v>9.8371032982098816E-2</v>
      </c>
      <c r="G585" s="109"/>
      <c r="H585" s="106"/>
    </row>
    <row r="586" spans="1:11" s="104" customFormat="1" ht="15" customHeight="1" x14ac:dyDescent="0.2">
      <c r="A586" s="6"/>
      <c r="B586" s="606" t="s">
        <v>180</v>
      </c>
      <c r="C586" s="607"/>
      <c r="D586" s="608"/>
      <c r="E586" s="328"/>
      <c r="F586" s="174"/>
      <c r="G586" s="109"/>
      <c r="H586" s="111"/>
    </row>
    <row r="587" spans="1:11" s="104" customFormat="1" ht="18" customHeight="1" x14ac:dyDescent="0.2">
      <c r="A587" s="6"/>
      <c r="B587" s="595" t="s">
        <v>189</v>
      </c>
      <c r="C587" s="596"/>
      <c r="D587" s="635"/>
      <c r="E587" s="327">
        <v>795473767.41998029</v>
      </c>
      <c r="F587" s="177">
        <v>2.0195915709246171E-2</v>
      </c>
      <c r="G587" s="109"/>
      <c r="H587" s="111"/>
    </row>
    <row r="588" spans="1:11" s="104" customFormat="1" ht="26.25" customHeight="1" x14ac:dyDescent="0.2">
      <c r="A588" s="24"/>
      <c r="B588" s="595" t="s">
        <v>190</v>
      </c>
      <c r="C588" s="596"/>
      <c r="D588" s="635"/>
      <c r="E588" s="327">
        <v>1109574406.4999886</v>
      </c>
      <c r="F588" s="177">
        <v>0.11716240804547073</v>
      </c>
      <c r="G588" s="109"/>
      <c r="H588" s="107"/>
      <c r="K588" s="209" t="b">
        <f>IF(ABS(E588-SUM(E589:E591))&lt;0.001,TRUE,FALSE)</f>
        <v>1</v>
      </c>
    </row>
    <row r="589" spans="1:11" s="104" customFormat="1" ht="17.25" customHeight="1" x14ac:dyDescent="0.2">
      <c r="A589" s="6"/>
      <c r="B589" s="603" t="s">
        <v>191</v>
      </c>
      <c r="C589" s="604"/>
      <c r="D589" s="605"/>
      <c r="E589" s="328">
        <v>951403940.17999041</v>
      </c>
      <c r="F589" s="174">
        <v>0.12649821522707483</v>
      </c>
      <c r="G589" s="109"/>
      <c r="H589" s="106"/>
    </row>
    <row r="590" spans="1:11" s="104" customFormat="1" ht="17.25" customHeight="1" x14ac:dyDescent="0.2">
      <c r="A590" s="6"/>
      <c r="B590" s="603" t="s">
        <v>392</v>
      </c>
      <c r="C590" s="604"/>
      <c r="D590" s="605"/>
      <c r="E590" s="328">
        <v>422994.60000000434</v>
      </c>
      <c r="F590" s="174">
        <v>9.2162241610286522E-2</v>
      </c>
      <c r="G590" s="109"/>
      <c r="H590" s="106"/>
    </row>
    <row r="591" spans="1:11" s="104" customFormat="1" ht="17.25" customHeight="1" x14ac:dyDescent="0.2">
      <c r="A591" s="6"/>
      <c r="B591" s="422" t="s">
        <v>393</v>
      </c>
      <c r="C591" s="383"/>
      <c r="D591" s="384"/>
      <c r="E591" s="328">
        <v>157747471.71999815</v>
      </c>
      <c r="F591" s="174">
        <v>6.4043441818499636E-2</v>
      </c>
      <c r="G591" s="109"/>
      <c r="H591" s="106"/>
    </row>
    <row r="592" spans="1:11" s="104" customFormat="1" ht="13.5" customHeight="1" x14ac:dyDescent="0.2">
      <c r="A592" s="6"/>
      <c r="B592" s="595" t="s">
        <v>82</v>
      </c>
      <c r="C592" s="647"/>
      <c r="D592" s="648"/>
      <c r="E592" s="327">
        <v>-82512318.5</v>
      </c>
      <c r="F592" s="177">
        <v>1.8171949179021984E-2</v>
      </c>
      <c r="G592" s="109"/>
      <c r="H592" s="106"/>
    </row>
    <row r="593" spans="1:12" s="104" customFormat="1" ht="32.25" customHeight="1" x14ac:dyDescent="0.2">
      <c r="A593" s="6"/>
      <c r="B593" s="624" t="s">
        <v>60</v>
      </c>
      <c r="C593" s="625"/>
      <c r="D593" s="626"/>
      <c r="E593" s="327">
        <v>468513846.19931257</v>
      </c>
      <c r="F593" s="177">
        <v>-0.25700679265514581</v>
      </c>
      <c r="G593" s="102"/>
      <c r="H593" s="106"/>
      <c r="K593" s="209" t="b">
        <f>IF(ABS(E593-SUM(E594:E596))&lt;0.001,TRUE,FALSE)</f>
        <v>1</v>
      </c>
    </row>
    <row r="594" spans="1:12" s="104" customFormat="1" ht="12.75" customHeight="1" x14ac:dyDescent="0.2">
      <c r="A594" s="24"/>
      <c r="B594" s="674" t="s">
        <v>390</v>
      </c>
      <c r="C594" s="604"/>
      <c r="D594" s="605"/>
      <c r="E594" s="328">
        <v>322169122.69828212</v>
      </c>
      <c r="F594" s="174">
        <v>-0.20671012794126742</v>
      </c>
      <c r="G594" s="105"/>
      <c r="H594" s="107"/>
    </row>
    <row r="595" spans="1:12" s="104" customFormat="1" ht="12.75" customHeight="1" x14ac:dyDescent="0.2">
      <c r="A595" s="24"/>
      <c r="B595" s="674" t="s">
        <v>391</v>
      </c>
      <c r="C595" s="604"/>
      <c r="D595" s="605"/>
      <c r="E595" s="328">
        <v>146344723.50103045</v>
      </c>
      <c r="F595" s="174">
        <v>-0.34800969826205852</v>
      </c>
      <c r="G595" s="105"/>
      <c r="H595" s="107"/>
    </row>
    <row r="596" spans="1:12" s="104" customFormat="1" ht="12.75" customHeight="1" x14ac:dyDescent="0.2">
      <c r="A596" s="24"/>
      <c r="B596" s="674" t="s">
        <v>462</v>
      </c>
      <c r="C596" s="604"/>
      <c r="D596" s="605"/>
      <c r="E596" s="328"/>
      <c r="F596" s="174"/>
      <c r="G596" s="105"/>
      <c r="H596" s="107"/>
    </row>
    <row r="597" spans="1:12" s="104" customFormat="1" ht="17.25" hidden="1" customHeight="1" x14ac:dyDescent="0.2">
      <c r="A597" s="24"/>
      <c r="B597" s="624"/>
      <c r="C597" s="625"/>
      <c r="D597" s="626"/>
      <c r="E597" s="327"/>
      <c r="F597" s="177"/>
      <c r="G597" s="105"/>
      <c r="H597" s="107"/>
      <c r="L597" s="359"/>
    </row>
    <row r="598" spans="1:12" s="359" customFormat="1" ht="29.25" customHeight="1" x14ac:dyDescent="0.2">
      <c r="A598" s="6"/>
      <c r="B598" s="624" t="s">
        <v>481</v>
      </c>
      <c r="C598" s="625"/>
      <c r="D598" s="626"/>
      <c r="E598" s="328"/>
      <c r="F598" s="328"/>
      <c r="G598" s="109"/>
      <c r="H598" s="106"/>
    </row>
    <row r="599" spans="1:12" s="359" customFormat="1" ht="25.5" customHeight="1" x14ac:dyDescent="0.2">
      <c r="A599" s="356"/>
      <c r="B599" s="624" t="s">
        <v>482</v>
      </c>
      <c r="C599" s="636"/>
      <c r="D599" s="637"/>
      <c r="E599" s="328"/>
      <c r="F599" s="174"/>
      <c r="G599" s="357"/>
      <c r="H599" s="358"/>
    </row>
    <row r="600" spans="1:12" s="359" customFormat="1" ht="24.75" customHeight="1" x14ac:dyDescent="0.2">
      <c r="A600" s="356"/>
      <c r="B600" s="624" t="s">
        <v>342</v>
      </c>
      <c r="C600" s="636"/>
      <c r="D600" s="637"/>
      <c r="E600" s="327">
        <v>2749001413.2534924</v>
      </c>
      <c r="F600" s="177">
        <v>-2.8119759346932893E-3</v>
      </c>
      <c r="G600" s="357"/>
      <c r="H600" s="358"/>
      <c r="K600" s="209" t="b">
        <f>IF(ABS(E600-SUM(E601,E610))&lt;0.001,TRUE,FALSE)</f>
        <v>1</v>
      </c>
    </row>
    <row r="601" spans="1:12" s="359" customFormat="1" ht="21" customHeight="1" x14ac:dyDescent="0.2">
      <c r="A601" s="356"/>
      <c r="B601" s="595" t="s">
        <v>61</v>
      </c>
      <c r="C601" s="596"/>
      <c r="D601" s="635"/>
      <c r="E601" s="327">
        <v>774090941.32185054</v>
      </c>
      <c r="F601" s="177">
        <v>8.5314093559654136E-3</v>
      </c>
      <c r="G601" s="357"/>
      <c r="H601" s="358"/>
      <c r="K601" s="209" t="b">
        <f>IF(ABS(E601-SUM(E602:E609))&lt;0.001,TRUE,FALSE)</f>
        <v>0</v>
      </c>
      <c r="L601" s="104"/>
    </row>
    <row r="602" spans="1:12" s="104" customFormat="1" ht="18.75" customHeight="1" x14ac:dyDescent="0.2">
      <c r="A602" s="6"/>
      <c r="B602" s="603" t="s">
        <v>471</v>
      </c>
      <c r="C602" s="604"/>
      <c r="D602" s="605"/>
      <c r="E602" s="328">
        <v>76683.839999999997</v>
      </c>
      <c r="F602" s="174">
        <v>-0.96097100061526119</v>
      </c>
      <c r="G602" s="105"/>
      <c r="H602" s="106"/>
    </row>
    <row r="603" spans="1:12" s="104" customFormat="1" ht="18.75" customHeight="1" x14ac:dyDescent="0.2">
      <c r="A603" s="6"/>
      <c r="B603" s="603" t="s">
        <v>473</v>
      </c>
      <c r="C603" s="604"/>
      <c r="D603" s="605"/>
      <c r="E603" s="328">
        <v>766985562.37815428</v>
      </c>
      <c r="F603" s="174">
        <v>1.0767753004574665E-2</v>
      </c>
      <c r="G603" s="105"/>
      <c r="H603" s="106"/>
    </row>
    <row r="604" spans="1:12" s="104" customFormat="1" ht="18.75" customHeight="1" x14ac:dyDescent="0.2">
      <c r="A604" s="6"/>
      <c r="B604" s="603" t="s">
        <v>430</v>
      </c>
      <c r="C604" s="604"/>
      <c r="D604" s="605"/>
      <c r="E604" s="328"/>
      <c r="F604" s="174"/>
      <c r="G604" s="105"/>
      <c r="H604" s="106"/>
    </row>
    <row r="605" spans="1:12" s="104" customFormat="1" ht="15" customHeight="1" x14ac:dyDescent="0.2">
      <c r="A605" s="6"/>
      <c r="B605" s="603" t="s">
        <v>469</v>
      </c>
      <c r="C605" s="604"/>
      <c r="D605" s="605"/>
      <c r="E605" s="328">
        <v>33.959999999999994</v>
      </c>
      <c r="F605" s="174">
        <v>-0.97552397151670656</v>
      </c>
      <c r="G605" s="108"/>
      <c r="H605" s="106"/>
    </row>
    <row r="606" spans="1:12" s="104" customFormat="1" ht="12.75" customHeight="1" x14ac:dyDescent="0.2">
      <c r="A606" s="6"/>
      <c r="B606" s="603" t="s">
        <v>399</v>
      </c>
      <c r="C606" s="604"/>
      <c r="D606" s="605"/>
      <c r="E606" s="328">
        <v>0</v>
      </c>
      <c r="F606" s="174">
        <v>-1</v>
      </c>
      <c r="G606" s="109"/>
      <c r="H606" s="106"/>
    </row>
    <row r="607" spans="1:12" s="104" customFormat="1" ht="12.75" customHeight="1" x14ac:dyDescent="0.2">
      <c r="A607" s="6"/>
      <c r="B607" s="603" t="s">
        <v>400</v>
      </c>
      <c r="C607" s="604"/>
      <c r="D607" s="605"/>
      <c r="E607" s="328">
        <v>0</v>
      </c>
      <c r="F607" s="174"/>
      <c r="G607" s="109"/>
      <c r="H607" s="106"/>
    </row>
    <row r="608" spans="1:12" s="104" customFormat="1" ht="12.75" customHeight="1" x14ac:dyDescent="0.2">
      <c r="A608" s="6"/>
      <c r="B608" s="674" t="s">
        <v>443</v>
      </c>
      <c r="C608" s="604"/>
      <c r="D608" s="605"/>
      <c r="E608" s="328">
        <v>6700900.4336949931</v>
      </c>
      <c r="F608" s="174">
        <v>-4.2366998723690763E-2</v>
      </c>
      <c r="G608" s="109"/>
      <c r="H608" s="106"/>
    </row>
    <row r="609" spans="1:12" s="104" customFormat="1" ht="12.75" customHeight="1" x14ac:dyDescent="0.2">
      <c r="A609" s="6"/>
      <c r="B609" s="674" t="s">
        <v>401</v>
      </c>
      <c r="C609" s="604"/>
      <c r="D609" s="605"/>
      <c r="E609" s="328">
        <v>327378.44000000076</v>
      </c>
      <c r="F609" s="174">
        <v>2.1066440250363527E-3</v>
      </c>
      <c r="G609" s="102"/>
      <c r="H609" s="106"/>
    </row>
    <row r="610" spans="1:12" s="104" customFormat="1" ht="11.25" customHeight="1" x14ac:dyDescent="0.2">
      <c r="A610" s="6"/>
      <c r="B610" s="595" t="s">
        <v>62</v>
      </c>
      <c r="C610" s="596"/>
      <c r="D610" s="635"/>
      <c r="E610" s="327">
        <v>1974910471.9316418</v>
      </c>
      <c r="F610" s="177">
        <v>-7.1888542436535641E-3</v>
      </c>
      <c r="G610" s="102"/>
      <c r="H610" s="106"/>
      <c r="K610" s="209" t="b">
        <f>IF(ABS(E610-SUM(E611:E619))&lt;0.001,TRUE,FALSE)</f>
        <v>1</v>
      </c>
    </row>
    <row r="611" spans="1:12" s="104" customFormat="1" ht="15" customHeight="1" x14ac:dyDescent="0.2">
      <c r="A611" s="6"/>
      <c r="B611" s="603" t="s">
        <v>470</v>
      </c>
      <c r="C611" s="604"/>
      <c r="D611" s="605"/>
      <c r="E611" s="328">
        <v>855074822.33258307</v>
      </c>
      <c r="F611" s="174">
        <v>-0.46647639195063795</v>
      </c>
      <c r="G611" s="108"/>
      <c r="H611" s="113"/>
    </row>
    <row r="612" spans="1:12" s="104" customFormat="1" ht="15" customHeight="1" x14ac:dyDescent="0.2">
      <c r="A612" s="6"/>
      <c r="B612" s="603" t="s">
        <v>474</v>
      </c>
      <c r="C612" s="604"/>
      <c r="D612" s="605"/>
      <c r="E612" s="328">
        <v>914374524.10179102</v>
      </c>
      <c r="F612" s="174"/>
      <c r="G612" s="108"/>
      <c r="H612" s="113"/>
    </row>
    <row r="613" spans="1:12" s="104" customFormat="1" ht="15" customHeight="1" x14ac:dyDescent="0.2">
      <c r="A613" s="6"/>
      <c r="B613" s="603" t="s">
        <v>402</v>
      </c>
      <c r="C613" s="604"/>
      <c r="D613" s="605"/>
      <c r="E613" s="328">
        <v>13692467.930000009</v>
      </c>
      <c r="F613" s="174">
        <v>-0.91740579291330926</v>
      </c>
      <c r="G613" s="108"/>
      <c r="H613" s="113"/>
    </row>
    <row r="614" spans="1:12" s="104" customFormat="1" ht="12.75" customHeight="1" x14ac:dyDescent="0.2">
      <c r="A614" s="6"/>
      <c r="B614" s="603" t="s">
        <v>469</v>
      </c>
      <c r="C614" s="604"/>
      <c r="D614" s="605"/>
      <c r="E614" s="328">
        <v>6027276.5600000033</v>
      </c>
      <c r="F614" s="174">
        <v>-0.58585480482016461</v>
      </c>
      <c r="G614" s="109"/>
      <c r="H614" s="113"/>
    </row>
    <row r="615" spans="1:12" s="104" customFormat="1" ht="12.75" customHeight="1" x14ac:dyDescent="0.2">
      <c r="A615" s="6"/>
      <c r="B615" s="603" t="s">
        <v>472</v>
      </c>
      <c r="C615" s="604"/>
      <c r="D615" s="605"/>
      <c r="E615" s="328">
        <v>85866762.59999989</v>
      </c>
      <c r="F615" s="174"/>
      <c r="G615" s="109"/>
      <c r="H615" s="113"/>
    </row>
    <row r="616" spans="1:12" s="104" customFormat="1" ht="12.75" customHeight="1" x14ac:dyDescent="0.2">
      <c r="A616" s="6"/>
      <c r="B616" s="603" t="s">
        <v>399</v>
      </c>
      <c r="C616" s="604"/>
      <c r="D616" s="605"/>
      <c r="E616" s="328">
        <v>66640942.345256023</v>
      </c>
      <c r="F616" s="174">
        <v>-0.56561931712306479</v>
      </c>
      <c r="G616" s="109"/>
      <c r="H616" s="113"/>
    </row>
    <row r="617" spans="1:12" s="104" customFormat="1" ht="12.75" customHeight="1" x14ac:dyDescent="0.2">
      <c r="A617" s="6"/>
      <c r="B617" s="603" t="s">
        <v>400</v>
      </c>
      <c r="C617" s="604"/>
      <c r="D617" s="605"/>
      <c r="E617" s="328">
        <v>-17400</v>
      </c>
      <c r="F617" s="174">
        <v>-0.91956955846461064</v>
      </c>
      <c r="G617" s="109"/>
      <c r="H617" s="113"/>
      <c r="L617" s="457"/>
    </row>
    <row r="618" spans="1:12" s="457" customFormat="1" ht="12.75" customHeight="1" x14ac:dyDescent="0.2">
      <c r="A618" s="6"/>
      <c r="B618" s="542" t="s">
        <v>425</v>
      </c>
      <c r="C618" s="545"/>
      <c r="D618" s="546"/>
      <c r="E618" s="453">
        <v>24722122.449672982</v>
      </c>
      <c r="F618" s="454">
        <v>-0.11779194570576756</v>
      </c>
      <c r="G618" s="109"/>
      <c r="H618" s="113"/>
      <c r="K618" s="104"/>
    </row>
    <row r="619" spans="1:12" s="457" customFormat="1" ht="12.75" customHeight="1" x14ac:dyDescent="0.2">
      <c r="A619" s="452"/>
      <c r="B619" s="674" t="s">
        <v>403</v>
      </c>
      <c r="C619" s="604"/>
      <c r="D619" s="605"/>
      <c r="E619" s="453">
        <v>8528953.6123500802</v>
      </c>
      <c r="F619" s="454">
        <v>-0.65827873919129276</v>
      </c>
      <c r="G619" s="455"/>
      <c r="H619" s="456"/>
    </row>
    <row r="620" spans="1:12" s="457" customFormat="1" ht="21" customHeight="1" x14ac:dyDescent="0.2">
      <c r="A620" s="452"/>
      <c r="B620" s="624" t="s">
        <v>343</v>
      </c>
      <c r="C620" s="625"/>
      <c r="D620" s="625"/>
      <c r="E620" s="458"/>
      <c r="F620" s="459"/>
      <c r="G620" s="455"/>
      <c r="H620" s="456"/>
    </row>
    <row r="621" spans="1:12" s="457" customFormat="1" ht="18.75" customHeight="1" x14ac:dyDescent="0.2">
      <c r="A621" s="452"/>
      <c r="B621" s="624" t="s">
        <v>344</v>
      </c>
      <c r="C621" s="625"/>
      <c r="D621" s="625"/>
      <c r="E621" s="458">
        <v>204092297.24529853</v>
      </c>
      <c r="F621" s="459">
        <v>-1.4582256322370757E-4</v>
      </c>
      <c r="G621" s="460"/>
      <c r="H621" s="461"/>
      <c r="K621" s="209" t="b">
        <f>IF(ABS(E621-SUM(E622:E624))&lt;0.001,TRUE,FALSE)</f>
        <v>1</v>
      </c>
    </row>
    <row r="622" spans="1:12" s="457" customFormat="1" ht="15" customHeight="1" x14ac:dyDescent="0.2">
      <c r="A622" s="452"/>
      <c r="B622" s="595" t="s">
        <v>63</v>
      </c>
      <c r="C622" s="596"/>
      <c r="D622" s="596"/>
      <c r="E622" s="453">
        <v>63577919.725298516</v>
      </c>
      <c r="F622" s="454">
        <v>3.8575701043942479E-2</v>
      </c>
      <c r="G622" s="460"/>
      <c r="H622" s="461"/>
    </row>
    <row r="623" spans="1:12" s="457" customFormat="1" ht="12.75" customHeight="1" x14ac:dyDescent="0.2">
      <c r="A623" s="452"/>
      <c r="B623" s="595" t="s">
        <v>64</v>
      </c>
      <c r="C623" s="596"/>
      <c r="D623" s="596"/>
      <c r="E623" s="453">
        <v>140514377.52000001</v>
      </c>
      <c r="F623" s="454">
        <v>5.7269297474041858E-2</v>
      </c>
      <c r="G623" s="462"/>
      <c r="H623" s="461"/>
      <c r="L623" s="466"/>
    </row>
    <row r="624" spans="1:12" s="457" customFormat="1" ht="12.75" customHeight="1" x14ac:dyDescent="0.2">
      <c r="A624" s="452"/>
      <c r="B624" s="595" t="s">
        <v>478</v>
      </c>
      <c r="C624" s="596"/>
      <c r="D624" s="596"/>
      <c r="E624" s="453"/>
      <c r="F624" s="581"/>
      <c r="G624" s="462"/>
      <c r="H624" s="461"/>
      <c r="L624" s="466"/>
    </row>
    <row r="625" spans="1:12" s="457" customFormat="1" ht="12.75" customHeight="1" x14ac:dyDescent="0.2">
      <c r="A625" s="452"/>
      <c r="B625" s="595" t="s">
        <v>479</v>
      </c>
      <c r="C625" s="596"/>
      <c r="D625" s="596"/>
      <c r="E625" s="453"/>
      <c r="F625" s="581"/>
      <c r="G625" s="462"/>
      <c r="H625" s="461"/>
      <c r="L625" s="466"/>
    </row>
    <row r="626" spans="1:12" s="466" customFormat="1" ht="12.75" customHeight="1" x14ac:dyDescent="0.2">
      <c r="A626" s="452"/>
      <c r="B626" s="641" t="s">
        <v>290</v>
      </c>
      <c r="C626" s="642"/>
      <c r="D626" s="643"/>
      <c r="E626" s="326">
        <v>14100716233.177433</v>
      </c>
      <c r="F626" s="243">
        <v>1.5788539534736801E-2</v>
      </c>
      <c r="G626" s="462"/>
      <c r="H626" s="461"/>
      <c r="J626" s="457"/>
      <c r="K626" s="209" t="b">
        <f>IF(ABS(E626-SUM(E564,E593,E597:E600,E620:E621))&lt;0.001,TRUE,FALSE)</f>
        <v>1</v>
      </c>
      <c r="L626" s="5"/>
    </row>
    <row r="627" spans="1:12" ht="15.75" x14ac:dyDescent="0.25">
      <c r="A627" s="463"/>
      <c r="B627" s="7" t="s">
        <v>288</v>
      </c>
      <c r="C627" s="8"/>
      <c r="D627" s="8"/>
      <c r="E627" s="8"/>
      <c r="F627" s="115"/>
      <c r="G627" s="580"/>
      <c r="H627" s="465"/>
      <c r="I627" s="8"/>
    </row>
    <row r="628" spans="1:12" ht="12" customHeight="1" x14ac:dyDescent="0.2">
      <c r="B628" s="9"/>
      <c r="C628" s="10" t="str">
        <f>$C$3</f>
        <v>PERIODE DU 1.1 AU 31.10.2024</v>
      </c>
      <c r="D628" s="11"/>
      <c r="F628" s="116"/>
      <c r="G628" s="115"/>
      <c r="H628" s="115"/>
    </row>
    <row r="629" spans="1:12" ht="19.5" customHeight="1" x14ac:dyDescent="0.2">
      <c r="B629" s="12" t="str">
        <f>B561</f>
        <v xml:space="preserve">             I - ASSURANCE MALADIE : DÉPENSES en milliers d'euros</v>
      </c>
      <c r="C629" s="13"/>
      <c r="D629" s="13"/>
      <c r="E629" s="13"/>
      <c r="F629" s="14"/>
      <c r="G629" s="116"/>
      <c r="H629" s="116"/>
      <c r="I629" s="15"/>
    </row>
    <row r="630" spans="1:12" ht="12.75" x14ac:dyDescent="0.2">
      <c r="B630" s="597"/>
      <c r="C630" s="598"/>
      <c r="D630" s="87"/>
      <c r="E630" s="88" t="s">
        <v>6</v>
      </c>
      <c r="F630" s="339" t="str">
        <f>$H$5</f>
        <v>PCAP</v>
      </c>
      <c r="G630" s="15"/>
      <c r="H630" s="15"/>
      <c r="I630" s="20"/>
    </row>
    <row r="631" spans="1:12" s="121" customFormat="1" ht="15.75" customHeight="1" x14ac:dyDescent="0.2">
      <c r="A631" s="6"/>
      <c r="B631" s="126" t="s">
        <v>475</v>
      </c>
      <c r="C631" s="126"/>
      <c r="D631" s="126"/>
      <c r="E631" s="326">
        <v>826943838.4747678</v>
      </c>
      <c r="F631" s="243">
        <v>0.138181843773723</v>
      </c>
      <c r="G631" s="175"/>
      <c r="H631" s="122"/>
      <c r="I631" s="120"/>
      <c r="J631" s="104"/>
      <c r="K631" s="209"/>
      <c r="L631" s="5"/>
    </row>
    <row r="632" spans="1:12" ht="12" customHeight="1" x14ac:dyDescent="0.2">
      <c r="A632" s="114"/>
      <c r="B632" s="123"/>
      <c r="C632" s="124"/>
      <c r="D632" s="124"/>
      <c r="E632" s="329"/>
      <c r="F632" s="244"/>
      <c r="G632" s="204"/>
      <c r="H632" s="119"/>
      <c r="I632" s="111"/>
      <c r="L632" s="121"/>
    </row>
    <row r="633" spans="1:12" s="121" customFormat="1" ht="17.25" customHeight="1" x14ac:dyDescent="0.2">
      <c r="A633" s="6"/>
      <c r="B633" s="126" t="s">
        <v>30</v>
      </c>
      <c r="C633" s="127"/>
      <c r="D633" s="128"/>
      <c r="E633" s="407">
        <v>81867987369.46875</v>
      </c>
      <c r="F633" s="408">
        <v>2.1257674418610373E-2</v>
      </c>
      <c r="G633" s="205"/>
      <c r="H633" s="125"/>
      <c r="I633" s="120"/>
      <c r="J633" s="104"/>
      <c r="K633" s="209" t="b">
        <f>IF(ABS(E633-SUM(E558,E626,E631))&lt;0.001,TRUE,FALSE)</f>
        <v>1</v>
      </c>
      <c r="L633" s="5"/>
    </row>
    <row r="634" spans="1:12" ht="12.75" x14ac:dyDescent="0.2">
      <c r="A634" s="114"/>
      <c r="B634" s="218"/>
      <c r="C634" s="127"/>
      <c r="D634" s="127"/>
      <c r="E634" s="409"/>
      <c r="F634" s="410"/>
      <c r="G634" s="206"/>
      <c r="H634" s="129"/>
      <c r="I634" s="111"/>
      <c r="L634" s="121"/>
    </row>
    <row r="635" spans="1:12" s="121" customFormat="1" ht="17.25" customHeight="1" x14ac:dyDescent="0.2">
      <c r="A635" s="6"/>
      <c r="B635" s="126" t="s">
        <v>240</v>
      </c>
      <c r="C635" s="127"/>
      <c r="D635" s="128"/>
      <c r="E635" s="407">
        <v>50850688.769999921</v>
      </c>
      <c r="F635" s="408">
        <v>-8.9086404004373954E-2</v>
      </c>
      <c r="G635" s="206"/>
      <c r="H635" s="130"/>
      <c r="I635" s="120"/>
      <c r="J635" s="104"/>
    </row>
    <row r="636" spans="1:12" s="121" customFormat="1" ht="17.25" customHeight="1" x14ac:dyDescent="0.2">
      <c r="A636" s="114"/>
      <c r="B636" s="216"/>
      <c r="C636" s="573"/>
      <c r="D636" s="573"/>
      <c r="E636" s="402"/>
      <c r="F636" s="209"/>
      <c r="G636" s="206"/>
      <c r="H636" s="129"/>
      <c r="I636" s="120"/>
      <c r="J636" s="104"/>
    </row>
    <row r="637" spans="1:12" s="121" customFormat="1" ht="17.25" customHeight="1" x14ac:dyDescent="0.2">
      <c r="A637" s="114"/>
      <c r="B637" s="126" t="s">
        <v>437</v>
      </c>
      <c r="C637" s="127"/>
      <c r="D637" s="128"/>
      <c r="E637" s="407">
        <v>88911752.11999999</v>
      </c>
      <c r="F637" s="408">
        <v>8.8752512979950904E-2</v>
      </c>
      <c r="G637" s="206"/>
      <c r="H637" s="129"/>
      <c r="I637" s="120"/>
      <c r="J637" s="104"/>
      <c r="L637" s="5"/>
    </row>
    <row r="638" spans="1:12" ht="12.75" x14ac:dyDescent="0.2">
      <c r="A638" s="114"/>
      <c r="B638" s="216"/>
      <c r="C638" s="217"/>
      <c r="D638" s="196"/>
      <c r="E638" s="402"/>
      <c r="F638" s="209"/>
      <c r="G638" s="206"/>
      <c r="H638" s="129"/>
      <c r="I638" s="111"/>
      <c r="J638" s="104"/>
    </row>
    <row r="639" spans="1:12" ht="12.75" customHeight="1" x14ac:dyDescent="0.2">
      <c r="B639" s="126" t="s">
        <v>19</v>
      </c>
      <c r="C639" s="131"/>
      <c r="D639" s="132"/>
      <c r="E639" s="407">
        <v>6522390019.29</v>
      </c>
      <c r="F639" s="408">
        <v>6.0711324360197549E-2</v>
      </c>
      <c r="G639" s="173"/>
      <c r="H639" s="130"/>
      <c r="I639" s="111"/>
      <c r="J639" s="104"/>
    </row>
    <row r="640" spans="1:12" ht="12.75" customHeight="1" x14ac:dyDescent="0.2">
      <c r="B640" s="216"/>
      <c r="C640" s="217"/>
      <c r="D640" s="196"/>
      <c r="E640" s="402"/>
      <c r="F640" s="209"/>
      <c r="G640" s="173"/>
      <c r="H640" s="130"/>
      <c r="I640" s="111"/>
    </row>
    <row r="641" spans="2:12" ht="12.75" customHeight="1" x14ac:dyDescent="0.2">
      <c r="B641" s="126" t="s">
        <v>44</v>
      </c>
      <c r="C641" s="131"/>
      <c r="D641" s="132"/>
      <c r="E641" s="407">
        <v>91249411.779999733</v>
      </c>
      <c r="F641" s="408">
        <v>2.8988498684145103E-2</v>
      </c>
      <c r="G641" s="173"/>
      <c r="H641" s="130"/>
      <c r="I641" s="111"/>
      <c r="J641" s="104"/>
    </row>
    <row r="642" spans="2:12" ht="12.75" customHeight="1" x14ac:dyDescent="0.2">
      <c r="B642" s="216"/>
      <c r="C642" s="217"/>
      <c r="D642" s="196"/>
      <c r="E642" s="402"/>
      <c r="F642" s="209"/>
      <c r="G642" s="173"/>
      <c r="H642" s="130"/>
      <c r="I642" s="111"/>
    </row>
    <row r="643" spans="2:12" ht="12.75" customHeight="1" x14ac:dyDescent="0.2">
      <c r="B643" s="233" t="s">
        <v>42</v>
      </c>
      <c r="C643" s="131"/>
      <c r="D643" s="132"/>
      <c r="E643" s="411">
        <v>3855316020.9300008</v>
      </c>
      <c r="F643" s="412">
        <v>3.0264129754135505E-2</v>
      </c>
      <c r="G643" s="173"/>
      <c r="H643" s="130"/>
      <c r="I643" s="111"/>
      <c r="J643" s="104"/>
    </row>
    <row r="644" spans="2:12" ht="12.75" customHeight="1" x14ac:dyDescent="0.2">
      <c r="B644" s="149" t="s">
        <v>83</v>
      </c>
      <c r="C644" s="217"/>
      <c r="D644" s="230"/>
      <c r="E644" s="289">
        <v>412731.58000000007</v>
      </c>
      <c r="F644" s="179">
        <v>-0.12130287251725291</v>
      </c>
      <c r="G644" s="173"/>
      <c r="H644" s="130"/>
      <c r="I644" s="111"/>
      <c r="J644" s="104"/>
    </row>
    <row r="645" spans="2:12" ht="12.75" customHeight="1" x14ac:dyDescent="0.2">
      <c r="B645" s="162" t="s">
        <v>84</v>
      </c>
      <c r="C645" s="231"/>
      <c r="D645" s="232"/>
      <c r="E645" s="413">
        <v>6959329.3000000007</v>
      </c>
      <c r="F645" s="187">
        <v>-0.4226563341392533</v>
      </c>
      <c r="G645" s="173"/>
      <c r="H645" s="130"/>
      <c r="I645" s="111"/>
      <c r="J645" s="104"/>
    </row>
    <row r="646" spans="2:12" ht="16.5" hidden="1" customHeight="1" x14ac:dyDescent="0.2">
      <c r="B646" s="71"/>
      <c r="C646" s="217"/>
      <c r="D646" s="196"/>
      <c r="E646" s="414"/>
      <c r="F646" s="415"/>
      <c r="G646" s="173"/>
      <c r="H646" s="130"/>
      <c r="I646" s="111"/>
    </row>
    <row r="647" spans="2:12" ht="16.5" hidden="1" customHeight="1" x14ac:dyDescent="0.2">
      <c r="B647" s="71"/>
      <c r="C647" s="217"/>
      <c r="D647" s="196"/>
      <c r="E647" s="416"/>
      <c r="F647" s="205"/>
      <c r="G647" s="173"/>
      <c r="H647" s="130"/>
      <c r="I647" s="111"/>
    </row>
    <row r="648" spans="2:12" ht="16.5" hidden="1" customHeight="1" x14ac:dyDescent="0.2">
      <c r="B648" s="71"/>
      <c r="C648" s="217"/>
      <c r="D648" s="196"/>
      <c r="E648" s="416"/>
      <c r="F648" s="205"/>
      <c r="G648" s="173"/>
      <c r="H648" s="130"/>
      <c r="I648" s="111"/>
    </row>
    <row r="649" spans="2:12" ht="16.5" hidden="1" customHeight="1" x14ac:dyDescent="0.2">
      <c r="B649" s="71"/>
      <c r="C649" s="217"/>
      <c r="D649" s="196"/>
      <c r="E649" s="416"/>
      <c r="F649" s="205"/>
      <c r="G649" s="173"/>
      <c r="H649" s="130"/>
      <c r="I649" s="111"/>
    </row>
    <row r="650" spans="2:12" ht="16.5" hidden="1" customHeight="1" x14ac:dyDescent="0.2">
      <c r="B650" s="71"/>
      <c r="C650" s="217"/>
      <c r="D650" s="196"/>
      <c r="E650" s="416"/>
      <c r="F650" s="205"/>
      <c r="G650" s="173"/>
      <c r="H650" s="130"/>
      <c r="I650" s="111"/>
    </row>
    <row r="651" spans="2:12" ht="16.5" hidden="1" customHeight="1" x14ac:dyDescent="0.2">
      <c r="B651" s="71"/>
      <c r="C651" s="217"/>
      <c r="D651" s="196"/>
      <c r="E651" s="416"/>
      <c r="F651" s="205"/>
      <c r="G651" s="173"/>
      <c r="H651" s="130"/>
      <c r="I651" s="111"/>
    </row>
    <row r="652" spans="2:12" ht="16.5" hidden="1" customHeight="1" x14ac:dyDescent="0.2">
      <c r="B652" s="71"/>
      <c r="C652" s="217"/>
      <c r="D652" s="196"/>
      <c r="E652" s="416"/>
      <c r="F652" s="205"/>
      <c r="G652" s="173"/>
      <c r="H652" s="130"/>
      <c r="I652" s="111"/>
    </row>
    <row r="653" spans="2:12" ht="16.5" customHeight="1" x14ac:dyDescent="0.2">
      <c r="B653" s="71"/>
      <c r="C653" s="217"/>
      <c r="D653" s="196"/>
      <c r="E653" s="416"/>
      <c r="F653" s="205"/>
      <c r="G653" s="173"/>
      <c r="H653" s="130"/>
      <c r="I653" s="111"/>
    </row>
    <row r="654" spans="2:12" ht="16.5" customHeight="1" x14ac:dyDescent="0.2">
      <c r="B654" s="233" t="s">
        <v>384</v>
      </c>
      <c r="C654" s="131"/>
      <c r="D654" s="403"/>
      <c r="E654" s="407">
        <v>3773421750</v>
      </c>
      <c r="F654" s="408">
        <v>0</v>
      </c>
      <c r="G654" s="173"/>
      <c r="H654" s="130"/>
      <c r="I654" s="111"/>
    </row>
    <row r="655" spans="2:12" ht="16.5" customHeight="1" thickBot="1" x14ac:dyDescent="0.25">
      <c r="B655" s="583"/>
      <c r="C655" s="217"/>
      <c r="D655" s="584"/>
      <c r="E655" s="402"/>
      <c r="F655" s="209"/>
      <c r="G655" s="173"/>
      <c r="H655" s="130"/>
      <c r="I655" s="111"/>
    </row>
    <row r="656" spans="2:12" ht="16.5" customHeight="1" thickBot="1" x14ac:dyDescent="0.25">
      <c r="B656" s="133" t="s">
        <v>289</v>
      </c>
      <c r="C656" s="134"/>
      <c r="D656" s="134"/>
      <c r="E656" s="417">
        <v>182380088889.09802</v>
      </c>
      <c r="F656" s="418">
        <v>3.5405880067488793E-2</v>
      </c>
      <c r="G656" s="173"/>
      <c r="H656" s="130"/>
      <c r="I656" s="111"/>
      <c r="K656" s="209" t="b">
        <f>IF(ABS(E656-SUM(E505,E508:E512,E633,E635,E637,E639,E641,E643:E645,E654))&lt;0.001,TRUE,FALSE)</f>
        <v>1</v>
      </c>
      <c r="L656" s="136"/>
    </row>
    <row r="657" spans="1:12" s="136" customFormat="1" ht="39" customHeight="1" x14ac:dyDescent="0.2">
      <c r="A657" s="6"/>
      <c r="B657" s="5"/>
      <c r="C657" s="3"/>
      <c r="D657" s="3"/>
      <c r="E657" s="3"/>
      <c r="F657" s="3"/>
      <c r="G657" s="173"/>
      <c r="H657" s="130"/>
      <c r="I657" s="85"/>
      <c r="J657" s="104"/>
      <c r="L657" s="5"/>
    </row>
    <row r="658" spans="1:12" ht="12" x14ac:dyDescent="0.2">
      <c r="G658" s="207"/>
      <c r="H658" s="135"/>
    </row>
  </sheetData>
  <dataConsolidate/>
  <mergeCells count="93">
    <mergeCell ref="B603:D603"/>
    <mergeCell ref="B612:D612"/>
    <mergeCell ref="B621:D621"/>
    <mergeCell ref="B622:D622"/>
    <mergeCell ref="B623:D623"/>
    <mergeCell ref="B604:D604"/>
    <mergeCell ref="B608:D608"/>
    <mergeCell ref="B626:D626"/>
    <mergeCell ref="B630:C630"/>
    <mergeCell ref="B613:D613"/>
    <mergeCell ref="B614:D614"/>
    <mergeCell ref="B616:D616"/>
    <mergeCell ref="B617:D617"/>
    <mergeCell ref="B619:D619"/>
    <mergeCell ref="B615:D615"/>
    <mergeCell ref="B624:D624"/>
    <mergeCell ref="B625:D625"/>
    <mergeCell ref="B564:D564"/>
    <mergeCell ref="B620:D620"/>
    <mergeCell ref="B605:D605"/>
    <mergeCell ref="B606:D606"/>
    <mergeCell ref="B607:D607"/>
    <mergeCell ref="B609:D609"/>
    <mergeCell ref="B610:D610"/>
    <mergeCell ref="B611:D611"/>
    <mergeCell ref="B586:D586"/>
    <mergeCell ref="B577:D577"/>
    <mergeCell ref="B551:C551"/>
    <mergeCell ref="B547:C547"/>
    <mergeCell ref="B558:C558"/>
    <mergeCell ref="B562:C562"/>
    <mergeCell ref="B563:D563"/>
    <mergeCell ref="B554:C554"/>
    <mergeCell ref="B555:C555"/>
    <mergeCell ref="B556:C556"/>
    <mergeCell ref="B538:C538"/>
    <mergeCell ref="B557:C557"/>
    <mergeCell ref="B520:C520"/>
    <mergeCell ref="B521:C521"/>
    <mergeCell ref="B548:C548"/>
    <mergeCell ref="B549:C549"/>
    <mergeCell ref="B550:C550"/>
    <mergeCell ref="B552:C552"/>
    <mergeCell ref="B524:C524"/>
    <mergeCell ref="B531:C531"/>
    <mergeCell ref="B537:C537"/>
    <mergeCell ref="B525:C525"/>
    <mergeCell ref="B522:C522"/>
    <mergeCell ref="B529:C529"/>
    <mergeCell ref="B534:C534"/>
    <mergeCell ref="B533:C533"/>
    <mergeCell ref="B530:C530"/>
    <mergeCell ref="B532:C532"/>
    <mergeCell ref="B580:D580"/>
    <mergeCell ref="B535:C535"/>
    <mergeCell ref="B541:C541"/>
    <mergeCell ref="B546:C546"/>
    <mergeCell ref="B542:C542"/>
    <mergeCell ref="B536:C536"/>
    <mergeCell ref="B553:C553"/>
    <mergeCell ref="B539:C539"/>
    <mergeCell ref="B545:C545"/>
    <mergeCell ref="B540:C540"/>
    <mergeCell ref="B592:D592"/>
    <mergeCell ref="B578:D578"/>
    <mergeCell ref="B579:D579"/>
    <mergeCell ref="B565:D565"/>
    <mergeCell ref="B569:D569"/>
    <mergeCell ref="B570:D570"/>
    <mergeCell ref="B581:D581"/>
    <mergeCell ref="B566:D566"/>
    <mergeCell ref="B568:D568"/>
    <mergeCell ref="B571:D571"/>
    <mergeCell ref="B600:D600"/>
    <mergeCell ref="B601:D601"/>
    <mergeCell ref="B596:D596"/>
    <mergeCell ref="B590:D590"/>
    <mergeCell ref="B594:D594"/>
    <mergeCell ref="B575:D575"/>
    <mergeCell ref="B576:D576"/>
    <mergeCell ref="B587:D587"/>
    <mergeCell ref="B584:D584"/>
    <mergeCell ref="B585:D585"/>
    <mergeCell ref="B582:D582"/>
    <mergeCell ref="B583:D583"/>
    <mergeCell ref="B588:D588"/>
    <mergeCell ref="B589:D589"/>
    <mergeCell ref="B602:D602"/>
    <mergeCell ref="B593:D593"/>
    <mergeCell ref="B595:D595"/>
    <mergeCell ref="B597:D597"/>
    <mergeCell ref="B598:D598"/>
    <mergeCell ref="B599:D599"/>
  </mergeCells>
  <phoneticPr fontId="22" type="noConversion"/>
  <printOptions headings="1"/>
  <pageMargins left="0.19685039370078741" right="0.19685039370078741" top="0.27559055118110237" bottom="0.19685039370078741" header="0.31496062992125984" footer="0.51181102362204722"/>
  <pageSetup paperSize="9" scale="45" orientation="portrait" r:id="rId1"/>
  <headerFooter alignWithMargins="0">
    <oddFooter xml:space="preserve">&amp;R&amp;8
</oddFooter>
  </headerFooter>
  <rowBreaks count="5" manualBreakCount="5">
    <brk id="156" max="8" man="1"/>
    <brk id="302" max="8" man="1"/>
    <brk id="420" max="8" man="1"/>
    <brk id="516" max="8" man="1"/>
    <brk id="626" max="8"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indexed="43"/>
  </sheetPr>
  <dimension ref="A1:H358"/>
  <sheetViews>
    <sheetView showRowColHeaders="0" showZeros="0" view="pageBreakPreview" topLeftCell="A168" zoomScale="115" zoomScaleNormal="100" zoomScaleSheetLayoutView="115" workbookViewId="0">
      <selection activeCell="B209" sqref="B209"/>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CUMUL_Tousrisques_mnt!C3</f>
        <v>PERIODE DU 1.1 AU 31.10.2024</v>
      </c>
      <c r="D3" s="11"/>
    </row>
    <row r="4" spans="1:8" ht="14.25" customHeight="1" x14ac:dyDescent="0.2">
      <c r="B4" s="12" t="s">
        <v>172</v>
      </c>
      <c r="C4" s="13"/>
      <c r="D4" s="13"/>
      <c r="E4" s="13"/>
      <c r="F4" s="13"/>
      <c r="G4" s="351"/>
      <c r="H4" s="15"/>
    </row>
    <row r="5" spans="1:8" ht="12" customHeight="1" x14ac:dyDescent="0.2">
      <c r="B5" s="16" t="s">
        <v>4</v>
      </c>
      <c r="C5" s="17" t="s">
        <v>1</v>
      </c>
      <c r="D5" s="17" t="s">
        <v>2</v>
      </c>
      <c r="E5" s="18" t="s">
        <v>6</v>
      </c>
      <c r="F5" s="219" t="s">
        <v>3</v>
      </c>
      <c r="G5" s="19" t="str">
        <f>CUMUL_Maladie_mnt!$H$5</f>
        <v>PCAP</v>
      </c>
      <c r="H5" s="20"/>
    </row>
    <row r="6" spans="1:8" ht="9.75" customHeight="1" x14ac:dyDescent="0.2">
      <c r="B6" s="21"/>
      <c r="C6" s="45" t="s">
        <v>5</v>
      </c>
      <c r="D6" s="44" t="s">
        <v>5</v>
      </c>
      <c r="E6" s="44"/>
      <c r="F6" s="220" t="s">
        <v>87</v>
      </c>
      <c r="G6" s="22" t="str">
        <f>CUMUL_Maladie_mnt!$H$6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124432851</v>
      </c>
      <c r="D10" s="30">
        <v>46315405</v>
      </c>
      <c r="E10" s="30">
        <v>170748256</v>
      </c>
      <c r="F10" s="222">
        <v>2119538</v>
      </c>
      <c r="G10" s="179">
        <v>1.0421968477376753E-2</v>
      </c>
      <c r="H10" s="20"/>
    </row>
    <row r="11" spans="1:8" ht="10.5" customHeight="1" x14ac:dyDescent="0.2">
      <c r="B11" s="16" t="s">
        <v>23</v>
      </c>
      <c r="C11" s="30">
        <v>2342288</v>
      </c>
      <c r="D11" s="30">
        <v>7508499</v>
      </c>
      <c r="E11" s="30">
        <v>9850787</v>
      </c>
      <c r="F11" s="222">
        <v>4373</v>
      </c>
      <c r="G11" s="179">
        <v>-9.2852942950534034E-2</v>
      </c>
      <c r="H11" s="20"/>
    </row>
    <row r="12" spans="1:8" ht="10.5" customHeight="1" x14ac:dyDescent="0.2">
      <c r="B12" s="33" t="s">
        <v>193</v>
      </c>
      <c r="C12" s="30">
        <v>524835.3699999993</v>
      </c>
      <c r="D12" s="30">
        <v>2053767.3999999997</v>
      </c>
      <c r="E12" s="30">
        <v>2578602.7699999986</v>
      </c>
      <c r="F12" s="222">
        <v>1987358.8399999999</v>
      </c>
      <c r="G12" s="179">
        <v>-9.1349385518723292E-2</v>
      </c>
      <c r="H12" s="20"/>
    </row>
    <row r="13" spans="1:8" ht="10.5" customHeight="1" x14ac:dyDescent="0.2">
      <c r="B13" s="33" t="s">
        <v>194</v>
      </c>
      <c r="C13" s="30">
        <v>6558880</v>
      </c>
      <c r="D13" s="30">
        <v>2863731.5</v>
      </c>
      <c r="E13" s="30">
        <v>9422611.5</v>
      </c>
      <c r="F13" s="222">
        <v>495156.5</v>
      </c>
      <c r="G13" s="179">
        <v>1.9711556801644603E-2</v>
      </c>
      <c r="H13" s="20"/>
    </row>
    <row r="14" spans="1:8" x14ac:dyDescent="0.2">
      <c r="B14" s="33" t="s">
        <v>322</v>
      </c>
      <c r="C14" s="30">
        <v>336023</v>
      </c>
      <c r="D14" s="30">
        <v>87101</v>
      </c>
      <c r="E14" s="30">
        <v>423124</v>
      </c>
      <c r="F14" s="222">
        <v>23695</v>
      </c>
      <c r="G14" s="179">
        <v>5.3574629987450439E-2</v>
      </c>
      <c r="H14" s="20"/>
    </row>
    <row r="15" spans="1:8" x14ac:dyDescent="0.2">
      <c r="B15" s="33" t="s">
        <v>324</v>
      </c>
      <c r="C15" s="30">
        <v>48</v>
      </c>
      <c r="D15" s="30">
        <v>3</v>
      </c>
      <c r="E15" s="30">
        <v>51</v>
      </c>
      <c r="F15" s="222">
        <v>3</v>
      </c>
      <c r="G15" s="179">
        <v>0.15909090909090917</v>
      </c>
      <c r="H15" s="20"/>
    </row>
    <row r="16" spans="1:8" x14ac:dyDescent="0.2">
      <c r="B16" s="33" t="s">
        <v>325</v>
      </c>
      <c r="C16" s="30">
        <v>140</v>
      </c>
      <c r="D16" s="30">
        <v>2662</v>
      </c>
      <c r="E16" s="30">
        <v>2802</v>
      </c>
      <c r="F16" s="222">
        <v>2535</v>
      </c>
      <c r="G16" s="179">
        <v>-3.1789910158949497E-2</v>
      </c>
      <c r="H16" s="20"/>
    </row>
    <row r="17" spans="1:8" x14ac:dyDescent="0.2">
      <c r="B17" s="33" t="s">
        <v>320</v>
      </c>
      <c r="C17" s="30">
        <v>1547116</v>
      </c>
      <c r="D17" s="30">
        <v>737060</v>
      </c>
      <c r="E17" s="30">
        <v>2284176</v>
      </c>
      <c r="F17" s="222">
        <v>52114</v>
      </c>
      <c r="G17" s="179">
        <v>-7.3806725980638976E-2</v>
      </c>
      <c r="H17" s="20"/>
    </row>
    <row r="18" spans="1:8" x14ac:dyDescent="0.2">
      <c r="B18" s="33" t="s">
        <v>321</v>
      </c>
      <c r="C18" s="30">
        <v>170175</v>
      </c>
      <c r="D18" s="30">
        <v>9187</v>
      </c>
      <c r="E18" s="30">
        <v>179362</v>
      </c>
      <c r="F18" s="222">
        <v>483</v>
      </c>
      <c r="G18" s="179">
        <v>0.27130453272849708</v>
      </c>
      <c r="H18" s="20"/>
    </row>
    <row r="19" spans="1:8" x14ac:dyDescent="0.2">
      <c r="B19" s="33" t="s">
        <v>323</v>
      </c>
      <c r="C19" s="30">
        <v>4505378</v>
      </c>
      <c r="D19" s="30">
        <v>2027718.5</v>
      </c>
      <c r="E19" s="30">
        <v>6533096.5</v>
      </c>
      <c r="F19" s="222">
        <v>416326.5</v>
      </c>
      <c r="G19" s="179">
        <v>4.8880345199035169E-2</v>
      </c>
      <c r="H19" s="20"/>
    </row>
    <row r="20" spans="1:8" x14ac:dyDescent="0.2">
      <c r="B20" s="16" t="s">
        <v>195</v>
      </c>
      <c r="C20" s="30">
        <v>7083715.3699999992</v>
      </c>
      <c r="D20" s="30">
        <v>4917498.9000000004</v>
      </c>
      <c r="E20" s="30">
        <v>12001214.269999998</v>
      </c>
      <c r="F20" s="222">
        <v>2482515.34</v>
      </c>
      <c r="G20" s="179">
        <v>-6.3825768704842689E-3</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47425939</v>
      </c>
      <c r="D23" s="30">
        <v>18170745</v>
      </c>
      <c r="E23" s="30">
        <v>65596684</v>
      </c>
      <c r="F23" s="222">
        <v>4864565</v>
      </c>
      <c r="G23" s="179">
        <v>8.8388749506069786E-3</v>
      </c>
      <c r="H23" s="20"/>
    </row>
    <row r="24" spans="1:8" ht="10.5" customHeight="1" x14ac:dyDescent="0.2">
      <c r="B24" s="16" t="s">
        <v>23</v>
      </c>
      <c r="C24" s="30">
        <v>18800</v>
      </c>
      <c r="D24" s="30">
        <v>33513</v>
      </c>
      <c r="E24" s="30">
        <v>52313</v>
      </c>
      <c r="F24" s="222">
        <v>97</v>
      </c>
      <c r="G24" s="179">
        <v>-9.5322092520536139E-2</v>
      </c>
      <c r="H24" s="34"/>
    </row>
    <row r="25" spans="1:8" ht="10.5" customHeight="1" x14ac:dyDescent="0.2">
      <c r="B25" s="33" t="s">
        <v>193</v>
      </c>
      <c r="C25" s="30">
        <v>2354370.8899999992</v>
      </c>
      <c r="D25" s="30">
        <v>17989810.049999997</v>
      </c>
      <c r="E25" s="30">
        <v>20344180.939999998</v>
      </c>
      <c r="F25" s="222">
        <v>17404294.899999999</v>
      </c>
      <c r="G25" s="179">
        <v>5.562136624850611E-3</v>
      </c>
      <c r="H25" s="34"/>
    </row>
    <row r="26" spans="1:8" ht="10.5" customHeight="1" x14ac:dyDescent="0.2">
      <c r="B26" s="33" t="s">
        <v>194</v>
      </c>
      <c r="C26" s="30">
        <v>101305906</v>
      </c>
      <c r="D26" s="30">
        <v>53397963</v>
      </c>
      <c r="E26" s="30">
        <v>154703869</v>
      </c>
      <c r="F26" s="222">
        <v>25003670.5</v>
      </c>
      <c r="G26" s="179">
        <v>4.304468447827059E-2</v>
      </c>
      <c r="H26" s="34"/>
    </row>
    <row r="27" spans="1:8" ht="10.5" customHeight="1" x14ac:dyDescent="0.2">
      <c r="B27" s="33" t="s">
        <v>322</v>
      </c>
      <c r="C27" s="30">
        <v>1742014</v>
      </c>
      <c r="D27" s="30">
        <v>5445143</v>
      </c>
      <c r="E27" s="30">
        <v>7187157</v>
      </c>
      <c r="F27" s="222">
        <v>4644195</v>
      </c>
      <c r="G27" s="179">
        <v>3.6157457892876277E-2</v>
      </c>
      <c r="H27" s="34"/>
    </row>
    <row r="28" spans="1:8" ht="10.5" customHeight="1" x14ac:dyDescent="0.2">
      <c r="B28" s="33" t="s">
        <v>324</v>
      </c>
      <c r="C28" s="30">
        <v>5925</v>
      </c>
      <c r="D28" s="30">
        <v>3392</v>
      </c>
      <c r="E28" s="30">
        <v>9317</v>
      </c>
      <c r="F28" s="222">
        <v>7853</v>
      </c>
      <c r="G28" s="179">
        <v>-0.12294078885437254</v>
      </c>
      <c r="H28" s="34"/>
    </row>
    <row r="29" spans="1:8" ht="10.5" customHeight="1" x14ac:dyDescent="0.2">
      <c r="B29" s="33" t="s">
        <v>325</v>
      </c>
      <c r="C29" s="30">
        <v>74781</v>
      </c>
      <c r="D29" s="30">
        <v>6878671</v>
      </c>
      <c r="E29" s="30">
        <v>6953452</v>
      </c>
      <c r="F29" s="222">
        <v>6863099</v>
      </c>
      <c r="G29" s="179">
        <v>3.1009911093222708E-2</v>
      </c>
      <c r="H29" s="34"/>
    </row>
    <row r="30" spans="1:8" ht="10.5" customHeight="1" x14ac:dyDescent="0.2">
      <c r="B30" s="33" t="s">
        <v>320</v>
      </c>
      <c r="C30" s="30">
        <v>16520313</v>
      </c>
      <c r="D30" s="30">
        <v>6129733</v>
      </c>
      <c r="E30" s="30">
        <v>22650046</v>
      </c>
      <c r="F30" s="222">
        <v>692519</v>
      </c>
      <c r="G30" s="179">
        <v>3.6753690480904044E-2</v>
      </c>
      <c r="H30" s="34"/>
    </row>
    <row r="31" spans="1:8" ht="10.5" customHeight="1" x14ac:dyDescent="0.2">
      <c r="B31" s="33" t="s">
        <v>321</v>
      </c>
      <c r="C31" s="30">
        <v>40529949</v>
      </c>
      <c r="D31" s="30">
        <v>12399581</v>
      </c>
      <c r="E31" s="30">
        <v>52929530</v>
      </c>
      <c r="F31" s="222">
        <v>3389324</v>
      </c>
      <c r="G31" s="179">
        <v>5.4184918761962519E-2</v>
      </c>
      <c r="H31" s="34"/>
    </row>
    <row r="32" spans="1:8" ht="10.5" customHeight="1" x14ac:dyDescent="0.2">
      <c r="B32" s="33" t="s">
        <v>323</v>
      </c>
      <c r="C32" s="30">
        <v>42432924</v>
      </c>
      <c r="D32" s="30">
        <v>22541443</v>
      </c>
      <c r="E32" s="30">
        <v>64974367</v>
      </c>
      <c r="F32" s="222">
        <v>9406680.5</v>
      </c>
      <c r="G32" s="179">
        <v>3.8390891050154474E-2</v>
      </c>
      <c r="H32" s="34"/>
    </row>
    <row r="33" spans="1:8" ht="10.5" customHeight="1" x14ac:dyDescent="0.2">
      <c r="B33" s="269" t="s">
        <v>195</v>
      </c>
      <c r="C33" s="30">
        <v>103660276.89</v>
      </c>
      <c r="D33" s="30">
        <v>71387773.049999997</v>
      </c>
      <c r="E33" s="30">
        <v>175048049.94</v>
      </c>
      <c r="F33" s="222">
        <v>42407965.399999999</v>
      </c>
      <c r="G33" s="179">
        <v>3.854555309823926E-2</v>
      </c>
      <c r="H33" s="34"/>
    </row>
    <row r="34" spans="1:8" ht="10.5" customHeight="1" x14ac:dyDescent="0.2">
      <c r="B34" s="16" t="s">
        <v>196</v>
      </c>
      <c r="C34" s="30">
        <v>43695</v>
      </c>
      <c r="D34" s="30">
        <v>3314</v>
      </c>
      <c r="E34" s="30">
        <v>47009</v>
      </c>
      <c r="F34" s="222">
        <v>202</v>
      </c>
      <c r="G34" s="179">
        <v>-0.23492936657769681</v>
      </c>
      <c r="H34" s="34"/>
    </row>
    <row r="35" spans="1:8" ht="10.5" customHeight="1" x14ac:dyDescent="0.2">
      <c r="B35" s="16" t="s">
        <v>197</v>
      </c>
      <c r="C35" s="30">
        <v>31039</v>
      </c>
      <c r="D35" s="30">
        <v>2203</v>
      </c>
      <c r="E35" s="30">
        <v>33242</v>
      </c>
      <c r="F35" s="222">
        <v>54</v>
      </c>
      <c r="G35" s="179">
        <v>-0.14072274207723723</v>
      </c>
      <c r="H35" s="34"/>
    </row>
    <row r="36" spans="1:8" ht="10.5" customHeight="1" x14ac:dyDescent="0.2">
      <c r="B36" s="16" t="s">
        <v>198</v>
      </c>
      <c r="C36" s="30">
        <v>205821.32</v>
      </c>
      <c r="D36" s="30">
        <v>2799036.75</v>
      </c>
      <c r="E36" s="30">
        <v>3004858.07</v>
      </c>
      <c r="F36" s="222"/>
      <c r="G36" s="179">
        <v>-5.3049882302722007E-2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171858790</v>
      </c>
      <c r="D39" s="30">
        <v>64486150</v>
      </c>
      <c r="E39" s="30">
        <v>236344940</v>
      </c>
      <c r="F39" s="222">
        <v>6984103</v>
      </c>
      <c r="G39" s="179">
        <v>9.982088683488044E-3</v>
      </c>
      <c r="H39" s="34"/>
    </row>
    <row r="40" spans="1:8" ht="10.5" customHeight="1" x14ac:dyDescent="0.2">
      <c r="B40" s="16" t="s">
        <v>23</v>
      </c>
      <c r="C40" s="30">
        <v>2361088</v>
      </c>
      <c r="D40" s="30">
        <v>7542012</v>
      </c>
      <c r="E40" s="30">
        <v>9903100</v>
      </c>
      <c r="F40" s="222">
        <v>4470</v>
      </c>
      <c r="G40" s="179">
        <v>-9.2866021612342697E-2</v>
      </c>
      <c r="H40" s="34"/>
    </row>
    <row r="41" spans="1:8" s="28" customFormat="1" ht="10.5" customHeight="1" x14ac:dyDescent="0.2">
      <c r="A41" s="24"/>
      <c r="B41" s="33" t="s">
        <v>193</v>
      </c>
      <c r="C41" s="30">
        <v>2879206.2599999984</v>
      </c>
      <c r="D41" s="30">
        <v>20043577.449999996</v>
      </c>
      <c r="E41" s="30">
        <v>22922783.709999997</v>
      </c>
      <c r="F41" s="222">
        <v>19391653.739999998</v>
      </c>
      <c r="G41" s="179">
        <v>-6.3592011647671809E-3</v>
      </c>
      <c r="H41" s="27"/>
    </row>
    <row r="42" spans="1:8" ht="10.5" customHeight="1" x14ac:dyDescent="0.2">
      <c r="B42" s="33" t="s">
        <v>194</v>
      </c>
      <c r="C42" s="30">
        <v>107864786</v>
      </c>
      <c r="D42" s="30">
        <v>56261694.5</v>
      </c>
      <c r="E42" s="30">
        <v>164126480.5</v>
      </c>
      <c r="F42" s="222">
        <v>25498827</v>
      </c>
      <c r="G42" s="179">
        <v>4.1676259442656072E-2</v>
      </c>
      <c r="H42" s="34"/>
    </row>
    <row r="43" spans="1:8" ht="10.5" customHeight="1" x14ac:dyDescent="0.2">
      <c r="B43" s="33" t="s">
        <v>322</v>
      </c>
      <c r="C43" s="30">
        <v>2078037</v>
      </c>
      <c r="D43" s="30">
        <v>5532244</v>
      </c>
      <c r="E43" s="30">
        <v>7610281</v>
      </c>
      <c r="F43" s="222">
        <v>4667890</v>
      </c>
      <c r="G43" s="179">
        <v>3.7110702641768301E-2</v>
      </c>
      <c r="H43" s="34"/>
    </row>
    <row r="44" spans="1:8" ht="10.5" customHeight="1" x14ac:dyDescent="0.2">
      <c r="B44" s="33" t="s">
        <v>324</v>
      </c>
      <c r="C44" s="30">
        <v>5973</v>
      </c>
      <c r="D44" s="30">
        <v>3395</v>
      </c>
      <c r="E44" s="343">
        <v>9368</v>
      </c>
      <c r="F44" s="222">
        <v>7856</v>
      </c>
      <c r="G44" s="344">
        <v>-0.12177744445486083</v>
      </c>
      <c r="H44" s="34"/>
    </row>
    <row r="45" spans="1:8" ht="10.5" customHeight="1" x14ac:dyDescent="0.2">
      <c r="B45" s="33" t="s">
        <v>325</v>
      </c>
      <c r="C45" s="30">
        <v>74921</v>
      </c>
      <c r="D45" s="30">
        <v>6881333</v>
      </c>
      <c r="E45" s="343">
        <v>6956254</v>
      </c>
      <c r="F45" s="222">
        <v>6865634</v>
      </c>
      <c r="G45" s="344">
        <v>3.0982975099839383E-2</v>
      </c>
      <c r="H45" s="34"/>
    </row>
    <row r="46" spans="1:8" ht="10.5" customHeight="1" x14ac:dyDescent="0.2">
      <c r="B46" s="33" t="s">
        <v>320</v>
      </c>
      <c r="C46" s="30">
        <v>18067429</v>
      </c>
      <c r="D46" s="30">
        <v>6866793</v>
      </c>
      <c r="E46" s="343">
        <v>24934222</v>
      </c>
      <c r="F46" s="222">
        <v>744633</v>
      </c>
      <c r="G46" s="344">
        <v>2.5539084952040492E-2</v>
      </c>
      <c r="H46" s="34"/>
    </row>
    <row r="47" spans="1:8" ht="10.5" customHeight="1" x14ac:dyDescent="0.2">
      <c r="B47" s="33" t="s">
        <v>321</v>
      </c>
      <c r="C47" s="30">
        <v>40700124</v>
      </c>
      <c r="D47" s="30">
        <v>12408768</v>
      </c>
      <c r="E47" s="343">
        <v>53108892</v>
      </c>
      <c r="F47" s="222">
        <v>3389807</v>
      </c>
      <c r="G47" s="344">
        <v>5.4793305900919131E-2</v>
      </c>
      <c r="H47" s="34"/>
    </row>
    <row r="48" spans="1:8" ht="10.5" customHeight="1" x14ac:dyDescent="0.2">
      <c r="B48" s="33" t="s">
        <v>323</v>
      </c>
      <c r="C48" s="30">
        <v>46938302</v>
      </c>
      <c r="D48" s="30">
        <v>24569161.5</v>
      </c>
      <c r="E48" s="343">
        <v>71507463.5</v>
      </c>
      <c r="F48" s="222">
        <v>9823007</v>
      </c>
      <c r="G48" s="344">
        <v>3.934051683753359E-2</v>
      </c>
      <c r="H48" s="34"/>
    </row>
    <row r="49" spans="1:8" ht="10.5" customHeight="1" x14ac:dyDescent="0.2">
      <c r="B49" s="269" t="s">
        <v>195</v>
      </c>
      <c r="C49" s="30">
        <v>110743992.25999999</v>
      </c>
      <c r="D49" s="30">
        <v>76305271.950000003</v>
      </c>
      <c r="E49" s="343">
        <v>187049264.21000001</v>
      </c>
      <c r="F49" s="222">
        <v>44890480.739999995</v>
      </c>
      <c r="G49" s="344">
        <v>3.5541305267382528E-2</v>
      </c>
      <c r="H49" s="34"/>
    </row>
    <row r="50" spans="1:8" ht="10.5" customHeight="1" x14ac:dyDescent="0.2">
      <c r="B50" s="16" t="s">
        <v>196</v>
      </c>
      <c r="C50" s="30">
        <v>43695</v>
      </c>
      <c r="D50" s="30">
        <v>3314</v>
      </c>
      <c r="E50" s="343">
        <v>47009</v>
      </c>
      <c r="F50" s="222">
        <v>202</v>
      </c>
      <c r="G50" s="344">
        <v>-0.23492936657769681</v>
      </c>
      <c r="H50" s="34"/>
    </row>
    <row r="51" spans="1:8" s="28" customFormat="1" ht="10.5" customHeight="1" x14ac:dyDescent="0.2">
      <c r="A51" s="24"/>
      <c r="B51" s="16" t="s">
        <v>197</v>
      </c>
      <c r="C51" s="30">
        <v>31039</v>
      </c>
      <c r="D51" s="30">
        <v>2203</v>
      </c>
      <c r="E51" s="343">
        <v>33242</v>
      </c>
      <c r="F51" s="222">
        <v>54</v>
      </c>
      <c r="G51" s="344">
        <v>-0.14072274207723723</v>
      </c>
      <c r="H51" s="27"/>
    </row>
    <row r="52" spans="1:8" ht="10.5" customHeight="1" x14ac:dyDescent="0.2">
      <c r="B52" s="16" t="s">
        <v>198</v>
      </c>
      <c r="C52" s="30">
        <v>205821.32</v>
      </c>
      <c r="D52" s="30">
        <v>2799036.75</v>
      </c>
      <c r="E52" s="343">
        <v>3004858.07</v>
      </c>
      <c r="F52" s="222"/>
      <c r="G52" s="344">
        <v>-5.3049882302722007E-2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3189519</v>
      </c>
      <c r="D55" s="30">
        <v>341661</v>
      </c>
      <c r="E55" s="30">
        <v>3531180</v>
      </c>
      <c r="F55" s="222">
        <v>212</v>
      </c>
      <c r="G55" s="179">
        <v>9.5512938244886048E-2</v>
      </c>
      <c r="H55" s="34"/>
    </row>
    <row r="56" spans="1:8" ht="10.5" customHeight="1" x14ac:dyDescent="0.2">
      <c r="B56" s="16" t="s">
        <v>23</v>
      </c>
      <c r="C56" s="30">
        <v>26208</v>
      </c>
      <c r="D56" s="30">
        <v>1350</v>
      </c>
      <c r="E56" s="30">
        <v>27558</v>
      </c>
      <c r="F56" s="222"/>
      <c r="G56" s="179">
        <v>-3.2916900617630529E-2</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8680884</v>
      </c>
      <c r="D59" s="30">
        <v>590236</v>
      </c>
      <c r="E59" s="30">
        <v>9271120</v>
      </c>
      <c r="F59" s="222">
        <v>216</v>
      </c>
      <c r="G59" s="179">
        <v>2.3301637625666283E-2</v>
      </c>
      <c r="H59" s="36"/>
    </row>
    <row r="60" spans="1:8" s="28" customFormat="1" ht="10.5" customHeight="1" x14ac:dyDescent="0.2">
      <c r="A60" s="24"/>
      <c r="B60" s="16" t="s">
        <v>169</v>
      </c>
      <c r="C60" s="30">
        <v>2389</v>
      </c>
      <c r="D60" s="30">
        <v>674</v>
      </c>
      <c r="E60" s="30">
        <v>3063</v>
      </c>
      <c r="F60" s="222"/>
      <c r="G60" s="179">
        <v>0.550886075949367</v>
      </c>
      <c r="H60" s="36"/>
    </row>
    <row r="61" spans="1:8" s="28" customFormat="1" ht="10.5" customHeight="1" x14ac:dyDescent="0.2">
      <c r="A61" s="24"/>
      <c r="B61" s="16" t="s">
        <v>199</v>
      </c>
      <c r="C61" s="30">
        <v>39338516.529999994</v>
      </c>
      <c r="D61" s="30">
        <v>1022089.84</v>
      </c>
      <c r="E61" s="30">
        <v>40360606.369999997</v>
      </c>
      <c r="F61" s="222">
        <v>1003</v>
      </c>
      <c r="G61" s="179">
        <v>3.6233559538266569E-2</v>
      </c>
      <c r="H61" s="36"/>
    </row>
    <row r="62" spans="1:8" s="28" customFormat="1" ht="10.5" customHeight="1" x14ac:dyDescent="0.2">
      <c r="A62" s="24"/>
      <c r="B62" s="16" t="s">
        <v>200</v>
      </c>
      <c r="C62" s="30">
        <v>56299</v>
      </c>
      <c r="D62" s="30">
        <v>390201</v>
      </c>
      <c r="E62" s="30">
        <v>446500</v>
      </c>
      <c r="F62" s="222">
        <v>177</v>
      </c>
      <c r="G62" s="179">
        <v>9.9518083563374438E-2</v>
      </c>
      <c r="H62" s="36"/>
    </row>
    <row r="63" spans="1:8" s="28" customFormat="1" ht="10.5" customHeight="1" x14ac:dyDescent="0.2">
      <c r="A63" s="24"/>
      <c r="B63" s="16" t="s">
        <v>201</v>
      </c>
      <c r="C63" s="30">
        <v>3862327</v>
      </c>
      <c r="D63" s="30">
        <v>1043404</v>
      </c>
      <c r="E63" s="30">
        <v>4905731</v>
      </c>
      <c r="F63" s="222">
        <v>79011</v>
      </c>
      <c r="G63" s="179">
        <v>3.4617290824385805E-2</v>
      </c>
      <c r="H63" s="36"/>
    </row>
    <row r="64" spans="1:8" s="28" customFormat="1" ht="10.5" customHeight="1" x14ac:dyDescent="0.2">
      <c r="A64" s="24"/>
      <c r="B64" s="16" t="s">
        <v>202</v>
      </c>
      <c r="C64" s="30">
        <v>44234578</v>
      </c>
      <c r="D64" s="30">
        <v>2668183</v>
      </c>
      <c r="E64" s="30">
        <v>46902761</v>
      </c>
      <c r="F64" s="222">
        <v>35105</v>
      </c>
      <c r="G64" s="179">
        <v>4.2289669381845529E-2</v>
      </c>
      <c r="H64" s="36"/>
    </row>
    <row r="65" spans="1:8" s="28" customFormat="1" ht="10.5" customHeight="1" x14ac:dyDescent="0.2">
      <c r="A65" s="24"/>
      <c r="B65" s="16" t="s">
        <v>203</v>
      </c>
      <c r="C65" s="30">
        <v>11444689</v>
      </c>
      <c r="D65" s="30">
        <v>867148</v>
      </c>
      <c r="E65" s="30">
        <v>12311837</v>
      </c>
      <c r="F65" s="222">
        <v>56</v>
      </c>
      <c r="G65" s="179">
        <v>1.3185177654653213E-3</v>
      </c>
      <c r="H65" s="36"/>
    </row>
    <row r="66" spans="1:8" s="28" customFormat="1" ht="10.5" customHeight="1" x14ac:dyDescent="0.2">
      <c r="A66" s="24"/>
      <c r="B66" s="16" t="s">
        <v>204</v>
      </c>
      <c r="C66" s="30">
        <v>13648563.74</v>
      </c>
      <c r="D66" s="30">
        <v>182514065.81999999</v>
      </c>
      <c r="E66" s="30">
        <v>196162629.56</v>
      </c>
      <c r="F66" s="222"/>
      <c r="G66" s="179">
        <v>4.1339708728987734E-2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10006975</v>
      </c>
      <c r="D69" s="30">
        <v>4073373</v>
      </c>
      <c r="E69" s="30">
        <v>14080348</v>
      </c>
      <c r="F69" s="222"/>
      <c r="G69" s="179">
        <v>0.11147117256047578</v>
      </c>
      <c r="H69" s="36"/>
    </row>
    <row r="70" spans="1:8" s="28" customFormat="1" ht="10.5" customHeight="1" x14ac:dyDescent="0.2">
      <c r="A70" s="24"/>
      <c r="B70" s="16" t="s">
        <v>23</v>
      </c>
      <c r="C70" s="30">
        <v>22493</v>
      </c>
      <c r="D70" s="30">
        <v>89799</v>
      </c>
      <c r="E70" s="30">
        <v>112292</v>
      </c>
      <c r="F70" s="222"/>
      <c r="G70" s="179">
        <v>6.3341003569974408E-2</v>
      </c>
      <c r="H70" s="36"/>
    </row>
    <row r="71" spans="1:8" s="28" customFormat="1" ht="10.5" customHeight="1" x14ac:dyDescent="0.2">
      <c r="A71" s="24"/>
      <c r="B71" s="33" t="s">
        <v>193</v>
      </c>
      <c r="C71" s="30">
        <v>4125619.68</v>
      </c>
      <c r="D71" s="30">
        <v>2372366.56</v>
      </c>
      <c r="E71" s="30">
        <v>6497986.2400000002</v>
      </c>
      <c r="F71" s="222"/>
      <c r="G71" s="179">
        <v>5.3926631833717709E-2</v>
      </c>
      <c r="H71" s="36"/>
    </row>
    <row r="72" spans="1:8" ht="10.5" customHeight="1" x14ac:dyDescent="0.2">
      <c r="B72" s="33" t="s">
        <v>194</v>
      </c>
      <c r="C72" s="30">
        <v>7398447.5</v>
      </c>
      <c r="D72" s="30">
        <v>1981261</v>
      </c>
      <c r="E72" s="30">
        <v>9379708.5</v>
      </c>
      <c r="F72" s="222"/>
      <c r="G72" s="179">
        <v>6.6844915680519978E-2</v>
      </c>
      <c r="H72" s="34"/>
    </row>
    <row r="73" spans="1:8" ht="10.5" customHeight="1" x14ac:dyDescent="0.2">
      <c r="B73" s="33" t="s">
        <v>322</v>
      </c>
      <c r="C73" s="30">
        <v>110234.5</v>
      </c>
      <c r="D73" s="30">
        <v>78906.5</v>
      </c>
      <c r="E73" s="30">
        <v>189141</v>
      </c>
      <c r="F73" s="222"/>
      <c r="G73" s="179">
        <v>0.41496878541798354</v>
      </c>
      <c r="H73" s="34"/>
    </row>
    <row r="74" spans="1:8" ht="10.5" customHeight="1" x14ac:dyDescent="0.2">
      <c r="B74" s="33" t="s">
        <v>324</v>
      </c>
      <c r="C74" s="30">
        <v>127</v>
      </c>
      <c r="D74" s="30">
        <v>104</v>
      </c>
      <c r="E74" s="30">
        <v>231</v>
      </c>
      <c r="F74" s="222"/>
      <c r="G74" s="179">
        <v>0.203125</v>
      </c>
      <c r="H74" s="34"/>
    </row>
    <row r="75" spans="1:8" ht="10.5" customHeight="1" x14ac:dyDescent="0.2">
      <c r="B75" s="33" t="s">
        <v>325</v>
      </c>
      <c r="C75" s="30">
        <v>954</v>
      </c>
      <c r="D75" s="30">
        <v>33044</v>
      </c>
      <c r="E75" s="30">
        <v>33998</v>
      </c>
      <c r="F75" s="222"/>
      <c r="G75" s="179">
        <v>-0.29831585899446877</v>
      </c>
      <c r="H75" s="34"/>
    </row>
    <row r="76" spans="1:8" ht="10.5" customHeight="1" x14ac:dyDescent="0.2">
      <c r="B76" s="33" t="s">
        <v>320</v>
      </c>
      <c r="C76" s="30">
        <v>474624.5</v>
      </c>
      <c r="D76" s="30">
        <v>132135.5</v>
      </c>
      <c r="E76" s="30">
        <v>606760</v>
      </c>
      <c r="F76" s="222"/>
      <c r="G76" s="179">
        <v>4.1729439810319846E-2</v>
      </c>
      <c r="H76" s="34"/>
    </row>
    <row r="77" spans="1:8" ht="10.5" customHeight="1" x14ac:dyDescent="0.2">
      <c r="B77" s="33" t="s">
        <v>321</v>
      </c>
      <c r="C77" s="30">
        <v>2024306</v>
      </c>
      <c r="D77" s="30">
        <v>226092</v>
      </c>
      <c r="E77" s="30">
        <v>2250398</v>
      </c>
      <c r="F77" s="222"/>
      <c r="G77" s="179">
        <v>0.12129297591838828</v>
      </c>
      <c r="H77" s="34"/>
    </row>
    <row r="78" spans="1:8" ht="10.5" customHeight="1" x14ac:dyDescent="0.2">
      <c r="B78" s="33" t="s">
        <v>323</v>
      </c>
      <c r="C78" s="30">
        <v>4788201.5</v>
      </c>
      <c r="D78" s="30">
        <v>1510979</v>
      </c>
      <c r="E78" s="30">
        <v>6299180.5</v>
      </c>
      <c r="F78" s="222"/>
      <c r="G78" s="179">
        <v>4.6328483080618987E-2</v>
      </c>
      <c r="H78" s="34"/>
    </row>
    <row r="79" spans="1:8" ht="10.5" customHeight="1" x14ac:dyDescent="0.2">
      <c r="B79" s="16" t="s">
        <v>195</v>
      </c>
      <c r="C79" s="30">
        <v>11524067.18</v>
      </c>
      <c r="D79" s="30">
        <v>4353627.5600000005</v>
      </c>
      <c r="E79" s="30">
        <v>15877694.74</v>
      </c>
      <c r="F79" s="222"/>
      <c r="G79" s="179">
        <v>6.1519985004508504E-2</v>
      </c>
      <c r="H79" s="34"/>
    </row>
    <row r="80" spans="1:8" ht="10.5" customHeight="1" x14ac:dyDescent="0.2">
      <c r="B80" s="16" t="s">
        <v>196</v>
      </c>
      <c r="C80" s="30">
        <v>9319</v>
      </c>
      <c r="D80" s="30">
        <v>916</v>
      </c>
      <c r="E80" s="30">
        <v>10235</v>
      </c>
      <c r="F80" s="222"/>
      <c r="G80" s="179">
        <v>-7.884078840788411E-2</v>
      </c>
      <c r="H80" s="34"/>
    </row>
    <row r="81" spans="1:8" ht="10.5" customHeight="1" x14ac:dyDescent="0.2">
      <c r="B81" s="16" t="s">
        <v>197</v>
      </c>
      <c r="C81" s="30">
        <v>3875</v>
      </c>
      <c r="D81" s="30">
        <v>379</v>
      </c>
      <c r="E81" s="30">
        <v>4254</v>
      </c>
      <c r="F81" s="222"/>
      <c r="G81" s="179">
        <v>-1.7097966728281011E-2</v>
      </c>
      <c r="H81" s="34"/>
    </row>
    <row r="82" spans="1:8" s="28" customFormat="1" ht="10.5" customHeight="1" x14ac:dyDescent="0.2">
      <c r="A82" s="24"/>
      <c r="B82" s="16" t="s">
        <v>198</v>
      </c>
      <c r="C82" s="30">
        <v>5140</v>
      </c>
      <c r="D82" s="30">
        <v>98170</v>
      </c>
      <c r="E82" s="30">
        <v>103310</v>
      </c>
      <c r="F82" s="222"/>
      <c r="G82" s="179">
        <v>-0.2802703079281037</v>
      </c>
      <c r="H82" s="36"/>
    </row>
    <row r="83" spans="1:8" s="28" customFormat="1" ht="10.5" customHeight="1" x14ac:dyDescent="0.2">
      <c r="A83" s="24"/>
      <c r="B83" s="16" t="s">
        <v>200</v>
      </c>
      <c r="C83" s="46">
        <v>8843</v>
      </c>
      <c r="D83" s="46">
        <v>113876</v>
      </c>
      <c r="E83" s="46">
        <v>122719</v>
      </c>
      <c r="F83" s="222"/>
      <c r="G83" s="190">
        <v>-0.1209744427253453</v>
      </c>
      <c r="H83" s="47"/>
    </row>
    <row r="84" spans="1:8" s="28" customFormat="1" ht="10.5" customHeight="1" x14ac:dyDescent="0.2">
      <c r="A84" s="24"/>
      <c r="B84" s="16" t="s">
        <v>201</v>
      </c>
      <c r="C84" s="46">
        <v>680603</v>
      </c>
      <c r="D84" s="46">
        <v>296875</v>
      </c>
      <c r="E84" s="345">
        <v>977478</v>
      </c>
      <c r="F84" s="222"/>
      <c r="G84" s="346">
        <v>-2.1236884028729697E-2</v>
      </c>
      <c r="H84" s="47"/>
    </row>
    <row r="85" spans="1:8" s="28" customFormat="1" ht="10.5" customHeight="1" x14ac:dyDescent="0.2">
      <c r="A85" s="24"/>
      <c r="B85" s="16" t="s">
        <v>202</v>
      </c>
      <c r="C85" s="46">
        <v>7918568</v>
      </c>
      <c r="D85" s="46">
        <v>591691</v>
      </c>
      <c r="E85" s="345">
        <v>8510259</v>
      </c>
      <c r="F85" s="222"/>
      <c r="G85" s="346">
        <v>3.7194035547981841E-2</v>
      </c>
      <c r="H85" s="47"/>
    </row>
    <row r="86" spans="1:8" s="28" customFormat="1" ht="10.5" customHeight="1" x14ac:dyDescent="0.2">
      <c r="A86" s="24"/>
      <c r="B86" s="16" t="s">
        <v>203</v>
      </c>
      <c r="C86" s="46">
        <v>2403286.5</v>
      </c>
      <c r="D86" s="46">
        <v>243613</v>
      </c>
      <c r="E86" s="345">
        <v>2646899.5</v>
      </c>
      <c r="F86" s="222"/>
      <c r="G86" s="346">
        <v>1.7043522431713809E-2</v>
      </c>
      <c r="H86" s="47"/>
    </row>
    <row r="87" spans="1:8" s="28" customFormat="1" ht="10.5" customHeight="1" x14ac:dyDescent="0.2">
      <c r="A87" s="24"/>
      <c r="B87" s="16" t="s">
        <v>204</v>
      </c>
      <c r="C87" s="46">
        <v>1590931.92</v>
      </c>
      <c r="D87" s="46">
        <v>20542944.25</v>
      </c>
      <c r="E87" s="345">
        <v>22133876.170000002</v>
      </c>
      <c r="F87" s="222"/>
      <c r="G87" s="346">
        <v>9.3717825379328268E-2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193736168</v>
      </c>
      <c r="D90" s="46">
        <v>69491420</v>
      </c>
      <c r="E90" s="345">
        <v>263227588</v>
      </c>
      <c r="F90" s="222">
        <v>6984531</v>
      </c>
      <c r="G90" s="346">
        <v>1.6477489345018803E-2</v>
      </c>
      <c r="H90" s="47"/>
    </row>
    <row r="91" spans="1:8" ht="10.5" customHeight="1" x14ac:dyDescent="0.2">
      <c r="B91" s="16" t="s">
        <v>23</v>
      </c>
      <c r="C91" s="348">
        <v>2412178</v>
      </c>
      <c r="D91" s="46">
        <v>7633835</v>
      </c>
      <c r="E91" s="345">
        <v>10046013</v>
      </c>
      <c r="F91" s="222">
        <v>4470</v>
      </c>
      <c r="G91" s="346">
        <v>-9.1103995084042433E-2</v>
      </c>
      <c r="H91" s="47"/>
    </row>
    <row r="92" spans="1:8" ht="10.5" customHeight="1" x14ac:dyDescent="0.2">
      <c r="B92" s="33" t="s">
        <v>193</v>
      </c>
      <c r="C92" s="348">
        <v>47178753.469999991</v>
      </c>
      <c r="D92" s="46">
        <v>23460119.849999994</v>
      </c>
      <c r="E92" s="46">
        <v>70638873.319999993</v>
      </c>
      <c r="F92" s="222">
        <v>19392932.739999998</v>
      </c>
      <c r="G92" s="190">
        <v>2.4999194777303613E-2</v>
      </c>
      <c r="H92" s="47"/>
    </row>
    <row r="93" spans="1:8" ht="10.5" customHeight="1" x14ac:dyDescent="0.2">
      <c r="B93" s="33" t="s">
        <v>194</v>
      </c>
      <c r="C93" s="348">
        <v>115263233.5</v>
      </c>
      <c r="D93" s="46">
        <v>58242955.5</v>
      </c>
      <c r="E93" s="46">
        <v>173506189</v>
      </c>
      <c r="F93" s="222">
        <v>25498827</v>
      </c>
      <c r="G93" s="190">
        <v>4.3006469142202075E-2</v>
      </c>
      <c r="H93" s="47"/>
    </row>
    <row r="94" spans="1:8" ht="10.5" customHeight="1" x14ac:dyDescent="0.2">
      <c r="B94" s="33" t="s">
        <v>322</v>
      </c>
      <c r="C94" s="348">
        <v>2188271.5</v>
      </c>
      <c r="D94" s="46">
        <v>5611150.5</v>
      </c>
      <c r="E94" s="46">
        <v>7799422</v>
      </c>
      <c r="F94" s="222">
        <v>4667890</v>
      </c>
      <c r="G94" s="190">
        <v>4.387078304341796E-2</v>
      </c>
      <c r="H94" s="47"/>
    </row>
    <row r="95" spans="1:8" ht="10.5" customHeight="1" x14ac:dyDescent="0.2">
      <c r="B95" s="33" t="s">
        <v>324</v>
      </c>
      <c r="C95" s="348">
        <v>6100</v>
      </c>
      <c r="D95" s="46">
        <v>3499</v>
      </c>
      <c r="E95" s="46">
        <v>9599</v>
      </c>
      <c r="F95" s="222">
        <v>7856</v>
      </c>
      <c r="G95" s="190">
        <v>-0.11603278386591764</v>
      </c>
      <c r="H95" s="47"/>
    </row>
    <row r="96" spans="1:8" ht="10.5" customHeight="1" x14ac:dyDescent="0.2">
      <c r="B96" s="33" t="s">
        <v>325</v>
      </c>
      <c r="C96" s="348">
        <v>75875</v>
      </c>
      <c r="D96" s="46">
        <v>6914377</v>
      </c>
      <c r="E96" s="46">
        <v>6990252</v>
      </c>
      <c r="F96" s="222">
        <v>6865634</v>
      </c>
      <c r="G96" s="190">
        <v>2.8635124710155058E-2</v>
      </c>
      <c r="H96" s="47"/>
    </row>
    <row r="97" spans="2:8" ht="10.5" customHeight="1" x14ac:dyDescent="0.2">
      <c r="B97" s="33" t="s">
        <v>320</v>
      </c>
      <c r="C97" s="348">
        <v>18542053.5</v>
      </c>
      <c r="D97" s="46">
        <v>6998928.5</v>
      </c>
      <c r="E97" s="46">
        <v>25540982</v>
      </c>
      <c r="F97" s="222">
        <v>744633</v>
      </c>
      <c r="G97" s="190">
        <v>2.5917870478831873E-2</v>
      </c>
      <c r="H97" s="47"/>
    </row>
    <row r="98" spans="2:8" ht="10.5" customHeight="1" x14ac:dyDescent="0.2">
      <c r="B98" s="33" t="s">
        <v>321</v>
      </c>
      <c r="C98" s="348">
        <v>42724430</v>
      </c>
      <c r="D98" s="46">
        <v>12634860</v>
      </c>
      <c r="E98" s="46">
        <v>55359290</v>
      </c>
      <c r="F98" s="222">
        <v>3389807</v>
      </c>
      <c r="G98" s="190">
        <v>5.7342394061494772E-2</v>
      </c>
      <c r="H98" s="47"/>
    </row>
    <row r="99" spans="2:8" ht="10.5" customHeight="1" x14ac:dyDescent="0.2">
      <c r="B99" s="33" t="s">
        <v>323</v>
      </c>
      <c r="C99" s="348">
        <v>51726503.5</v>
      </c>
      <c r="D99" s="46">
        <v>26080140.5</v>
      </c>
      <c r="E99" s="46">
        <v>77806644</v>
      </c>
      <c r="F99" s="222">
        <v>9823007</v>
      </c>
      <c r="G99" s="190">
        <v>3.9902784181870654E-2</v>
      </c>
      <c r="H99" s="47"/>
    </row>
    <row r="100" spans="2:8" ht="10.5" customHeight="1" x14ac:dyDescent="0.2">
      <c r="B100" s="16" t="s">
        <v>195</v>
      </c>
      <c r="C100" s="348">
        <v>162441986.97</v>
      </c>
      <c r="D100" s="46">
        <v>81703075.350000009</v>
      </c>
      <c r="E100" s="46">
        <v>244145062.31999996</v>
      </c>
      <c r="F100" s="222">
        <v>44891759.739999995</v>
      </c>
      <c r="G100" s="190">
        <v>3.7731677010922837E-2</v>
      </c>
      <c r="H100" s="47"/>
    </row>
    <row r="101" spans="2:8" ht="10.5" customHeight="1" x14ac:dyDescent="0.2">
      <c r="B101" s="16" t="s">
        <v>196</v>
      </c>
      <c r="C101" s="348">
        <v>53014</v>
      </c>
      <c r="D101" s="46">
        <v>4230</v>
      </c>
      <c r="E101" s="46">
        <v>57244</v>
      </c>
      <c r="F101" s="222">
        <v>202</v>
      </c>
      <c r="G101" s="190">
        <v>-0.21102611811729033</v>
      </c>
      <c r="H101" s="47"/>
    </row>
    <row r="102" spans="2:8" ht="10.5" customHeight="1" x14ac:dyDescent="0.2">
      <c r="B102" s="16" t="s">
        <v>197</v>
      </c>
      <c r="C102" s="348">
        <v>34914</v>
      </c>
      <c r="D102" s="46">
        <v>2582</v>
      </c>
      <c r="E102" s="46">
        <v>37496</v>
      </c>
      <c r="F102" s="222">
        <v>54</v>
      </c>
      <c r="G102" s="190">
        <v>-0.12828381457199978</v>
      </c>
      <c r="H102" s="47"/>
    </row>
    <row r="103" spans="2:8" ht="10.5" customHeight="1" x14ac:dyDescent="0.2">
      <c r="B103" s="16" t="s">
        <v>198</v>
      </c>
      <c r="C103" s="348">
        <v>210961.32</v>
      </c>
      <c r="D103" s="46">
        <v>2897206.75</v>
      </c>
      <c r="E103" s="46">
        <v>3108168.07</v>
      </c>
      <c r="F103" s="222"/>
      <c r="G103" s="190">
        <v>-6.2883412179480458E-2</v>
      </c>
      <c r="H103" s="47"/>
    </row>
    <row r="104" spans="2:8" ht="10.5" customHeight="1" x14ac:dyDescent="0.2">
      <c r="B104" s="16" t="s">
        <v>200</v>
      </c>
      <c r="C104" s="348">
        <v>65142</v>
      </c>
      <c r="D104" s="46">
        <v>504077</v>
      </c>
      <c r="E104" s="46">
        <v>569219</v>
      </c>
      <c r="F104" s="222">
        <v>177</v>
      </c>
      <c r="G104" s="190">
        <v>4.3108329744637519E-2</v>
      </c>
      <c r="H104" s="47"/>
    </row>
    <row r="105" spans="2:8" ht="10.5" customHeight="1" x14ac:dyDescent="0.2">
      <c r="B105" s="16" t="s">
        <v>201</v>
      </c>
      <c r="C105" s="348">
        <v>4542930</v>
      </c>
      <c r="D105" s="46">
        <v>1340279</v>
      </c>
      <c r="E105" s="46">
        <v>5883209</v>
      </c>
      <c r="F105" s="222">
        <v>79011</v>
      </c>
      <c r="G105" s="190">
        <v>2.4899843683501732E-2</v>
      </c>
      <c r="H105" s="47"/>
    </row>
    <row r="106" spans="2:8" ht="10.5" customHeight="1" x14ac:dyDescent="0.2">
      <c r="B106" s="16" t="s">
        <v>202</v>
      </c>
      <c r="C106" s="348">
        <v>52153146</v>
      </c>
      <c r="D106" s="46">
        <v>3259874</v>
      </c>
      <c r="E106" s="46">
        <v>55413020</v>
      </c>
      <c r="F106" s="222">
        <v>35105</v>
      </c>
      <c r="G106" s="190">
        <v>4.1503836795526272E-2</v>
      </c>
      <c r="H106" s="47"/>
    </row>
    <row r="107" spans="2:8" ht="10.5" customHeight="1" x14ac:dyDescent="0.2">
      <c r="B107" s="16" t="s">
        <v>203</v>
      </c>
      <c r="C107" s="348">
        <v>13847975.5</v>
      </c>
      <c r="D107" s="46">
        <v>1110761</v>
      </c>
      <c r="E107" s="46">
        <v>14958736.5</v>
      </c>
      <c r="F107" s="222">
        <v>56</v>
      </c>
      <c r="G107" s="190">
        <v>4.0654998654867658E-3</v>
      </c>
      <c r="H107" s="47"/>
    </row>
    <row r="108" spans="2:8" ht="10.5" customHeight="1" x14ac:dyDescent="0.2">
      <c r="B108" s="16" t="s">
        <v>204</v>
      </c>
      <c r="C108" s="348">
        <v>15239495.66</v>
      </c>
      <c r="D108" s="46">
        <v>203057010.06999999</v>
      </c>
      <c r="E108" s="46">
        <v>218296505.73000002</v>
      </c>
      <c r="F108" s="222"/>
      <c r="G108" s="190">
        <v>4.6420854641340714E-2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PERIODE DU 1.1 AU 31.10.2024</v>
      </c>
      <c r="D112" s="262"/>
      <c r="F112" s="350"/>
      <c r="G112" s="350"/>
    </row>
    <row r="113" spans="1:8" ht="14.25" customHeight="1" x14ac:dyDescent="0.2">
      <c r="B113" s="12" t="s">
        <v>172</v>
      </c>
      <c r="C113" s="13"/>
      <c r="D113" s="13"/>
      <c r="E113" s="13"/>
      <c r="F113" s="353"/>
      <c r="G113" s="351"/>
      <c r="H113" s="15"/>
    </row>
    <row r="114" spans="1:8" ht="12" customHeight="1" x14ac:dyDescent="0.2">
      <c r="B114" s="16" t="s">
        <v>4</v>
      </c>
      <c r="C114" s="17" t="s">
        <v>1</v>
      </c>
      <c r="D114" s="17" t="s">
        <v>2</v>
      </c>
      <c r="E114" s="18" t="s">
        <v>6</v>
      </c>
      <c r="F114" s="219" t="s">
        <v>3</v>
      </c>
      <c r="G114" s="19" t="str">
        <f>CUMUL_Maladie_mnt!$H$5</f>
        <v>PCAP</v>
      </c>
      <c r="H114" s="20"/>
    </row>
    <row r="115" spans="1:8" ht="9.75" customHeight="1" x14ac:dyDescent="0.2">
      <c r="B115" s="21"/>
      <c r="C115" s="45" t="s">
        <v>5</v>
      </c>
      <c r="D115" s="44" t="s">
        <v>5</v>
      </c>
      <c r="E115" s="44"/>
      <c r="F115" s="220" t="s">
        <v>87</v>
      </c>
      <c r="G115" s="22" t="str">
        <f>CUMUL_Maladie_mnt!$H$6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185795519.56001586</v>
      </c>
      <c r="D119" s="238">
        <v>641323114.04996932</v>
      </c>
      <c r="E119" s="238">
        <v>827118633.60998511</v>
      </c>
      <c r="F119" s="222">
        <v>2285654.4199999957</v>
      </c>
      <c r="G119" s="239">
        <v>2.3797209031874988E-3</v>
      </c>
      <c r="H119" s="20"/>
    </row>
    <row r="120" spans="1:8" ht="10.5" customHeight="1" x14ac:dyDescent="0.2">
      <c r="A120" s="2"/>
      <c r="B120" s="37" t="s">
        <v>206</v>
      </c>
      <c r="C120" s="238">
        <v>2314819.3400000012</v>
      </c>
      <c r="D120" s="238">
        <v>23187867.560000006</v>
      </c>
      <c r="E120" s="238">
        <v>25502686.900000006</v>
      </c>
      <c r="F120" s="222"/>
      <c r="G120" s="239"/>
      <c r="H120" s="20"/>
    </row>
    <row r="121" spans="1:8" ht="10.5" customHeight="1" x14ac:dyDescent="0.2">
      <c r="A121" s="2"/>
      <c r="B121" s="37" t="s">
        <v>226</v>
      </c>
      <c r="C121" s="238">
        <v>14126015.650000006</v>
      </c>
      <c r="D121" s="238">
        <v>103154062.88999988</v>
      </c>
      <c r="E121" s="238">
        <v>117280078.53999989</v>
      </c>
      <c r="F121" s="222">
        <v>14</v>
      </c>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202253518.55001587</v>
      </c>
      <c r="D126" s="238">
        <v>767692102.49996912</v>
      </c>
      <c r="E126" s="238">
        <v>969945621.04998505</v>
      </c>
      <c r="F126" s="222">
        <v>2285668.4199999957</v>
      </c>
      <c r="G126" s="239">
        <v>-0.20589488296913649</v>
      </c>
      <c r="H126" s="27"/>
    </row>
    <row r="127" spans="1:8" ht="7.5" customHeight="1" x14ac:dyDescent="0.2">
      <c r="A127" s="2"/>
      <c r="B127" s="35"/>
      <c r="C127" s="238"/>
      <c r="D127" s="238"/>
      <c r="E127" s="238"/>
      <c r="F127" s="222"/>
      <c r="G127" s="239"/>
      <c r="H127" s="20"/>
    </row>
    <row r="128" spans="1:8" s="28" customFormat="1" ht="15.75" customHeight="1" x14ac:dyDescent="0.2">
      <c r="A128" s="54"/>
      <c r="B128" s="31"/>
      <c r="C128" s="238"/>
      <c r="D128" s="238"/>
      <c r="E128" s="238"/>
      <c r="F128" s="222"/>
      <c r="G128" s="239"/>
      <c r="H128" s="27"/>
    </row>
    <row r="129" spans="1:8" ht="10.5" customHeight="1" x14ac:dyDescent="0.2">
      <c r="A129" s="2"/>
      <c r="B129" s="37" t="s">
        <v>132</v>
      </c>
      <c r="C129" s="238">
        <v>195100119.51015583</v>
      </c>
      <c r="D129" s="238">
        <v>437558759.86985481</v>
      </c>
      <c r="E129" s="238">
        <v>632658879.38001049</v>
      </c>
      <c r="F129" s="222">
        <v>13708006.970000036</v>
      </c>
      <c r="G129" s="239">
        <v>0.18406680424849586</v>
      </c>
      <c r="H129" s="20"/>
    </row>
    <row r="130" spans="1:8" ht="10.5" customHeight="1" x14ac:dyDescent="0.2">
      <c r="A130" s="2"/>
      <c r="B130" s="37" t="s">
        <v>207</v>
      </c>
      <c r="C130" s="238">
        <v>4802495.0400006734</v>
      </c>
      <c r="D130" s="238">
        <v>28337491.52999663</v>
      </c>
      <c r="E130" s="238">
        <v>33139986.569997299</v>
      </c>
      <c r="F130" s="222">
        <v>18234232.48999783</v>
      </c>
      <c r="G130" s="239">
        <v>-0.47521990133119996</v>
      </c>
      <c r="H130" s="20"/>
    </row>
    <row r="131" spans="1:8" ht="10.5" customHeight="1" x14ac:dyDescent="0.2">
      <c r="A131" s="2"/>
      <c r="B131" s="37" t="s">
        <v>208</v>
      </c>
      <c r="C131" s="238">
        <v>1039499726.7696105</v>
      </c>
      <c r="D131" s="238">
        <v>370145323.64993232</v>
      </c>
      <c r="E131" s="238">
        <v>1409645050.419543</v>
      </c>
      <c r="F131" s="222">
        <v>18094502.84000022</v>
      </c>
      <c r="G131" s="239">
        <v>1.7201999154873748E-2</v>
      </c>
      <c r="H131" s="20"/>
    </row>
    <row r="132" spans="1:8" ht="10.5" hidden="1" customHeight="1" x14ac:dyDescent="0.2">
      <c r="A132" s="2"/>
      <c r="B132" s="37" t="s">
        <v>209</v>
      </c>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228</v>
      </c>
      <c r="C135" s="238">
        <v>1239402545.3197672</v>
      </c>
      <c r="D135" s="238">
        <v>836048114.04978383</v>
      </c>
      <c r="E135" s="238">
        <v>2075450659.3695509</v>
      </c>
      <c r="F135" s="222">
        <v>50036742.299998082</v>
      </c>
      <c r="G135" s="239">
        <v>4.6477191424342257E-2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241761802.07000721</v>
      </c>
      <c r="D138" s="238">
        <v>114965674.21000083</v>
      </c>
      <c r="E138" s="238">
        <v>356727476.28000802</v>
      </c>
      <c r="F138" s="222">
        <v>871831.18000000052</v>
      </c>
      <c r="G138" s="239">
        <v>3.584785661476575E-2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241761802.07000721</v>
      </c>
      <c r="D141" s="238">
        <v>114967187.21000083</v>
      </c>
      <c r="E141" s="238">
        <v>356728989.28000802</v>
      </c>
      <c r="F141" s="222">
        <v>871831.18000000052</v>
      </c>
      <c r="G141" s="239">
        <v>3.5845488371407663E-2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76720398.730002537</v>
      </c>
      <c r="D144" s="238">
        <v>12965642.600000234</v>
      </c>
      <c r="E144" s="238">
        <v>89686041.33000277</v>
      </c>
      <c r="F144" s="222">
        <v>19779.8</v>
      </c>
      <c r="G144" s="239">
        <v>0.14242928355997897</v>
      </c>
      <c r="H144" s="20"/>
    </row>
    <row r="145" spans="1:8" ht="10.5" hidden="1" customHeight="1" x14ac:dyDescent="0.2">
      <c r="A145" s="2"/>
      <c r="B145" s="37"/>
      <c r="C145" s="53"/>
      <c r="D145" s="53"/>
      <c r="E145" s="53"/>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76720398.730002537</v>
      </c>
      <c r="D147" s="55">
        <v>12965642.600000234</v>
      </c>
      <c r="E147" s="55">
        <v>89686041.33000277</v>
      </c>
      <c r="F147" s="222">
        <v>19779.8</v>
      </c>
      <c r="G147" s="182">
        <v>0.14242928355997897</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7315361.640000145</v>
      </c>
      <c r="D150" s="55">
        <v>597417.00000000314</v>
      </c>
      <c r="E150" s="55">
        <v>7912778.6400001487</v>
      </c>
      <c r="F150" s="222">
        <v>185.70999999999998</v>
      </c>
      <c r="G150" s="182"/>
      <c r="H150" s="56"/>
    </row>
    <row r="151" spans="1:8" s="57" customFormat="1" ht="10.5" hidden="1" customHeight="1" x14ac:dyDescent="0.2">
      <c r="A151" s="6"/>
      <c r="B151" s="37"/>
      <c r="C151" s="55"/>
      <c r="D151" s="55"/>
      <c r="E151" s="55"/>
      <c r="F151" s="222"/>
      <c r="G151" s="182"/>
      <c r="H151" s="56"/>
    </row>
    <row r="152" spans="1:8" s="60" customFormat="1" ht="10.5" hidden="1" customHeight="1" x14ac:dyDescent="0.2">
      <c r="A152" s="24"/>
      <c r="B152" s="35" t="s">
        <v>231</v>
      </c>
      <c r="C152" s="55">
        <v>7315361.640000145</v>
      </c>
      <c r="D152" s="55">
        <v>597854.00000000314</v>
      </c>
      <c r="E152" s="55">
        <v>7913215.6400001487</v>
      </c>
      <c r="F152" s="222">
        <v>185.70999999999998</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10376.780000000001</v>
      </c>
      <c r="D155" s="55">
        <v>76455.250000000015</v>
      </c>
      <c r="E155" s="55">
        <v>86832.030000000013</v>
      </c>
      <c r="F155" s="222"/>
      <c r="G155" s="182">
        <v>-0.10123586236592064</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10376.780000000001</v>
      </c>
      <c r="D157" s="55">
        <v>76455.250000000015</v>
      </c>
      <c r="E157" s="55">
        <v>86832.030000000013</v>
      </c>
      <c r="F157" s="222"/>
      <c r="G157" s="182">
        <v>-0.10123586236592064</v>
      </c>
      <c r="H157" s="56"/>
    </row>
    <row r="158" spans="1:8" s="57" customFormat="1" x14ac:dyDescent="0.2">
      <c r="A158" s="6"/>
      <c r="B158" s="35"/>
      <c r="C158" s="55"/>
      <c r="D158" s="55"/>
      <c r="E158" s="55"/>
      <c r="F158" s="222"/>
      <c r="G158" s="182"/>
      <c r="H158" s="56"/>
    </row>
    <row r="159" spans="1:8" s="63" customFormat="1" ht="12" x14ac:dyDescent="0.2">
      <c r="A159" s="61"/>
      <c r="B159" s="31" t="s">
        <v>244</v>
      </c>
      <c r="C159" s="191"/>
      <c r="D159" s="191"/>
      <c r="E159" s="191"/>
      <c r="F159" s="222"/>
      <c r="G159" s="182"/>
      <c r="H159" s="62"/>
    </row>
    <row r="160" spans="1:8" s="60" customFormat="1" ht="13.5" customHeight="1" x14ac:dyDescent="0.2">
      <c r="A160" s="24"/>
      <c r="B160" s="37" t="s">
        <v>213</v>
      </c>
      <c r="C160" s="55">
        <v>95.1</v>
      </c>
      <c r="D160" s="55">
        <v>-1.5</v>
      </c>
      <c r="E160" s="55">
        <v>93.6</v>
      </c>
      <c r="F160" s="222"/>
      <c r="G160" s="182">
        <v>2.2950819672131084E-2</v>
      </c>
      <c r="H160" s="59"/>
    </row>
    <row r="161" spans="1:8" s="60" customFormat="1" ht="15" customHeight="1" x14ac:dyDescent="0.2">
      <c r="A161" s="24"/>
      <c r="B161" s="37" t="s">
        <v>205</v>
      </c>
      <c r="C161" s="55">
        <v>3532237.5699999775</v>
      </c>
      <c r="D161" s="55">
        <v>10456398.750000032</v>
      </c>
      <c r="E161" s="55">
        <v>13988636.32000001</v>
      </c>
      <c r="F161" s="222"/>
      <c r="G161" s="182">
        <v>-3.6279141890536271E-2</v>
      </c>
      <c r="H161" s="59"/>
    </row>
    <row r="162" spans="1:8" s="57" customFormat="1" ht="10.5" customHeight="1" x14ac:dyDescent="0.2">
      <c r="A162" s="6"/>
      <c r="B162" s="37" t="s">
        <v>206</v>
      </c>
      <c r="C162" s="55">
        <v>20313.48</v>
      </c>
      <c r="D162" s="55">
        <v>146202.19</v>
      </c>
      <c r="E162" s="55">
        <v>166515.67000000001</v>
      </c>
      <c r="F162" s="222"/>
      <c r="G162" s="182"/>
      <c r="H162" s="56"/>
    </row>
    <row r="163" spans="1:8" s="57" customFormat="1" ht="10.5" customHeight="1" x14ac:dyDescent="0.2">
      <c r="A163" s="6"/>
      <c r="B163" s="37" t="s">
        <v>127</v>
      </c>
      <c r="C163" s="55">
        <v>304923.00000000012</v>
      </c>
      <c r="D163" s="55">
        <v>1830018.8000000003</v>
      </c>
      <c r="E163" s="55">
        <v>2134941.8000000007</v>
      </c>
      <c r="F163" s="222"/>
      <c r="G163" s="182"/>
      <c r="H163" s="56"/>
    </row>
    <row r="164" spans="1:8" s="57" customFormat="1" ht="10.5" customHeight="1" x14ac:dyDescent="0.2">
      <c r="A164" s="6"/>
      <c r="B164" s="37" t="s">
        <v>207</v>
      </c>
      <c r="C164" s="55">
        <v>445227.03999999654</v>
      </c>
      <c r="D164" s="55">
        <v>785990.67000000039</v>
      </c>
      <c r="E164" s="55">
        <v>1231217.7099999969</v>
      </c>
      <c r="F164" s="222"/>
      <c r="G164" s="182">
        <v>0.27041049631237946</v>
      </c>
      <c r="H164" s="56"/>
    </row>
    <row r="165" spans="1:8" s="57" customFormat="1" ht="10.5" customHeight="1" x14ac:dyDescent="0.2">
      <c r="A165" s="6"/>
      <c r="B165" s="37" t="s">
        <v>208</v>
      </c>
      <c r="C165" s="55">
        <v>44564.59</v>
      </c>
      <c r="D165" s="55">
        <v>251083.48999999967</v>
      </c>
      <c r="E165" s="55">
        <v>295648.07999999967</v>
      </c>
      <c r="F165" s="222"/>
      <c r="G165" s="182">
        <v>-0.30315938485297111</v>
      </c>
      <c r="H165" s="56"/>
    </row>
    <row r="166" spans="1:8" s="57" customFormat="1" ht="10.5" customHeight="1" x14ac:dyDescent="0.2">
      <c r="A166" s="6"/>
      <c r="B166" s="37" t="s">
        <v>209</v>
      </c>
      <c r="C166" s="55">
        <v>2137893.7300000056</v>
      </c>
      <c r="D166" s="55">
        <v>1080384.9000000001</v>
      </c>
      <c r="E166" s="55">
        <v>3218278.6300000055</v>
      </c>
      <c r="F166" s="222"/>
      <c r="G166" s="182">
        <v>0.1735588653038791</v>
      </c>
      <c r="H166" s="56"/>
    </row>
    <row r="167" spans="1:8" s="57" customFormat="1" ht="10.5" customHeight="1" x14ac:dyDescent="0.2">
      <c r="A167" s="6"/>
      <c r="B167" s="37" t="s">
        <v>210</v>
      </c>
      <c r="C167" s="55">
        <v>421428.75000000047</v>
      </c>
      <c r="D167" s="55">
        <v>171616.2</v>
      </c>
      <c r="E167" s="55">
        <v>593044.95000000042</v>
      </c>
      <c r="F167" s="222"/>
      <c r="G167" s="182">
        <v>9.9203100441742631E-3</v>
      </c>
      <c r="H167" s="56"/>
    </row>
    <row r="168" spans="1:8" s="57" customFormat="1" ht="10.5" customHeight="1" x14ac:dyDescent="0.2">
      <c r="A168" s="6"/>
      <c r="B168" s="37" t="s">
        <v>211</v>
      </c>
      <c r="C168" s="55">
        <v>22291407.450000059</v>
      </c>
      <c r="D168" s="55">
        <v>2562663.2200000142</v>
      </c>
      <c r="E168" s="55">
        <v>24854070.670000073</v>
      </c>
      <c r="F168" s="222"/>
      <c r="G168" s="182">
        <v>-2.5853615536266528E-2</v>
      </c>
      <c r="H168" s="56"/>
    </row>
    <row r="169" spans="1:8" s="57" customFormat="1" ht="10.5" customHeight="1" x14ac:dyDescent="0.2">
      <c r="A169" s="6"/>
      <c r="B169" s="37" t="s">
        <v>212</v>
      </c>
      <c r="C169" s="55">
        <v>23850.74</v>
      </c>
      <c r="D169" s="55">
        <v>2254.4100000000003</v>
      </c>
      <c r="E169" s="55">
        <v>26105.15</v>
      </c>
      <c r="F169" s="222"/>
      <c r="G169" s="182"/>
      <c r="H169" s="56"/>
    </row>
    <row r="170" spans="1:8" s="57" customFormat="1" ht="10.5" customHeight="1" x14ac:dyDescent="0.2">
      <c r="A170" s="6"/>
      <c r="B170" s="35" t="s">
        <v>234</v>
      </c>
      <c r="C170" s="55">
        <v>29229753.450000037</v>
      </c>
      <c r="D170" s="55">
        <v>17292294.130000047</v>
      </c>
      <c r="E170" s="55">
        <v>46522047.580000088</v>
      </c>
      <c r="F170" s="222"/>
      <c r="G170" s="182">
        <v>-8.1676597882016977E-2</v>
      </c>
      <c r="H170" s="56"/>
    </row>
    <row r="171" spans="1:8" s="57" customFormat="1" ht="9" x14ac:dyDescent="0.15">
      <c r="A171" s="6"/>
      <c r="B171" s="264"/>
      <c r="C171" s="55"/>
      <c r="D171" s="55"/>
      <c r="E171" s="55"/>
      <c r="F171" s="222"/>
      <c r="G171" s="182"/>
      <c r="H171" s="56"/>
    </row>
    <row r="172" spans="1:8" s="57" customFormat="1" x14ac:dyDescent="0.2">
      <c r="A172" s="6"/>
      <c r="B172" s="35" t="s">
        <v>233</v>
      </c>
      <c r="C172" s="55">
        <v>1797683829.539793</v>
      </c>
      <c r="D172" s="55">
        <v>1749719994.739754</v>
      </c>
      <c r="E172" s="55">
        <v>3547403824.2795472</v>
      </c>
      <c r="F172" s="222">
        <v>53214207.409998074</v>
      </c>
      <c r="G172" s="182">
        <v>-3.5844412770764555E-2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3567098.3299998674</v>
      </c>
      <c r="D176" s="55">
        <v>2406565.5399999507</v>
      </c>
      <c r="E176" s="55">
        <v>5973663.8699998176</v>
      </c>
      <c r="F176" s="222">
        <v>477179.82999999903</v>
      </c>
      <c r="G176" s="182">
        <v>1.9193562707461531E-2</v>
      </c>
      <c r="H176" s="59"/>
    </row>
    <row r="177" spans="1:8" s="60" customFormat="1" ht="10.5" customHeight="1" x14ac:dyDescent="0.2">
      <c r="A177" s="24"/>
      <c r="B177" s="37" t="s">
        <v>214</v>
      </c>
      <c r="C177" s="55">
        <v>8695989165.4699993</v>
      </c>
      <c r="D177" s="55">
        <v>5790035677.6599998</v>
      </c>
      <c r="E177" s="55">
        <v>14486024843.130001</v>
      </c>
      <c r="F177" s="222">
        <v>907696931.17999995</v>
      </c>
      <c r="G177" s="182">
        <v>5.1792899282245841E-3</v>
      </c>
      <c r="H177" s="59"/>
    </row>
    <row r="178" spans="1:8" s="60" customFormat="1" ht="10.5" customHeight="1" x14ac:dyDescent="0.2">
      <c r="A178" s="24"/>
      <c r="B178" s="37" t="s">
        <v>215</v>
      </c>
      <c r="C178" s="55">
        <v>1939313.9300000011</v>
      </c>
      <c r="D178" s="55">
        <v>512370.10000000003</v>
      </c>
      <c r="E178" s="55">
        <v>2451684.0300000012</v>
      </c>
      <c r="F178" s="222">
        <v>76194.399999999994</v>
      </c>
      <c r="G178" s="182">
        <v>-0.48825462830490418</v>
      </c>
      <c r="H178" s="59"/>
    </row>
    <row r="179" spans="1:8" s="60" customFormat="1" ht="10.5" customHeight="1" x14ac:dyDescent="0.2">
      <c r="A179" s="24"/>
      <c r="B179" s="37" t="s">
        <v>216</v>
      </c>
      <c r="C179" s="55">
        <v>2698174.02</v>
      </c>
      <c r="D179" s="55">
        <v>1695680.1800000002</v>
      </c>
      <c r="E179" s="55">
        <v>4393854.2</v>
      </c>
      <c r="F179" s="222">
        <v>171709.54</v>
      </c>
      <c r="G179" s="182">
        <v>-5.5892419595726217E-2</v>
      </c>
      <c r="H179" s="59"/>
    </row>
    <row r="180" spans="1:8" s="60" customFormat="1" ht="10.5" customHeight="1" x14ac:dyDescent="0.2">
      <c r="A180" s="24"/>
      <c r="B180" s="37" t="s">
        <v>217</v>
      </c>
      <c r="C180" s="55">
        <v>15559706.610001439</v>
      </c>
      <c r="D180" s="55">
        <v>10748877.519999523</v>
      </c>
      <c r="E180" s="55">
        <v>26308584.130000964</v>
      </c>
      <c r="F180" s="222">
        <v>1317992.1300000038</v>
      </c>
      <c r="G180" s="182">
        <v>-5.3224628026581677E-2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8719753458.3600006</v>
      </c>
      <c r="D186" s="166">
        <v>5805399171</v>
      </c>
      <c r="E186" s="166">
        <v>14525152629.360003</v>
      </c>
      <c r="F186" s="342">
        <v>909740007.07999992</v>
      </c>
      <c r="G186" s="194">
        <v>4.8894872676101819E-3</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v>139759696.17543861</v>
      </c>
      <c r="E189" s="55">
        <v>139759696.17543861</v>
      </c>
      <c r="F189" s="222"/>
      <c r="G189" s="185">
        <v>-9.517898238220468E-6</v>
      </c>
      <c r="H189" s="69"/>
    </row>
    <row r="190" spans="1:8" ht="10.5" hidden="1" customHeight="1" x14ac:dyDescent="0.2">
      <c r="A190" s="2"/>
      <c r="B190" s="82" t="s">
        <v>81</v>
      </c>
      <c r="C190" s="55"/>
      <c r="D190" s="55">
        <v>102960577.42721951</v>
      </c>
      <c r="E190" s="55">
        <v>102960577.42721951</v>
      </c>
      <c r="F190" s="222"/>
      <c r="G190" s="185">
        <v>4.8135422105118897E-2</v>
      </c>
      <c r="H190" s="69"/>
    </row>
    <row r="191" spans="1:8" ht="10.5" hidden="1" customHeight="1" x14ac:dyDescent="0.2">
      <c r="A191" s="2"/>
      <c r="B191" s="82"/>
      <c r="C191" s="55"/>
      <c r="D191" s="55"/>
      <c r="E191" s="55"/>
      <c r="F191" s="222"/>
      <c r="G191" s="185"/>
      <c r="H191" s="69"/>
    </row>
    <row r="192" spans="1:8" s="28" customFormat="1" ht="27.75" customHeight="1" x14ac:dyDescent="0.2">
      <c r="A192" s="54"/>
      <c r="B192" s="391" t="s">
        <v>165</v>
      </c>
      <c r="C192" s="392"/>
      <c r="D192" s="377">
        <v>263150851.77052957</v>
      </c>
      <c r="E192" s="377">
        <v>263150851.77052957</v>
      </c>
      <c r="F192" s="393"/>
      <c r="G192" s="394">
        <v>2.7302890530744417E-2</v>
      </c>
      <c r="H192" s="70"/>
    </row>
    <row r="193" spans="1:8" ht="10.5" customHeight="1" x14ac:dyDescent="0.2">
      <c r="A193" s="2"/>
      <c r="B193" s="84"/>
      <c r="C193" s="72"/>
      <c r="D193" s="72"/>
      <c r="E193" s="72"/>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tabColor indexed="26"/>
  </sheetPr>
  <dimension ref="A1:J257"/>
  <sheetViews>
    <sheetView showRowColHeaders="0" showZeros="0" view="pageBreakPreview" topLeftCell="A172" zoomScale="115" zoomScaleNormal="100" workbookViewId="0">
      <selection activeCell="C186" sqref="C186:E186"/>
    </sheetView>
  </sheetViews>
  <sheetFormatPr baseColWidth="10" defaultRowHeight="11.25" x14ac:dyDescent="0.2"/>
  <cols>
    <col min="1" max="1" width="4" style="6" customWidth="1"/>
    <col min="2" max="2" width="62.28515625" style="5" customWidth="1"/>
    <col min="3" max="3" width="13" style="3" customWidth="1"/>
    <col min="4" max="4" width="14.7109375" style="3" customWidth="1"/>
    <col min="5" max="5" width="9.140625" style="3" customWidth="1"/>
    <col min="6" max="6" width="2.5703125" style="3" customWidth="1"/>
    <col min="7" max="16384" width="11.42578125" style="5"/>
  </cols>
  <sheetData>
    <row r="1" spans="1:6" ht="9" customHeight="1" x14ac:dyDescent="0.2">
      <c r="A1" s="1"/>
      <c r="D1" s="4"/>
      <c r="E1" s="4"/>
      <c r="F1" s="4"/>
    </row>
    <row r="2" spans="1:6" ht="17.25" customHeight="1" x14ac:dyDescent="0.25">
      <c r="B2" s="7" t="s">
        <v>288</v>
      </c>
      <c r="C2" s="8"/>
      <c r="D2" s="8"/>
      <c r="E2" s="8"/>
      <c r="F2" s="8"/>
    </row>
    <row r="3" spans="1:6" ht="12" customHeight="1" x14ac:dyDescent="0.2">
      <c r="B3" s="9" t="str">
        <f>CUMUL_Maladie_nbre!C3</f>
        <v>PERIODE DU 1.1 AU 31.10.2024</v>
      </c>
    </row>
    <row r="4" spans="1:6" ht="14.25" customHeight="1" x14ac:dyDescent="0.2">
      <c r="B4" s="12" t="s">
        <v>174</v>
      </c>
      <c r="C4" s="13"/>
      <c r="D4" s="13"/>
      <c r="E4" s="14"/>
      <c r="F4" s="15"/>
    </row>
    <row r="5" spans="1:6" ht="12" customHeight="1" x14ac:dyDescent="0.2">
      <c r="B5" s="16" t="s">
        <v>4</v>
      </c>
      <c r="C5" s="18" t="s">
        <v>6</v>
      </c>
      <c r="D5" s="219" t="s">
        <v>3</v>
      </c>
      <c r="E5" s="19" t="str">
        <f>CUMUL_Maladie_mnt!$H$5</f>
        <v>PCAP</v>
      </c>
      <c r="F5" s="20"/>
    </row>
    <row r="6" spans="1:6" ht="9.75" customHeight="1" x14ac:dyDescent="0.2">
      <c r="B6" s="21"/>
      <c r="C6" s="17"/>
      <c r="D6" s="220" t="s">
        <v>87</v>
      </c>
      <c r="E6" s="22" t="str">
        <f>CUMUL_Maladie_mnt!$H$6</f>
        <v>en %</v>
      </c>
      <c r="F6" s="23"/>
    </row>
    <row r="7" spans="1:6" s="28" customFormat="1" ht="14.25" customHeight="1" x14ac:dyDescent="0.2">
      <c r="A7" s="24"/>
      <c r="B7" s="25" t="s">
        <v>170</v>
      </c>
      <c r="C7" s="192"/>
      <c r="D7" s="228"/>
      <c r="E7" s="193"/>
      <c r="F7" s="27"/>
    </row>
    <row r="8" spans="1:6" ht="6.75" customHeight="1" x14ac:dyDescent="0.2">
      <c r="B8" s="29"/>
      <c r="C8" s="30"/>
      <c r="D8" s="222"/>
      <c r="E8" s="179"/>
      <c r="F8" s="20"/>
    </row>
    <row r="9" spans="1:6" s="28" customFormat="1" ht="10.5" customHeight="1" x14ac:dyDescent="0.2">
      <c r="A9" s="24"/>
      <c r="B9" s="31" t="s">
        <v>88</v>
      </c>
      <c r="C9" s="30"/>
      <c r="D9" s="222"/>
      <c r="E9" s="179"/>
      <c r="F9" s="27"/>
    </row>
    <row r="10" spans="1:6" ht="10.5" customHeight="1" x14ac:dyDescent="0.2">
      <c r="B10" s="16" t="s">
        <v>22</v>
      </c>
      <c r="C10" s="30">
        <v>771837</v>
      </c>
      <c r="D10" s="222">
        <v>5140</v>
      </c>
      <c r="E10" s="179">
        <v>-8.5533689560797654E-2</v>
      </c>
      <c r="F10" s="20"/>
    </row>
    <row r="11" spans="1:6" ht="10.5" customHeight="1" x14ac:dyDescent="0.2">
      <c r="B11" s="16" t="s">
        <v>23</v>
      </c>
      <c r="C11" s="30">
        <v>7470</v>
      </c>
      <c r="D11" s="222"/>
      <c r="E11" s="179">
        <v>-0.18458683549830801</v>
      </c>
      <c r="F11" s="20"/>
    </row>
    <row r="12" spans="1:6" ht="10.5" customHeight="1" x14ac:dyDescent="0.2">
      <c r="B12" s="16" t="s">
        <v>218</v>
      </c>
      <c r="C12" s="30">
        <v>1569.2000000000003</v>
      </c>
      <c r="D12" s="222">
        <v>30</v>
      </c>
      <c r="E12" s="179">
        <v>-0.34183373878030365</v>
      </c>
      <c r="F12" s="20"/>
    </row>
    <row r="13" spans="1:6" ht="10.5" customHeight="1" x14ac:dyDescent="0.2">
      <c r="B13" s="33" t="s">
        <v>193</v>
      </c>
      <c r="C13" s="30">
        <v>56753</v>
      </c>
      <c r="D13" s="222">
        <v>730</v>
      </c>
      <c r="E13" s="179">
        <v>-0.11215231062857856</v>
      </c>
      <c r="F13" s="20"/>
    </row>
    <row r="14" spans="1:6" x14ac:dyDescent="0.2">
      <c r="B14" s="33" t="s">
        <v>194</v>
      </c>
      <c r="C14" s="30">
        <v>859</v>
      </c>
      <c r="D14" s="222">
        <v>31</v>
      </c>
      <c r="E14" s="179">
        <v>-2.0524515393386511E-2</v>
      </c>
      <c r="F14" s="20"/>
    </row>
    <row r="15" spans="1:6" x14ac:dyDescent="0.2">
      <c r="B15" s="33" t="s">
        <v>322</v>
      </c>
      <c r="C15" s="30">
        <v>16</v>
      </c>
      <c r="D15" s="222">
        <v>12</v>
      </c>
      <c r="E15" s="179">
        <v>-0.36</v>
      </c>
      <c r="F15" s="20"/>
    </row>
    <row r="16" spans="1:6" x14ac:dyDescent="0.2">
      <c r="B16" s="33" t="s">
        <v>324</v>
      </c>
      <c r="C16" s="30"/>
      <c r="D16" s="222"/>
      <c r="E16" s="179"/>
      <c r="F16" s="20"/>
    </row>
    <row r="17" spans="1:6" x14ac:dyDescent="0.2">
      <c r="B17" s="33" t="s">
        <v>325</v>
      </c>
      <c r="C17" s="30">
        <v>36238</v>
      </c>
      <c r="D17" s="222">
        <v>305</v>
      </c>
      <c r="E17" s="179">
        <v>-0.14792259399468599</v>
      </c>
      <c r="F17" s="20"/>
    </row>
    <row r="18" spans="1:6" x14ac:dyDescent="0.2">
      <c r="B18" s="33" t="s">
        <v>320</v>
      </c>
      <c r="C18" s="30">
        <v>47</v>
      </c>
      <c r="D18" s="222">
        <v>0</v>
      </c>
      <c r="E18" s="179">
        <v>9.3023255813953432E-2</v>
      </c>
      <c r="F18" s="20"/>
    </row>
    <row r="19" spans="1:6" x14ac:dyDescent="0.2">
      <c r="B19" s="33" t="s">
        <v>321</v>
      </c>
      <c r="C19" s="30">
        <v>19593</v>
      </c>
      <c r="D19" s="222">
        <v>382</v>
      </c>
      <c r="E19" s="179">
        <v>-4.1860237664433475E-2</v>
      </c>
      <c r="F19" s="20"/>
    </row>
    <row r="20" spans="1:6" x14ac:dyDescent="0.2">
      <c r="B20" s="33" t="s">
        <v>323</v>
      </c>
      <c r="C20" s="30">
        <v>58322.2</v>
      </c>
      <c r="D20" s="222">
        <v>760</v>
      </c>
      <c r="E20" s="179">
        <v>-0.12041106261556234</v>
      </c>
      <c r="F20" s="20"/>
    </row>
    <row r="21" spans="1:6" x14ac:dyDescent="0.2">
      <c r="B21" s="35"/>
      <c r="C21" s="30"/>
      <c r="D21" s="222"/>
      <c r="E21" s="179"/>
      <c r="F21" s="34"/>
    </row>
    <row r="22" spans="1:6" s="28" customFormat="1" ht="10.5" customHeight="1" x14ac:dyDescent="0.2">
      <c r="A22" s="24"/>
      <c r="B22" s="31" t="s">
        <v>102</v>
      </c>
      <c r="C22" s="30"/>
      <c r="D22" s="222"/>
      <c r="E22" s="179"/>
      <c r="F22" s="36"/>
    </row>
    <row r="23" spans="1:6" ht="10.5" customHeight="1" x14ac:dyDescent="0.2">
      <c r="B23" s="16" t="s">
        <v>22</v>
      </c>
      <c r="C23" s="30">
        <v>1703631</v>
      </c>
      <c r="D23" s="222">
        <v>281121</v>
      </c>
      <c r="E23" s="179">
        <v>-9.706530363250232E-2</v>
      </c>
      <c r="F23" s="20"/>
    </row>
    <row r="24" spans="1:6" ht="10.5" customHeight="1" x14ac:dyDescent="0.2">
      <c r="B24" s="16" t="s">
        <v>23</v>
      </c>
      <c r="C24" s="30">
        <v>56</v>
      </c>
      <c r="D24" s="222">
        <v>1</v>
      </c>
      <c r="E24" s="179"/>
      <c r="F24" s="34"/>
    </row>
    <row r="25" spans="1:6" ht="10.5" customHeight="1" x14ac:dyDescent="0.2">
      <c r="B25" s="33" t="s">
        <v>193</v>
      </c>
      <c r="C25" s="30">
        <v>35350.5</v>
      </c>
      <c r="D25" s="222">
        <v>8295</v>
      </c>
      <c r="E25" s="179">
        <v>-3.7639077562198642E-2</v>
      </c>
      <c r="F25" s="34"/>
    </row>
    <row r="26" spans="1:6" ht="10.5" customHeight="1" x14ac:dyDescent="0.2">
      <c r="B26" s="33" t="s">
        <v>194</v>
      </c>
      <c r="C26" s="30">
        <v>1023812</v>
      </c>
      <c r="D26" s="222">
        <v>259164</v>
      </c>
      <c r="E26" s="179">
        <v>-4.9600206452858564E-2</v>
      </c>
      <c r="F26" s="34"/>
    </row>
    <row r="27" spans="1:6" ht="10.5" customHeight="1" x14ac:dyDescent="0.2">
      <c r="B27" s="33" t="s">
        <v>322</v>
      </c>
      <c r="C27" s="30">
        <v>6861</v>
      </c>
      <c r="D27" s="222">
        <v>4534</v>
      </c>
      <c r="E27" s="179">
        <v>-3.7592930284752413E-2</v>
      </c>
      <c r="F27" s="34"/>
    </row>
    <row r="28" spans="1:6" ht="10.5" customHeight="1" x14ac:dyDescent="0.2">
      <c r="B28" s="33" t="s">
        <v>324</v>
      </c>
      <c r="C28" s="30">
        <v>91400</v>
      </c>
      <c r="D28" s="222">
        <v>89167</v>
      </c>
      <c r="E28" s="179">
        <v>-8.2209525339652756E-2</v>
      </c>
      <c r="F28" s="34"/>
    </row>
    <row r="29" spans="1:6" ht="10.5" customHeight="1" x14ac:dyDescent="0.2">
      <c r="B29" s="33" t="s">
        <v>325</v>
      </c>
      <c r="C29" s="30">
        <v>97703</v>
      </c>
      <c r="D29" s="222">
        <v>90831</v>
      </c>
      <c r="E29" s="179">
        <v>-5.3943877452214517E-2</v>
      </c>
      <c r="F29" s="34"/>
    </row>
    <row r="30" spans="1:6" ht="10.5" customHeight="1" x14ac:dyDescent="0.2">
      <c r="B30" s="33" t="s">
        <v>320</v>
      </c>
      <c r="C30" s="30">
        <v>608160</v>
      </c>
      <c r="D30" s="222">
        <v>13063</v>
      </c>
      <c r="E30" s="179">
        <v>-4.7911278656906142E-2</v>
      </c>
      <c r="F30" s="34"/>
    </row>
    <row r="31" spans="1:6" ht="10.5" customHeight="1" x14ac:dyDescent="0.2">
      <c r="B31" s="33" t="s">
        <v>321</v>
      </c>
      <c r="C31" s="30">
        <v>27934</v>
      </c>
      <c r="D31" s="222">
        <v>4048</v>
      </c>
      <c r="E31" s="179">
        <v>3.6858320032663983E-2</v>
      </c>
      <c r="F31" s="34"/>
    </row>
    <row r="32" spans="1:6" ht="10.5" customHeight="1" x14ac:dyDescent="0.2">
      <c r="B32" s="33" t="s">
        <v>323</v>
      </c>
      <c r="C32" s="30">
        <v>191754</v>
      </c>
      <c r="D32" s="222">
        <v>57521</v>
      </c>
      <c r="E32" s="179">
        <v>-4.8596243584050458E-2</v>
      </c>
      <c r="F32" s="34"/>
    </row>
    <row r="33" spans="1:6" ht="10.5" customHeight="1" x14ac:dyDescent="0.2">
      <c r="B33" s="16" t="s">
        <v>195</v>
      </c>
      <c r="C33" s="30">
        <v>1059162.5</v>
      </c>
      <c r="D33" s="222">
        <v>267459</v>
      </c>
      <c r="E33" s="179">
        <v>-4.9205791216799466E-2</v>
      </c>
      <c r="F33" s="34"/>
    </row>
    <row r="34" spans="1:6" ht="10.5" customHeight="1" x14ac:dyDescent="0.2">
      <c r="B34" s="16" t="s">
        <v>196</v>
      </c>
      <c r="C34" s="30">
        <v>50</v>
      </c>
      <c r="D34" s="222"/>
      <c r="E34" s="179">
        <v>-0.39759036144578308</v>
      </c>
      <c r="F34" s="34"/>
    </row>
    <row r="35" spans="1:6" ht="10.5" customHeight="1" x14ac:dyDescent="0.2">
      <c r="B35" s="16" t="s">
        <v>197</v>
      </c>
      <c r="C35" s="30">
        <v>21</v>
      </c>
      <c r="D35" s="222"/>
      <c r="E35" s="179">
        <v>0.23529411764705888</v>
      </c>
      <c r="F35" s="34"/>
    </row>
    <row r="36" spans="1:6" ht="10.5" customHeight="1" x14ac:dyDescent="0.2">
      <c r="B36" s="16" t="s">
        <v>198</v>
      </c>
      <c r="C36" s="30">
        <v>420</v>
      </c>
      <c r="D36" s="222"/>
      <c r="E36" s="179">
        <v>-0.29411764705882348</v>
      </c>
      <c r="F36" s="34"/>
    </row>
    <row r="37" spans="1:6" ht="17.25"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0">
        <v>2475468</v>
      </c>
      <c r="D39" s="222">
        <v>286261</v>
      </c>
      <c r="E39" s="179">
        <v>-9.3501137578314908E-2</v>
      </c>
      <c r="F39" s="34"/>
    </row>
    <row r="40" spans="1:6" ht="10.5" customHeight="1" x14ac:dyDescent="0.2">
      <c r="B40" s="16" t="s">
        <v>23</v>
      </c>
      <c r="C40" s="30">
        <v>7526</v>
      </c>
      <c r="D40" s="222">
        <v>1</v>
      </c>
      <c r="E40" s="179">
        <v>-0.24209466263846924</v>
      </c>
      <c r="F40" s="34"/>
    </row>
    <row r="41" spans="1:6" s="28" customFormat="1" ht="10.5" customHeight="1" x14ac:dyDescent="0.2">
      <c r="A41" s="24"/>
      <c r="B41" s="33" t="s">
        <v>193</v>
      </c>
      <c r="C41" s="30">
        <v>36919.699999999997</v>
      </c>
      <c r="D41" s="222">
        <v>8325</v>
      </c>
      <c r="E41" s="179">
        <v>-5.6179746557150079E-2</v>
      </c>
      <c r="F41" s="27"/>
    </row>
    <row r="42" spans="1:6" ht="10.5" customHeight="1" x14ac:dyDescent="0.2">
      <c r="B42" s="33" t="s">
        <v>194</v>
      </c>
      <c r="C42" s="343">
        <v>1080565</v>
      </c>
      <c r="D42" s="222">
        <v>259894</v>
      </c>
      <c r="E42" s="344">
        <v>-5.3104041438336469E-2</v>
      </c>
      <c r="F42" s="34"/>
    </row>
    <row r="43" spans="1:6" ht="10.5" customHeight="1" x14ac:dyDescent="0.2">
      <c r="B43" s="33" t="s">
        <v>322</v>
      </c>
      <c r="C43" s="343">
        <v>7720</v>
      </c>
      <c r="D43" s="222">
        <v>4565</v>
      </c>
      <c r="E43" s="344">
        <v>-3.5723207594304252E-2</v>
      </c>
      <c r="F43" s="34"/>
    </row>
    <row r="44" spans="1:6" ht="10.5" customHeight="1" x14ac:dyDescent="0.2">
      <c r="B44" s="33" t="s">
        <v>324</v>
      </c>
      <c r="C44" s="343">
        <v>91416</v>
      </c>
      <c r="D44" s="222">
        <v>89179</v>
      </c>
      <c r="E44" s="344">
        <v>-8.2279243464642771E-2</v>
      </c>
      <c r="F44" s="34"/>
    </row>
    <row r="45" spans="1:6" ht="10.5" customHeight="1" x14ac:dyDescent="0.2">
      <c r="B45" s="33" t="s">
        <v>325</v>
      </c>
      <c r="C45" s="343">
        <v>97703</v>
      </c>
      <c r="D45" s="222">
        <v>90831</v>
      </c>
      <c r="E45" s="344">
        <v>-5.3934716721698805E-2</v>
      </c>
      <c r="F45" s="34"/>
    </row>
    <row r="46" spans="1:6" ht="10.5" customHeight="1" x14ac:dyDescent="0.2">
      <c r="B46" s="33" t="s">
        <v>320</v>
      </c>
      <c r="C46" s="343">
        <v>644398</v>
      </c>
      <c r="D46" s="222">
        <v>13368</v>
      </c>
      <c r="E46" s="344">
        <v>-5.4154379980419609E-2</v>
      </c>
      <c r="F46" s="34"/>
    </row>
    <row r="47" spans="1:6" ht="10.5" customHeight="1" x14ac:dyDescent="0.2">
      <c r="B47" s="33" t="s">
        <v>321</v>
      </c>
      <c r="C47" s="343">
        <v>27981</v>
      </c>
      <c r="D47" s="222">
        <v>4048</v>
      </c>
      <c r="E47" s="344">
        <v>3.6947820930921971E-2</v>
      </c>
      <c r="F47" s="34"/>
    </row>
    <row r="48" spans="1:6" ht="10.5" customHeight="1" x14ac:dyDescent="0.2">
      <c r="B48" s="33" t="s">
        <v>323</v>
      </c>
      <c r="C48" s="343">
        <v>211347</v>
      </c>
      <c r="D48" s="222">
        <v>57903</v>
      </c>
      <c r="E48" s="344">
        <v>-4.797576549285465E-2</v>
      </c>
      <c r="F48" s="34"/>
    </row>
    <row r="49" spans="1:6" ht="10.5" customHeight="1" x14ac:dyDescent="0.2">
      <c r="B49" s="16" t="s">
        <v>196</v>
      </c>
      <c r="C49" s="343">
        <v>1117484.7</v>
      </c>
      <c r="D49" s="222">
        <v>268219</v>
      </c>
      <c r="E49" s="344">
        <v>-5.3205977414904182E-2</v>
      </c>
      <c r="F49" s="34"/>
    </row>
    <row r="50" spans="1:6" s="28" customFormat="1" ht="10.5" customHeight="1" x14ac:dyDescent="0.2">
      <c r="A50" s="24"/>
      <c r="B50" s="16" t="s">
        <v>197</v>
      </c>
      <c r="C50" s="343">
        <v>50</v>
      </c>
      <c r="D50" s="222"/>
      <c r="E50" s="344">
        <v>-0.39759036144578308</v>
      </c>
      <c r="F50" s="27"/>
    </row>
    <row r="51" spans="1:6" ht="10.5" customHeight="1" x14ac:dyDescent="0.2">
      <c r="B51" s="16" t="s">
        <v>198</v>
      </c>
      <c r="C51" s="343">
        <v>21</v>
      </c>
      <c r="D51" s="222"/>
      <c r="E51" s="344">
        <v>0.23529411764705888</v>
      </c>
      <c r="F51" s="34"/>
    </row>
    <row r="52" spans="1:6" ht="11.25" customHeight="1" x14ac:dyDescent="0.2">
      <c r="B52" s="16" t="s">
        <v>303</v>
      </c>
      <c r="C52" s="343">
        <v>420</v>
      </c>
      <c r="D52" s="222"/>
      <c r="E52" s="344">
        <v>-0.29411764705882348</v>
      </c>
      <c r="F52" s="34"/>
    </row>
    <row r="53" spans="1:6" ht="11.25" hidden="1" customHeight="1" x14ac:dyDescent="0.2">
      <c r="B53" s="16"/>
      <c r="C53" s="30"/>
      <c r="D53" s="222"/>
      <c r="E53" s="179"/>
      <c r="F53" s="34"/>
    </row>
    <row r="54" spans="1:6" ht="11.25" customHeight="1" x14ac:dyDescent="0.2">
      <c r="B54" s="31" t="s">
        <v>122</v>
      </c>
      <c r="C54" s="30"/>
      <c r="D54" s="222"/>
      <c r="E54" s="179"/>
      <c r="F54" s="34"/>
    </row>
    <row r="55" spans="1:6" ht="10.5" customHeight="1" x14ac:dyDescent="0.2">
      <c r="B55" s="16" t="s">
        <v>22</v>
      </c>
      <c r="C55" s="30">
        <v>1111639</v>
      </c>
      <c r="D55" s="222">
        <v>2252</v>
      </c>
      <c r="E55" s="179">
        <v>5.3518491842057481E-2</v>
      </c>
      <c r="F55" s="34"/>
    </row>
    <row r="56" spans="1:6" ht="10.5" customHeight="1" x14ac:dyDescent="0.2">
      <c r="B56" s="16" t="s">
        <v>169</v>
      </c>
      <c r="C56" s="30">
        <v>44374</v>
      </c>
      <c r="D56" s="222"/>
      <c r="E56" s="179">
        <v>-0.17183329911722434</v>
      </c>
      <c r="F56" s="34"/>
    </row>
    <row r="57" spans="1:6" ht="6" customHeight="1" x14ac:dyDescent="0.2">
      <c r="B57" s="35"/>
      <c r="C57" s="30"/>
      <c r="D57" s="222"/>
      <c r="E57" s="179"/>
      <c r="F57" s="34"/>
    </row>
    <row r="58" spans="1:6" s="28" customFormat="1" ht="11.25" customHeight="1" x14ac:dyDescent="0.2">
      <c r="A58" s="24"/>
      <c r="B58" s="31" t="s">
        <v>121</v>
      </c>
      <c r="C58" s="30"/>
      <c r="D58" s="222"/>
      <c r="E58" s="179"/>
      <c r="F58" s="36"/>
    </row>
    <row r="59" spans="1:6" s="28" customFormat="1" ht="10.5" customHeight="1" x14ac:dyDescent="0.2">
      <c r="A59" s="24"/>
      <c r="B59" s="16" t="s">
        <v>22</v>
      </c>
      <c r="C59" s="30">
        <v>19126</v>
      </c>
      <c r="D59" s="222"/>
      <c r="E59" s="179">
        <v>-2.2432051750221893E-3</v>
      </c>
      <c r="F59" s="36"/>
    </row>
    <row r="60" spans="1:6" s="28" customFormat="1" ht="10.5" customHeight="1" x14ac:dyDescent="0.2">
      <c r="A60" s="24"/>
      <c r="B60" s="16" t="s">
        <v>23</v>
      </c>
      <c r="C60" s="30">
        <v>2</v>
      </c>
      <c r="D60" s="222"/>
      <c r="E60" s="179"/>
      <c r="F60" s="36"/>
    </row>
    <row r="61" spans="1:6" s="28" customFormat="1" ht="10.5" customHeight="1" x14ac:dyDescent="0.2">
      <c r="A61" s="24"/>
      <c r="B61" s="16" t="s">
        <v>199</v>
      </c>
      <c r="C61" s="30">
        <v>17990</v>
      </c>
      <c r="D61" s="222"/>
      <c r="E61" s="179">
        <v>1.0560611167284684E-2</v>
      </c>
      <c r="F61" s="36"/>
    </row>
    <row r="62" spans="1:6" s="28" customFormat="1" ht="10.5" customHeight="1" x14ac:dyDescent="0.2">
      <c r="A62" s="24"/>
      <c r="B62" s="16" t="s">
        <v>200</v>
      </c>
      <c r="C62" s="30">
        <v>1246</v>
      </c>
      <c r="D62" s="222"/>
      <c r="E62" s="179">
        <v>0.11449016100178899</v>
      </c>
      <c r="F62" s="36"/>
    </row>
    <row r="63" spans="1:6" s="28" customFormat="1" ht="10.5" customHeight="1" x14ac:dyDescent="0.2">
      <c r="A63" s="24"/>
      <c r="B63" s="16" t="s">
        <v>201</v>
      </c>
      <c r="C63" s="30">
        <v>4439</v>
      </c>
      <c r="D63" s="222">
        <v>8</v>
      </c>
      <c r="E63" s="179">
        <v>4.0553211439287473E-2</v>
      </c>
      <c r="F63" s="36"/>
    </row>
    <row r="64" spans="1:6" s="28" customFormat="1" ht="10.5" customHeight="1" x14ac:dyDescent="0.2">
      <c r="A64" s="24"/>
      <c r="B64" s="16" t="s">
        <v>202</v>
      </c>
      <c r="C64" s="30">
        <v>156176</v>
      </c>
      <c r="D64" s="222"/>
      <c r="E64" s="179">
        <v>5.3328747074574023E-2</v>
      </c>
      <c r="F64" s="36"/>
    </row>
    <row r="65" spans="1:6" s="28" customFormat="1" ht="10.5" customHeight="1" x14ac:dyDescent="0.2">
      <c r="A65" s="24"/>
      <c r="B65" s="16" t="s">
        <v>203</v>
      </c>
      <c r="C65" s="30">
        <v>9750</v>
      </c>
      <c r="D65" s="222"/>
      <c r="E65" s="179">
        <v>-5.3489952431802767E-2</v>
      </c>
      <c r="F65" s="36"/>
    </row>
    <row r="66" spans="1:6" s="28" customFormat="1" ht="10.5" customHeight="1" x14ac:dyDescent="0.2">
      <c r="A66" s="24"/>
      <c r="B66" s="16" t="s">
        <v>204</v>
      </c>
      <c r="C66" s="30">
        <v>8710.01</v>
      </c>
      <c r="D66" s="222"/>
      <c r="E66" s="179">
        <v>-3.4741508283925304E-2</v>
      </c>
      <c r="F66" s="36"/>
    </row>
    <row r="67" spans="1:6" s="28" customFormat="1" ht="6.75" customHeight="1" x14ac:dyDescent="0.2">
      <c r="A67" s="24"/>
      <c r="B67" s="35"/>
      <c r="C67" s="30"/>
      <c r="D67" s="222"/>
      <c r="E67" s="179"/>
      <c r="F67" s="36"/>
    </row>
    <row r="68" spans="1:6" s="28" customFormat="1" ht="10.5" customHeight="1" x14ac:dyDescent="0.2">
      <c r="A68" s="24"/>
      <c r="B68" s="31" t="s">
        <v>243</v>
      </c>
      <c r="C68" s="30"/>
      <c r="D68" s="222"/>
      <c r="E68" s="179"/>
      <c r="F68" s="36"/>
    </row>
    <row r="69" spans="1:6" s="28" customFormat="1" ht="10.5" customHeight="1" x14ac:dyDescent="0.2">
      <c r="A69" s="24"/>
      <c r="B69" s="16" t="s">
        <v>22</v>
      </c>
      <c r="C69" s="30">
        <v>181979</v>
      </c>
      <c r="D69" s="222"/>
      <c r="E69" s="179">
        <v>-2.9528146931461885E-2</v>
      </c>
      <c r="F69" s="36"/>
    </row>
    <row r="70" spans="1:6" s="28" customFormat="1" ht="10.5" customHeight="1" x14ac:dyDescent="0.2">
      <c r="A70" s="24"/>
      <c r="B70" s="16" t="s">
        <v>23</v>
      </c>
      <c r="C70" s="30">
        <v>9426</v>
      </c>
      <c r="D70" s="222"/>
      <c r="E70" s="179">
        <v>-2.0471786345214626E-2</v>
      </c>
      <c r="F70" s="36"/>
    </row>
    <row r="71" spans="1:6" s="28" customFormat="1" ht="10.5" customHeight="1" x14ac:dyDescent="0.2">
      <c r="A71" s="24"/>
      <c r="B71" s="33" t="s">
        <v>193</v>
      </c>
      <c r="C71" s="30">
        <v>20815.5</v>
      </c>
      <c r="D71" s="222"/>
      <c r="E71" s="179">
        <v>0.16539669564925297</v>
      </c>
      <c r="F71" s="36"/>
    </row>
    <row r="72" spans="1:6" s="28" customFormat="1" ht="10.5" customHeight="1" x14ac:dyDescent="0.2">
      <c r="A72" s="24"/>
      <c r="B72" s="33" t="s">
        <v>194</v>
      </c>
      <c r="C72" s="30">
        <v>35718</v>
      </c>
      <c r="D72" s="222"/>
      <c r="E72" s="179">
        <v>-4.4775284043208075E-4</v>
      </c>
      <c r="F72" s="36"/>
    </row>
    <row r="73" spans="1:6" s="28" customFormat="1" ht="10.5" customHeight="1" x14ac:dyDescent="0.2">
      <c r="A73" s="24"/>
      <c r="B73" s="33" t="s">
        <v>322</v>
      </c>
      <c r="C73" s="30">
        <v>238</v>
      </c>
      <c r="D73" s="222"/>
      <c r="E73" s="179">
        <v>0.23316062176165797</v>
      </c>
      <c r="F73" s="36"/>
    </row>
    <row r="74" spans="1:6" s="28" customFormat="1" ht="10.5" customHeight="1" x14ac:dyDescent="0.2">
      <c r="A74" s="24"/>
      <c r="B74" s="33" t="s">
        <v>324</v>
      </c>
      <c r="C74" s="30">
        <v>2329</v>
      </c>
      <c r="D74" s="222"/>
      <c r="E74" s="179">
        <v>0.196813977389517</v>
      </c>
      <c r="F74" s="36"/>
    </row>
    <row r="75" spans="1:6" s="28" customFormat="1" ht="10.5" customHeight="1" x14ac:dyDescent="0.2">
      <c r="A75" s="24"/>
      <c r="B75" s="33" t="s">
        <v>325</v>
      </c>
      <c r="C75" s="30">
        <v>1045</v>
      </c>
      <c r="D75" s="222"/>
      <c r="E75" s="179">
        <v>-0.44266666666666665</v>
      </c>
      <c r="F75" s="36"/>
    </row>
    <row r="76" spans="1:6" s="28" customFormat="1" ht="10.5" customHeight="1" x14ac:dyDescent="0.2">
      <c r="A76" s="24"/>
      <c r="B76" s="33" t="s">
        <v>320</v>
      </c>
      <c r="C76" s="30">
        <v>6418</v>
      </c>
      <c r="D76" s="222"/>
      <c r="E76" s="179">
        <v>2.029664324746383E-3</v>
      </c>
      <c r="F76" s="36"/>
    </row>
    <row r="77" spans="1:6" s="28" customFormat="1" ht="10.5" customHeight="1" x14ac:dyDescent="0.2">
      <c r="A77" s="24"/>
      <c r="B77" s="33" t="s">
        <v>321</v>
      </c>
      <c r="C77" s="30">
        <v>4454</v>
      </c>
      <c r="D77" s="222"/>
      <c r="E77" s="179">
        <v>0.16019796822089094</v>
      </c>
      <c r="F77" s="36"/>
    </row>
    <row r="78" spans="1:6" s="28" customFormat="1" ht="10.5" customHeight="1" x14ac:dyDescent="0.2">
      <c r="A78" s="24"/>
      <c r="B78" s="33" t="s">
        <v>323</v>
      </c>
      <c r="C78" s="30">
        <v>21234</v>
      </c>
      <c r="D78" s="222"/>
      <c r="E78" s="179">
        <v>-1.1268392624324775E-2</v>
      </c>
      <c r="F78" s="36"/>
    </row>
    <row r="79" spans="1:6" s="28" customFormat="1" ht="10.5" customHeight="1" x14ac:dyDescent="0.2">
      <c r="A79" s="24"/>
      <c r="B79" s="16" t="s">
        <v>195</v>
      </c>
      <c r="C79" s="30">
        <v>56533.5</v>
      </c>
      <c r="D79" s="222"/>
      <c r="E79" s="179">
        <v>5.4821971329575447E-2</v>
      </c>
      <c r="F79" s="36"/>
    </row>
    <row r="80" spans="1:6" s="28" customFormat="1" ht="10.5" customHeight="1" x14ac:dyDescent="0.2">
      <c r="A80" s="24"/>
      <c r="B80" s="16" t="s">
        <v>196</v>
      </c>
      <c r="C80" s="30">
        <v>42</v>
      </c>
      <c r="D80" s="222"/>
      <c r="E80" s="179">
        <v>-0.4</v>
      </c>
      <c r="F80" s="36"/>
    </row>
    <row r="81" spans="1:6" s="28" customFormat="1" ht="10.5" customHeight="1" x14ac:dyDescent="0.2">
      <c r="A81" s="24"/>
      <c r="B81" s="16" t="s">
        <v>197</v>
      </c>
      <c r="C81" s="30">
        <v>3</v>
      </c>
      <c r="D81" s="222"/>
      <c r="E81" s="179">
        <v>-0.25</v>
      </c>
      <c r="F81" s="36"/>
    </row>
    <row r="82" spans="1:6" s="28" customFormat="1" ht="10.5" customHeight="1" x14ac:dyDescent="0.2">
      <c r="A82" s="24"/>
      <c r="B82" s="16" t="s">
        <v>198</v>
      </c>
      <c r="C82" s="343"/>
      <c r="D82" s="222"/>
      <c r="E82" s="344"/>
      <c r="F82" s="36"/>
    </row>
    <row r="83" spans="1:6" ht="10.5" customHeight="1" x14ac:dyDescent="0.2">
      <c r="B83" s="16" t="s">
        <v>200</v>
      </c>
      <c r="C83" s="343">
        <v>446</v>
      </c>
      <c r="D83" s="222"/>
      <c r="E83" s="344">
        <v>-4.2918454935622297E-2</v>
      </c>
      <c r="F83" s="34"/>
    </row>
    <row r="84" spans="1:6" ht="10.5" customHeight="1" x14ac:dyDescent="0.2">
      <c r="B84" s="16" t="s">
        <v>201</v>
      </c>
      <c r="C84" s="343">
        <v>1237</v>
      </c>
      <c r="D84" s="222"/>
      <c r="E84" s="344">
        <v>3.6881810561609329E-2</v>
      </c>
      <c r="F84" s="20"/>
    </row>
    <row r="85" spans="1:6" ht="10.5" customHeight="1" x14ac:dyDescent="0.2">
      <c r="B85" s="16" t="s">
        <v>202</v>
      </c>
      <c r="C85" s="343">
        <v>32379</v>
      </c>
      <c r="D85" s="222"/>
      <c r="E85" s="344">
        <v>0.10678516492907186</v>
      </c>
      <c r="F85" s="34"/>
    </row>
    <row r="86" spans="1:6" ht="10.5" customHeight="1" x14ac:dyDescent="0.2">
      <c r="B86" s="16" t="s">
        <v>203</v>
      </c>
      <c r="C86" s="343">
        <v>3826</v>
      </c>
      <c r="D86" s="222"/>
      <c r="E86" s="344">
        <v>0.17795566502463056</v>
      </c>
      <c r="F86" s="34"/>
    </row>
    <row r="87" spans="1:6" ht="10.5" customHeight="1" x14ac:dyDescent="0.2">
      <c r="B87" s="16" t="s">
        <v>204</v>
      </c>
      <c r="C87" s="343">
        <v>1095</v>
      </c>
      <c r="D87" s="222"/>
      <c r="E87" s="344">
        <v>0.47972972972972983</v>
      </c>
      <c r="F87" s="34"/>
    </row>
    <row r="88" spans="1:6" s="28" customFormat="1" ht="14.25" customHeight="1" x14ac:dyDescent="0.2">
      <c r="A88" s="24"/>
      <c r="B88" s="16" t="s">
        <v>303</v>
      </c>
      <c r="C88" s="345"/>
      <c r="D88" s="222"/>
      <c r="E88" s="346"/>
      <c r="F88" s="47"/>
    </row>
    <row r="89" spans="1:6" s="28" customFormat="1" ht="12" customHeight="1" x14ac:dyDescent="0.2">
      <c r="A89" s="24"/>
      <c r="B89" s="31" t="s">
        <v>278</v>
      </c>
      <c r="C89" s="345"/>
      <c r="D89" s="222"/>
      <c r="E89" s="346"/>
      <c r="F89" s="47"/>
    </row>
    <row r="90" spans="1:6" ht="10.5" customHeight="1" x14ac:dyDescent="0.2">
      <c r="B90" s="16" t="s">
        <v>22</v>
      </c>
      <c r="C90" s="345">
        <v>3788212</v>
      </c>
      <c r="D90" s="222">
        <v>288513</v>
      </c>
      <c r="E90" s="346">
        <v>-5.1204537132443773E-2</v>
      </c>
      <c r="F90" s="47"/>
    </row>
    <row r="91" spans="1:6" s="28" customFormat="1" ht="10.5" customHeight="1" x14ac:dyDescent="0.2">
      <c r="A91" s="24"/>
      <c r="B91" s="16" t="s">
        <v>169</v>
      </c>
      <c r="C91" s="345">
        <v>61328</v>
      </c>
      <c r="D91" s="222">
        <v>1</v>
      </c>
      <c r="E91" s="346">
        <v>-0.16142970437826454</v>
      </c>
      <c r="F91" s="47"/>
    </row>
    <row r="92" spans="1:6" ht="10.5" customHeight="1" x14ac:dyDescent="0.2">
      <c r="B92" s="33" t="s">
        <v>193</v>
      </c>
      <c r="C92" s="345">
        <v>362089.2</v>
      </c>
      <c r="D92" s="222">
        <v>8634</v>
      </c>
      <c r="E92" s="346">
        <v>7.0963742315066192E-2</v>
      </c>
      <c r="F92" s="47"/>
    </row>
    <row r="93" spans="1:6" ht="10.5" customHeight="1" x14ac:dyDescent="0.2">
      <c r="B93" s="33" t="s">
        <v>194</v>
      </c>
      <c r="C93" s="46">
        <v>1116283</v>
      </c>
      <c r="D93" s="222">
        <v>259894</v>
      </c>
      <c r="E93" s="190">
        <v>-5.1505247474401994E-2</v>
      </c>
      <c r="F93" s="47"/>
    </row>
    <row r="94" spans="1:6" ht="10.5" customHeight="1" x14ac:dyDescent="0.2">
      <c r="B94" s="33" t="s">
        <v>322</v>
      </c>
      <c r="C94" s="46">
        <v>7958</v>
      </c>
      <c r="D94" s="222">
        <v>4565</v>
      </c>
      <c r="E94" s="190">
        <v>-2.9393828515672626E-2</v>
      </c>
      <c r="F94" s="47"/>
    </row>
    <row r="95" spans="1:6" ht="10.5" customHeight="1" x14ac:dyDescent="0.2">
      <c r="B95" s="33" t="s">
        <v>324</v>
      </c>
      <c r="C95" s="46">
        <v>93745</v>
      </c>
      <c r="D95" s="222">
        <v>89179</v>
      </c>
      <c r="E95" s="190">
        <v>-7.6931408653183375E-2</v>
      </c>
      <c r="F95" s="47"/>
    </row>
    <row r="96" spans="1:6" ht="10.5" customHeight="1" x14ac:dyDescent="0.2">
      <c r="B96" s="33" t="s">
        <v>325</v>
      </c>
      <c r="C96" s="46">
        <v>98748</v>
      </c>
      <c r="D96" s="222">
        <v>90831</v>
      </c>
      <c r="E96" s="190">
        <v>-6.0866588047323811E-2</v>
      </c>
      <c r="F96" s="47"/>
    </row>
    <row r="97" spans="2:6" ht="10.5" customHeight="1" x14ac:dyDescent="0.2">
      <c r="B97" s="33" t="s">
        <v>320</v>
      </c>
      <c r="C97" s="46">
        <v>650816</v>
      </c>
      <c r="D97" s="222">
        <v>13368</v>
      </c>
      <c r="E97" s="190">
        <v>-5.3631099697832529E-2</v>
      </c>
      <c r="F97" s="47"/>
    </row>
    <row r="98" spans="2:6" ht="10.5" customHeight="1" x14ac:dyDescent="0.2">
      <c r="B98" s="33" t="s">
        <v>321</v>
      </c>
      <c r="C98" s="46">
        <v>32435</v>
      </c>
      <c r="D98" s="222">
        <v>4048</v>
      </c>
      <c r="E98" s="190">
        <v>5.2298608182201667E-2</v>
      </c>
      <c r="F98" s="47"/>
    </row>
    <row r="99" spans="2:6" ht="10.5" customHeight="1" x14ac:dyDescent="0.2">
      <c r="B99" s="33" t="s">
        <v>323</v>
      </c>
      <c r="C99" s="46">
        <v>232581</v>
      </c>
      <c r="D99" s="222">
        <v>57903</v>
      </c>
      <c r="E99" s="190">
        <v>-4.4737928357706291E-2</v>
      </c>
      <c r="F99" s="47"/>
    </row>
    <row r="100" spans="2:6" ht="10.5" customHeight="1" x14ac:dyDescent="0.2">
      <c r="B100" s="16" t="s">
        <v>195</v>
      </c>
      <c r="C100" s="46">
        <v>1478372.2</v>
      </c>
      <c r="D100" s="222">
        <v>268528</v>
      </c>
      <c r="E100" s="190">
        <v>-2.4174253649893784E-2</v>
      </c>
      <c r="F100" s="47"/>
    </row>
    <row r="101" spans="2:6" ht="10.5" customHeight="1" x14ac:dyDescent="0.2">
      <c r="B101" s="16" t="s">
        <v>196</v>
      </c>
      <c r="C101" s="46">
        <v>92</v>
      </c>
      <c r="D101" s="222"/>
      <c r="E101" s="190">
        <v>-0.39869281045751637</v>
      </c>
      <c r="F101" s="47"/>
    </row>
    <row r="102" spans="2:6" ht="10.5" customHeight="1" x14ac:dyDescent="0.2">
      <c r="B102" s="16" t="s">
        <v>197</v>
      </c>
      <c r="C102" s="46">
        <v>24</v>
      </c>
      <c r="D102" s="222"/>
      <c r="E102" s="190">
        <v>0.14285714285714279</v>
      </c>
      <c r="F102" s="47"/>
    </row>
    <row r="103" spans="2:6" ht="10.5" customHeight="1" x14ac:dyDescent="0.2">
      <c r="B103" s="16" t="s">
        <v>198</v>
      </c>
      <c r="C103" s="46">
        <v>420</v>
      </c>
      <c r="D103" s="222"/>
      <c r="E103" s="190">
        <v>-0.29411764705882348</v>
      </c>
      <c r="F103" s="47"/>
    </row>
    <row r="104" spans="2:6" ht="10.5" customHeight="1" x14ac:dyDescent="0.2">
      <c r="B104" s="16" t="s">
        <v>200</v>
      </c>
      <c r="C104" s="46">
        <v>1692</v>
      </c>
      <c r="D104" s="222"/>
      <c r="E104" s="190">
        <v>6.8181818181818121E-2</v>
      </c>
      <c r="F104" s="47"/>
    </row>
    <row r="105" spans="2:6" ht="10.5" customHeight="1" x14ac:dyDescent="0.2">
      <c r="B105" s="16" t="s">
        <v>201</v>
      </c>
      <c r="C105" s="46">
        <v>5676</v>
      </c>
      <c r="D105" s="222">
        <v>8</v>
      </c>
      <c r="E105" s="190">
        <v>3.9750870122733151E-2</v>
      </c>
      <c r="F105" s="47"/>
    </row>
    <row r="106" spans="2:6" ht="10.5" customHeight="1" x14ac:dyDescent="0.2">
      <c r="B106" s="16" t="s">
        <v>202</v>
      </c>
      <c r="C106" s="46">
        <v>188555</v>
      </c>
      <c r="D106" s="222"/>
      <c r="E106" s="190">
        <v>6.2138077105067469E-2</v>
      </c>
      <c r="F106" s="47"/>
    </row>
    <row r="107" spans="2:6" ht="10.5" customHeight="1" x14ac:dyDescent="0.2">
      <c r="B107" s="16" t="s">
        <v>203</v>
      </c>
      <c r="C107" s="46">
        <v>13576</v>
      </c>
      <c r="D107" s="222"/>
      <c r="E107" s="190">
        <v>1.9927669938741843E-3</v>
      </c>
      <c r="F107" s="47"/>
    </row>
    <row r="108" spans="2:6" ht="10.5" customHeight="1" x14ac:dyDescent="0.2">
      <c r="B108" s="16" t="s">
        <v>204</v>
      </c>
      <c r="C108" s="46">
        <v>9805.01</v>
      </c>
      <c r="D108" s="222"/>
      <c r="E108" s="190">
        <v>4.2515491370922476E-3</v>
      </c>
      <c r="F108" s="47"/>
    </row>
    <row r="109" spans="2:6" ht="10.5" customHeight="1" x14ac:dyDescent="0.2">
      <c r="B109" s="21" t="s">
        <v>303</v>
      </c>
      <c r="C109" s="399"/>
      <c r="D109" s="342"/>
      <c r="E109" s="347"/>
      <c r="F109" s="47"/>
    </row>
    <row r="110" spans="2:6" ht="13.5" customHeight="1" x14ac:dyDescent="0.2">
      <c r="B110" s="43"/>
      <c r="D110" s="350"/>
      <c r="E110" s="350"/>
      <c r="F110" s="51"/>
    </row>
    <row r="111" spans="2:6" ht="15" customHeight="1" x14ac:dyDescent="0.25">
      <c r="B111" s="7" t="s">
        <v>288</v>
      </c>
      <c r="C111" s="8"/>
      <c r="D111" s="349"/>
      <c r="E111" s="349"/>
      <c r="F111" s="8"/>
    </row>
    <row r="112" spans="2:6" ht="9.75" customHeight="1" x14ac:dyDescent="0.2">
      <c r="B112" s="9" t="str">
        <f>B3</f>
        <v>PERIODE DU 1.1 AU 31.10.2024</v>
      </c>
      <c r="D112" s="350"/>
      <c r="E112" s="350"/>
    </row>
    <row r="113" spans="1:6" ht="14.25" customHeight="1" x14ac:dyDescent="0.2">
      <c r="B113" s="12" t="s">
        <v>174</v>
      </c>
      <c r="C113" s="13"/>
      <c r="D113" s="353"/>
      <c r="E113" s="351"/>
      <c r="F113" s="15"/>
    </row>
    <row r="114" spans="1:6" ht="12" customHeight="1" x14ac:dyDescent="0.2">
      <c r="B114" s="16" t="s">
        <v>4</v>
      </c>
      <c r="C114" s="18" t="s">
        <v>6</v>
      </c>
      <c r="D114" s="219" t="s">
        <v>3</v>
      </c>
      <c r="E114" s="19" t="str">
        <f>CUMUL_Maladie_mnt!$H$5</f>
        <v>PCAP</v>
      </c>
      <c r="F114" s="20"/>
    </row>
    <row r="115" spans="1:6" ht="9.75" customHeight="1" x14ac:dyDescent="0.2">
      <c r="B115" s="21"/>
      <c r="C115" s="45"/>
      <c r="D115" s="220" t="s">
        <v>87</v>
      </c>
      <c r="E115" s="22" t="str">
        <f>CUMUL_Maladie_mnt!$H$6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3834389.359999917</v>
      </c>
      <c r="D119" s="222">
        <v>100552.38000000006</v>
      </c>
      <c r="E119" s="239">
        <v>5.8098639079606773E-3</v>
      </c>
      <c r="F119" s="20"/>
    </row>
    <row r="120" spans="1:6" ht="10.5" customHeight="1" x14ac:dyDescent="0.2">
      <c r="A120" s="2"/>
      <c r="B120" s="37" t="s">
        <v>206</v>
      </c>
      <c r="C120" s="238">
        <v>3916.1</v>
      </c>
      <c r="D120" s="222"/>
      <c r="E120" s="239"/>
      <c r="F120" s="20"/>
    </row>
    <row r="121" spans="1:6" ht="10.5" customHeight="1" x14ac:dyDescent="0.2">
      <c r="A121" s="2"/>
      <c r="B121" s="37" t="s">
        <v>226</v>
      </c>
      <c r="C121" s="238">
        <v>5675.6</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3844042.0599999172</v>
      </c>
      <c r="D126" s="222">
        <v>100552.38000000006</v>
      </c>
      <c r="E126" s="239">
        <v>8.5364278958399709E-4</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5159417.230000006</v>
      </c>
      <c r="D129" s="222">
        <v>38467.060000000005</v>
      </c>
      <c r="E129" s="239">
        <v>0.10280834120277516</v>
      </c>
      <c r="F129" s="20"/>
    </row>
    <row r="130" spans="1:6" ht="10.5" customHeight="1" x14ac:dyDescent="0.2">
      <c r="A130" s="2"/>
      <c r="B130" s="37" t="s">
        <v>208</v>
      </c>
      <c r="C130" s="238">
        <v>123695.69999999995</v>
      </c>
      <c r="D130" s="222">
        <v>98290.499999999607</v>
      </c>
      <c r="E130" s="239">
        <v>-0.43777326839396624</v>
      </c>
      <c r="F130" s="20"/>
    </row>
    <row r="131" spans="1:6" ht="10.5" customHeight="1" x14ac:dyDescent="0.2">
      <c r="A131" s="2"/>
      <c r="B131" s="37" t="s">
        <v>209</v>
      </c>
      <c r="C131" s="238">
        <v>3560533.5399999307</v>
      </c>
      <c r="D131" s="222">
        <v>110134.55000000005</v>
      </c>
      <c r="E131" s="239">
        <v>-5.8357347066498866E-2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8843658.4699999373</v>
      </c>
      <c r="D135" s="222">
        <v>246892.10999999967</v>
      </c>
      <c r="E135" s="239">
        <v>1.8896988925779512E-2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38382.1</v>
      </c>
      <c r="D138" s="222">
        <v>3378</v>
      </c>
      <c r="E138" s="239">
        <v>-9.8468158436473274E-3</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38382.1</v>
      </c>
      <c r="D141" s="222">
        <v>3378</v>
      </c>
      <c r="E141" s="239">
        <v>-9.8468158436473274E-3</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81598.799999999974</v>
      </c>
      <c r="D144" s="222">
        <v>15</v>
      </c>
      <c r="E144" s="239">
        <v>8.547987030453208E-2</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81598.799999999974</v>
      </c>
      <c r="D147" s="222">
        <v>15</v>
      </c>
      <c r="E147" s="182">
        <v>8.547987030453208E-2</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25616.700000000041</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25617.700000000041</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3024.4500000000007</v>
      </c>
      <c r="D155" s="222"/>
      <c r="E155" s="182">
        <v>1.7151793371336543E-2</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3024.4500000000007</v>
      </c>
      <c r="D157" s="222"/>
      <c r="E157" s="182">
        <v>1.7151793371336543E-2</v>
      </c>
      <c r="F157" s="56"/>
    </row>
    <row r="158" spans="1:6" s="57" customFormat="1" x14ac:dyDescent="0.2">
      <c r="A158" s="6"/>
      <c r="B158" s="35"/>
      <c r="C158" s="55"/>
      <c r="D158" s="222"/>
      <c r="E158" s="182"/>
      <c r="F158" s="56"/>
    </row>
    <row r="159" spans="1:6" s="60" customFormat="1" ht="12" x14ac:dyDescent="0.2">
      <c r="A159" s="24"/>
      <c r="B159" s="31" t="s">
        <v>244</v>
      </c>
      <c r="C159" s="55"/>
      <c r="D159" s="222"/>
      <c r="E159" s="182"/>
      <c r="F159" s="59"/>
    </row>
    <row r="160" spans="1:6" s="60" customFormat="1" ht="15" customHeight="1" x14ac:dyDescent="0.2">
      <c r="A160" s="24"/>
      <c r="B160" s="37" t="s">
        <v>213</v>
      </c>
      <c r="C160" s="55">
        <v>80.599999999999994</v>
      </c>
      <c r="D160" s="222"/>
      <c r="E160" s="182">
        <v>-0.10444444444444456</v>
      </c>
      <c r="F160" s="59"/>
    </row>
    <row r="161" spans="1:6" s="57" customFormat="1" ht="10.5" customHeight="1" x14ac:dyDescent="0.2">
      <c r="A161" s="6"/>
      <c r="B161" s="37" t="s">
        <v>205</v>
      </c>
      <c r="C161" s="55">
        <v>48775.150000000031</v>
      </c>
      <c r="D161" s="222"/>
      <c r="E161" s="182">
        <v>5.9888572426292086E-2</v>
      </c>
      <c r="F161" s="56"/>
    </row>
    <row r="162" spans="1:6" s="57" customFormat="1" ht="10.5" customHeight="1" x14ac:dyDescent="0.2">
      <c r="A162" s="6"/>
      <c r="B162" s="37" t="s">
        <v>206</v>
      </c>
      <c r="C162" s="55">
        <v>63.7</v>
      </c>
      <c r="D162" s="222"/>
      <c r="E162" s="182">
        <v>-0.62965116279069766</v>
      </c>
      <c r="F162" s="56"/>
    </row>
    <row r="163" spans="1:6" s="57" customFormat="1" ht="10.5" customHeight="1" x14ac:dyDescent="0.2">
      <c r="A163" s="6"/>
      <c r="B163" s="37" t="s">
        <v>226</v>
      </c>
      <c r="C163" s="55">
        <v>204.5</v>
      </c>
      <c r="D163" s="222"/>
      <c r="E163" s="182"/>
      <c r="F163" s="56"/>
    </row>
    <row r="164" spans="1:6" s="57" customFormat="1" ht="10.5" customHeight="1" x14ac:dyDescent="0.2">
      <c r="A164" s="6"/>
      <c r="B164" s="37" t="s">
        <v>207</v>
      </c>
      <c r="C164" s="55">
        <v>16827.890000000003</v>
      </c>
      <c r="D164" s="222"/>
      <c r="E164" s="182">
        <v>-0.12462337959591319</v>
      </c>
      <c r="F164" s="56"/>
    </row>
    <row r="165" spans="1:6" s="57" customFormat="1" ht="10.5" customHeight="1" x14ac:dyDescent="0.2">
      <c r="A165" s="6"/>
      <c r="B165" s="37" t="s">
        <v>208</v>
      </c>
      <c r="C165" s="55">
        <v>94.6</v>
      </c>
      <c r="D165" s="222"/>
      <c r="E165" s="182">
        <v>-0.45506912442396319</v>
      </c>
      <c r="F165" s="56"/>
    </row>
    <row r="166" spans="1:6" s="57" customFormat="1" ht="10.5" customHeight="1" x14ac:dyDescent="0.2">
      <c r="A166" s="6"/>
      <c r="B166" s="37" t="s">
        <v>209</v>
      </c>
      <c r="C166" s="55">
        <v>4733.4100000000017</v>
      </c>
      <c r="D166" s="222"/>
      <c r="E166" s="182">
        <v>-0.15354958003029273</v>
      </c>
      <c r="F166" s="56"/>
    </row>
    <row r="167" spans="1:6" s="57" customFormat="1" ht="10.5" customHeight="1" x14ac:dyDescent="0.2">
      <c r="A167" s="6"/>
      <c r="B167" s="37" t="s">
        <v>210</v>
      </c>
      <c r="C167" s="55">
        <v>130.5</v>
      </c>
      <c r="D167" s="222"/>
      <c r="E167" s="182"/>
      <c r="F167" s="56"/>
    </row>
    <row r="168" spans="1:6" s="57" customFormat="1" ht="10.5" customHeight="1" x14ac:dyDescent="0.2">
      <c r="A168" s="6"/>
      <c r="B168" s="37" t="s">
        <v>211</v>
      </c>
      <c r="C168" s="55">
        <v>62983.399999999965</v>
      </c>
      <c r="D168" s="222"/>
      <c r="E168" s="182">
        <v>-4.3624494828517713E-2</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133922.75</v>
      </c>
      <c r="D170" s="222"/>
      <c r="E170" s="182">
        <v>-2.4348531799269213E-2</v>
      </c>
      <c r="F170" s="56"/>
    </row>
    <row r="171" spans="1:6" s="60" customFormat="1" ht="10.5" customHeight="1" x14ac:dyDescent="0.15">
      <c r="A171" s="24"/>
      <c r="B171" s="264"/>
      <c r="C171" s="55"/>
      <c r="D171" s="222"/>
      <c r="E171" s="182"/>
      <c r="F171" s="59"/>
    </row>
    <row r="172" spans="1:6" s="57" customFormat="1" ht="11.25" customHeight="1" x14ac:dyDescent="0.2">
      <c r="A172" s="6"/>
      <c r="B172" s="35" t="s">
        <v>233</v>
      </c>
      <c r="C172" s="55">
        <v>12972990.329999855</v>
      </c>
      <c r="D172" s="222">
        <v>350837.4899999997</v>
      </c>
      <c r="E172" s="182">
        <v>1.5352533871426877E-2</v>
      </c>
      <c r="F172" s="56"/>
    </row>
    <row r="173" spans="1:6" s="57" customFormat="1" ht="11.25" hidden="1" customHeight="1" x14ac:dyDescent="0.2">
      <c r="A173" s="6"/>
      <c r="B173" s="35"/>
      <c r="C173" s="55"/>
      <c r="D173" s="222"/>
      <c r="E173" s="182"/>
      <c r="F173" s="56"/>
    </row>
    <row r="174" spans="1:6" s="57" customFormat="1" ht="11.2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230132.29999999941</v>
      </c>
      <c r="D176" s="222">
        <v>12022.8</v>
      </c>
      <c r="E176" s="182">
        <v>1.9036165171390396E-2</v>
      </c>
      <c r="F176" s="59"/>
    </row>
    <row r="177" spans="1:10" s="60" customFormat="1" ht="10.5" customHeight="1" x14ac:dyDescent="0.2">
      <c r="A177" s="24"/>
      <c r="B177" s="37" t="s">
        <v>214</v>
      </c>
      <c r="C177" s="55">
        <v>339896981</v>
      </c>
      <c r="D177" s="222">
        <v>42118071</v>
      </c>
      <c r="E177" s="182">
        <v>5.5197460347522487E-4</v>
      </c>
      <c r="F177" s="59"/>
    </row>
    <row r="178" spans="1:10" s="60" customFormat="1" ht="10.5" customHeight="1" x14ac:dyDescent="0.2">
      <c r="A178" s="24"/>
      <c r="B178" s="37" t="s">
        <v>215</v>
      </c>
      <c r="C178" s="55">
        <v>86976.5</v>
      </c>
      <c r="D178" s="222">
        <v>5621.5</v>
      </c>
      <c r="E178" s="182">
        <v>-0.22325454083503049</v>
      </c>
      <c r="F178" s="59"/>
    </row>
    <row r="179" spans="1:10" s="60" customFormat="1" ht="10.5" customHeight="1" x14ac:dyDescent="0.2">
      <c r="A179" s="24"/>
      <c r="B179" s="37" t="s">
        <v>216</v>
      </c>
      <c r="C179" s="55">
        <v>159349.5</v>
      </c>
      <c r="D179" s="222">
        <v>15696</v>
      </c>
      <c r="E179" s="182">
        <v>-5.8737003618808736E-2</v>
      </c>
      <c r="F179" s="59"/>
    </row>
    <row r="180" spans="1:10" s="60" customFormat="1" ht="10.5" customHeight="1" x14ac:dyDescent="0.2">
      <c r="A180" s="24"/>
      <c r="B180" s="37" t="s">
        <v>217</v>
      </c>
      <c r="C180" s="55">
        <v>918490.78000000468</v>
      </c>
      <c r="D180" s="222">
        <v>49070.979999999989</v>
      </c>
      <c r="E180" s="182">
        <v>-1.3217877770792863E-2</v>
      </c>
      <c r="F180" s="59"/>
    </row>
    <row r="181" spans="1:10" s="60" customFormat="1" ht="10.5" hidden="1" customHeight="1" x14ac:dyDescent="0.2">
      <c r="A181" s="24"/>
      <c r="B181" s="37"/>
      <c r="C181" s="55"/>
      <c r="D181" s="222"/>
      <c r="E181" s="182"/>
    </row>
    <row r="182" spans="1:10" s="60" customFormat="1" ht="10.5" hidden="1" customHeight="1" x14ac:dyDescent="0.2">
      <c r="A182" s="24"/>
      <c r="B182" s="37"/>
      <c r="C182" s="55"/>
      <c r="D182" s="222"/>
      <c r="E182" s="182"/>
    </row>
    <row r="183" spans="1:10" s="60" customFormat="1" ht="10.5" hidden="1" customHeight="1" x14ac:dyDescent="0.2">
      <c r="A183" s="24"/>
      <c r="B183" s="37"/>
      <c r="C183" s="55"/>
      <c r="D183" s="222"/>
      <c r="E183" s="182"/>
    </row>
    <row r="184" spans="1:10" s="60" customFormat="1" ht="10.5" hidden="1" customHeight="1" x14ac:dyDescent="0.2">
      <c r="A184" s="24"/>
      <c r="B184" s="37"/>
      <c r="C184" s="55"/>
      <c r="D184" s="222"/>
      <c r="E184" s="182"/>
    </row>
    <row r="185" spans="1:10" s="60" customFormat="1" ht="10.5" hidden="1" customHeight="1" x14ac:dyDescent="0.2">
      <c r="A185" s="24"/>
      <c r="B185" s="37"/>
      <c r="C185" s="55"/>
      <c r="D185" s="222"/>
      <c r="E185" s="182"/>
    </row>
    <row r="186" spans="1:10" x14ac:dyDescent="0.2">
      <c r="B186" s="41" t="s">
        <v>235</v>
      </c>
      <c r="C186" s="166">
        <v>341291930.08000004</v>
      </c>
      <c r="D186" s="342">
        <v>42200482.279999994</v>
      </c>
      <c r="E186" s="194">
        <v>4.237583648452059E-4</v>
      </c>
      <c r="F186" s="59"/>
      <c r="G186" s="160"/>
      <c r="H186" s="160"/>
      <c r="I186" s="160"/>
      <c r="J186" s="160"/>
    </row>
    <row r="187" spans="1:10" ht="12" hidden="1" x14ac:dyDescent="0.2">
      <c r="B187" s="367" t="s">
        <v>164</v>
      </c>
      <c r="C187" s="370"/>
      <c r="D187" s="372"/>
      <c r="E187" s="372"/>
      <c r="G187" s="160"/>
      <c r="H187" s="160"/>
      <c r="I187" s="160"/>
      <c r="J187" s="160"/>
    </row>
    <row r="188" spans="1:10" hidden="1" x14ac:dyDescent="0.2">
      <c r="B188" s="16"/>
      <c r="C188" s="371"/>
      <c r="D188" s="373"/>
      <c r="E188" s="373"/>
      <c r="G188" s="160"/>
      <c r="H188" s="160"/>
      <c r="I188" s="160"/>
      <c r="J188" s="160"/>
    </row>
    <row r="189" spans="1:10" hidden="1" x14ac:dyDescent="0.2">
      <c r="B189" s="37" t="s">
        <v>347</v>
      </c>
      <c r="C189" s="371">
        <v>0</v>
      </c>
      <c r="D189" s="373"/>
      <c r="E189" s="373"/>
      <c r="G189" s="160"/>
      <c r="H189" s="160"/>
      <c r="I189" s="160"/>
      <c r="J189" s="160"/>
    </row>
    <row r="190" spans="1:10" hidden="1" x14ac:dyDescent="0.2">
      <c r="B190" s="37" t="s">
        <v>348</v>
      </c>
      <c r="C190" s="371">
        <v>0</v>
      </c>
      <c r="D190" s="373"/>
      <c r="E190" s="373"/>
      <c r="G190" s="160"/>
      <c r="H190" s="160"/>
      <c r="I190" s="160"/>
      <c r="J190" s="160"/>
    </row>
    <row r="191" spans="1:10" hidden="1" x14ac:dyDescent="0.2">
      <c r="B191" s="16"/>
      <c r="C191" s="371"/>
      <c r="D191" s="373"/>
      <c r="E191" s="373"/>
      <c r="G191" s="160"/>
      <c r="H191" s="160"/>
      <c r="I191" s="160"/>
      <c r="J191" s="160"/>
    </row>
    <row r="192" spans="1:10" s="28" customFormat="1" ht="3" hidden="1" customHeight="1" x14ac:dyDescent="0.2">
      <c r="A192" s="54"/>
      <c r="B192" s="367" t="s">
        <v>165</v>
      </c>
      <c r="C192" s="354"/>
      <c r="D192" s="354"/>
      <c r="E192" s="377"/>
      <c r="F192" s="374"/>
      <c r="G192" s="368"/>
      <c r="H192" s="70"/>
      <c r="I192" s="375"/>
      <c r="J192" s="375"/>
    </row>
    <row r="193" spans="1:10" ht="10.5" hidden="1" customHeight="1" x14ac:dyDescent="0.2">
      <c r="A193" s="2"/>
      <c r="B193" s="84"/>
      <c r="C193" s="72"/>
      <c r="D193" s="72"/>
      <c r="E193" s="72"/>
      <c r="F193" s="376"/>
      <c r="G193" s="369"/>
      <c r="H193" s="69"/>
      <c r="I193" s="160"/>
      <c r="J193" s="160"/>
    </row>
    <row r="194" spans="1:10" x14ac:dyDescent="0.2">
      <c r="D194" s="350"/>
      <c r="E194" s="350"/>
      <c r="F194" s="20"/>
      <c r="G194" s="160"/>
      <c r="H194" s="160"/>
      <c r="I194" s="160"/>
      <c r="J194" s="160"/>
    </row>
    <row r="195" spans="1:10" x14ac:dyDescent="0.2">
      <c r="D195" s="350"/>
      <c r="E195" s="350"/>
      <c r="G195" s="160"/>
      <c r="H195" s="160"/>
      <c r="I195" s="160"/>
      <c r="J195" s="160"/>
    </row>
    <row r="196" spans="1:10" x14ac:dyDescent="0.2">
      <c r="D196" s="350"/>
      <c r="E196" s="350"/>
      <c r="G196" s="160"/>
      <c r="H196" s="160"/>
      <c r="I196" s="160"/>
      <c r="J196" s="160"/>
    </row>
    <row r="197" spans="1:10" x14ac:dyDescent="0.2">
      <c r="D197" s="350"/>
      <c r="E197" s="350"/>
      <c r="G197" s="160"/>
      <c r="H197" s="160"/>
      <c r="I197" s="160"/>
      <c r="J197" s="160"/>
    </row>
    <row r="198" spans="1:10" x14ac:dyDescent="0.2">
      <c r="D198" s="350"/>
      <c r="E198" s="350"/>
      <c r="G198" s="160"/>
      <c r="H198" s="160"/>
      <c r="I198" s="160"/>
      <c r="J198" s="160"/>
    </row>
    <row r="199" spans="1:10" x14ac:dyDescent="0.2">
      <c r="D199" s="350"/>
      <c r="E199" s="350"/>
    </row>
    <row r="200" spans="1:10" x14ac:dyDescent="0.2">
      <c r="D200" s="350"/>
      <c r="E200" s="350"/>
    </row>
    <row r="201" spans="1:10" x14ac:dyDescent="0.2">
      <c r="D201" s="350"/>
      <c r="E201" s="350"/>
    </row>
    <row r="202" spans="1:10" x14ac:dyDescent="0.2">
      <c r="D202" s="350"/>
      <c r="E202" s="350"/>
    </row>
    <row r="203" spans="1:10" x14ac:dyDescent="0.2">
      <c r="D203" s="350"/>
      <c r="E203" s="350"/>
    </row>
    <row r="204" spans="1:10" x14ac:dyDescent="0.2">
      <c r="D204" s="350"/>
      <c r="E204" s="350"/>
    </row>
    <row r="205" spans="1:10" x14ac:dyDescent="0.2">
      <c r="D205" s="350"/>
      <c r="E205" s="350"/>
    </row>
    <row r="206" spans="1:10" x14ac:dyDescent="0.2">
      <c r="D206" s="350"/>
      <c r="E206" s="350"/>
    </row>
    <row r="207" spans="1:10" x14ac:dyDescent="0.2">
      <c r="D207" s="350"/>
      <c r="E207" s="350"/>
    </row>
    <row r="208" spans="1:10" x14ac:dyDescent="0.2">
      <c r="D208" s="350"/>
      <c r="E208" s="350"/>
    </row>
    <row r="209" spans="4:5" x14ac:dyDescent="0.2">
      <c r="D209" s="350"/>
      <c r="E209" s="350"/>
    </row>
    <row r="210" spans="4:5" x14ac:dyDescent="0.2">
      <c r="D210" s="350"/>
      <c r="E210" s="350"/>
    </row>
    <row r="211" spans="4:5" x14ac:dyDescent="0.2">
      <c r="D211" s="350"/>
      <c r="E211" s="350"/>
    </row>
    <row r="212" spans="4:5" x14ac:dyDescent="0.2">
      <c r="D212" s="350"/>
      <c r="E212" s="350"/>
    </row>
    <row r="213" spans="4:5" x14ac:dyDescent="0.2">
      <c r="D213" s="350"/>
      <c r="E213" s="350"/>
    </row>
    <row r="214" spans="4:5" x14ac:dyDescent="0.2">
      <c r="D214" s="350"/>
      <c r="E214" s="350"/>
    </row>
    <row r="215" spans="4:5" x14ac:dyDescent="0.2">
      <c r="D215" s="350"/>
      <c r="E215" s="350"/>
    </row>
    <row r="216" spans="4:5" x14ac:dyDescent="0.2">
      <c r="D216" s="350"/>
      <c r="E216" s="350"/>
    </row>
    <row r="217" spans="4:5" x14ac:dyDescent="0.2">
      <c r="D217" s="350"/>
      <c r="E217" s="350"/>
    </row>
    <row r="218" spans="4:5" x14ac:dyDescent="0.2">
      <c r="D218" s="350"/>
      <c r="E218" s="350"/>
    </row>
    <row r="219" spans="4:5" x14ac:dyDescent="0.2">
      <c r="D219" s="350"/>
      <c r="E219" s="350"/>
    </row>
    <row r="220" spans="4:5" x14ac:dyDescent="0.2">
      <c r="D220" s="350"/>
      <c r="E220" s="350"/>
    </row>
    <row r="221" spans="4:5" x14ac:dyDescent="0.2">
      <c r="D221" s="350"/>
      <c r="E221" s="350"/>
    </row>
    <row r="222" spans="4:5" x14ac:dyDescent="0.2">
      <c r="D222" s="350"/>
      <c r="E222" s="350"/>
    </row>
    <row r="223" spans="4:5" x14ac:dyDescent="0.2">
      <c r="D223" s="350"/>
      <c r="E223" s="350"/>
    </row>
    <row r="224" spans="4:5" x14ac:dyDescent="0.2">
      <c r="D224" s="350"/>
      <c r="E224" s="350"/>
    </row>
    <row r="225" spans="4:5" x14ac:dyDescent="0.2">
      <c r="D225" s="350"/>
      <c r="E225" s="350"/>
    </row>
    <row r="226" spans="4:5" x14ac:dyDescent="0.2">
      <c r="D226" s="350"/>
      <c r="E226" s="350"/>
    </row>
    <row r="227" spans="4:5" x14ac:dyDescent="0.2">
      <c r="D227" s="350"/>
      <c r="E227" s="350"/>
    </row>
    <row r="228" spans="4:5" x14ac:dyDescent="0.2">
      <c r="D228" s="350"/>
      <c r="E228" s="350"/>
    </row>
    <row r="229" spans="4:5" x14ac:dyDescent="0.2">
      <c r="D229" s="350"/>
      <c r="E229" s="350"/>
    </row>
    <row r="230" spans="4:5" x14ac:dyDescent="0.2">
      <c r="D230" s="350"/>
      <c r="E230" s="350"/>
    </row>
    <row r="231" spans="4:5" x14ac:dyDescent="0.2">
      <c r="D231" s="350"/>
      <c r="E231" s="350"/>
    </row>
    <row r="232" spans="4:5" x14ac:dyDescent="0.2">
      <c r="D232" s="350"/>
      <c r="E232" s="350"/>
    </row>
    <row r="233" spans="4:5" x14ac:dyDescent="0.2">
      <c r="D233" s="350"/>
      <c r="E233" s="350"/>
    </row>
    <row r="234" spans="4:5" x14ac:dyDescent="0.2">
      <c r="D234" s="350"/>
      <c r="E234" s="350"/>
    </row>
    <row r="235" spans="4:5" x14ac:dyDescent="0.2">
      <c r="D235" s="350"/>
      <c r="E235" s="350"/>
    </row>
    <row r="236" spans="4:5" x14ac:dyDescent="0.2">
      <c r="D236" s="350"/>
      <c r="E236" s="350"/>
    </row>
    <row r="237" spans="4:5" x14ac:dyDescent="0.2">
      <c r="D237" s="350"/>
      <c r="E237" s="350"/>
    </row>
    <row r="238" spans="4:5" x14ac:dyDescent="0.2">
      <c r="D238" s="350"/>
      <c r="E238" s="350"/>
    </row>
    <row r="239" spans="4:5" x14ac:dyDescent="0.2">
      <c r="D239" s="350"/>
      <c r="E239" s="350"/>
    </row>
    <row r="240" spans="4:5" x14ac:dyDescent="0.2">
      <c r="D240" s="350"/>
      <c r="E240" s="350"/>
    </row>
    <row r="241" spans="4:5" x14ac:dyDescent="0.2">
      <c r="D241" s="350"/>
      <c r="E241" s="350"/>
    </row>
    <row r="242" spans="4:5" x14ac:dyDescent="0.2">
      <c r="D242" s="350"/>
      <c r="E242" s="350"/>
    </row>
    <row r="243" spans="4:5" x14ac:dyDescent="0.2">
      <c r="D243" s="350"/>
      <c r="E243" s="350"/>
    </row>
    <row r="244" spans="4:5" x14ac:dyDescent="0.2">
      <c r="D244" s="350"/>
      <c r="E244" s="350"/>
    </row>
    <row r="245" spans="4:5" x14ac:dyDescent="0.2">
      <c r="D245" s="350"/>
    </row>
    <row r="246" spans="4:5" x14ac:dyDescent="0.2">
      <c r="D246" s="350"/>
    </row>
    <row r="247" spans="4:5" x14ac:dyDescent="0.2">
      <c r="D247" s="350"/>
    </row>
    <row r="248" spans="4:5" x14ac:dyDescent="0.2">
      <c r="D248" s="350"/>
    </row>
    <row r="249" spans="4:5" x14ac:dyDescent="0.2">
      <c r="D249" s="350"/>
    </row>
    <row r="250" spans="4:5" x14ac:dyDescent="0.2">
      <c r="D250" s="350"/>
    </row>
    <row r="251" spans="4:5" x14ac:dyDescent="0.2">
      <c r="D251" s="350"/>
    </row>
    <row r="252" spans="4:5" x14ac:dyDescent="0.2">
      <c r="D252" s="350"/>
    </row>
    <row r="253" spans="4:5" x14ac:dyDescent="0.2">
      <c r="D253" s="350"/>
    </row>
    <row r="254" spans="4:5" x14ac:dyDescent="0.2">
      <c r="D254" s="350"/>
    </row>
    <row r="255" spans="4:5" x14ac:dyDescent="0.2">
      <c r="D255" s="350"/>
    </row>
    <row r="256" spans="4:5" x14ac:dyDescent="0.2">
      <c r="D256" s="350"/>
    </row>
    <row r="257" spans="4:4" x14ac:dyDescent="0.2">
      <c r="D257"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tabColor indexed="26"/>
  </sheetPr>
  <dimension ref="A1:F364"/>
  <sheetViews>
    <sheetView showRowColHeaders="0" showZeros="0" topLeftCell="A163" zoomScaleNormal="100" zoomScaleSheetLayoutView="115" workbookViewId="0">
      <selection activeCell="D211" sqref="D211"/>
    </sheetView>
  </sheetViews>
  <sheetFormatPr baseColWidth="10" defaultRowHeight="11.25" x14ac:dyDescent="0.2"/>
  <cols>
    <col min="1" max="1" width="4" style="6" customWidth="1"/>
    <col min="2" max="2" width="56.140625" style="5" customWidth="1"/>
    <col min="3" max="3" width="13" style="3" customWidth="1"/>
    <col min="4" max="4" width="13.7109375" style="3" customWidth="1"/>
    <col min="5" max="5" width="9" style="3" customWidth="1"/>
    <col min="6" max="6" width="2.5703125" style="3" customWidth="1"/>
    <col min="7" max="16384" width="11.42578125" style="5"/>
  </cols>
  <sheetData>
    <row r="1" spans="1:6" ht="9" customHeight="1" x14ac:dyDescent="0.2">
      <c r="A1" s="1"/>
      <c r="B1" s="2"/>
      <c r="D1" s="4"/>
      <c r="E1" s="4"/>
      <c r="F1" s="4"/>
    </row>
    <row r="2" spans="1:6" ht="16.5" customHeight="1" x14ac:dyDescent="0.25">
      <c r="B2" s="7" t="s">
        <v>288</v>
      </c>
      <c r="C2" s="8"/>
      <c r="D2" s="8"/>
      <c r="E2" s="8"/>
      <c r="F2" s="8"/>
    </row>
    <row r="3" spans="1:6" ht="12" customHeight="1" x14ac:dyDescent="0.2">
      <c r="B3" s="9" t="str">
        <f>CUMUL_Maternité_nbre!B3</f>
        <v>PERIODE DU 1.1 AU 31.10.2024</v>
      </c>
    </row>
    <row r="4" spans="1:6" ht="14.25" customHeight="1" x14ac:dyDescent="0.2">
      <c r="B4" s="12" t="s">
        <v>175</v>
      </c>
      <c r="C4" s="13"/>
      <c r="D4" s="13"/>
      <c r="E4" s="351"/>
      <c r="F4" s="15"/>
    </row>
    <row r="5" spans="1:6" ht="12" customHeight="1" x14ac:dyDescent="0.2">
      <c r="B5" s="16" t="s">
        <v>4</v>
      </c>
      <c r="C5" s="18" t="s">
        <v>6</v>
      </c>
      <c r="D5" s="219" t="s">
        <v>3</v>
      </c>
      <c r="E5" s="19" t="str">
        <f>CUMUL_Maladie_mnt!$H$5</f>
        <v>PCAP</v>
      </c>
      <c r="F5" s="20"/>
    </row>
    <row r="6" spans="1:6" ht="9.75" customHeight="1" x14ac:dyDescent="0.2">
      <c r="B6" s="21"/>
      <c r="C6" s="17"/>
      <c r="D6" s="220" t="s">
        <v>87</v>
      </c>
      <c r="E6" s="22" t="str">
        <f>CUMUL_Maladie_mnt!$H$6</f>
        <v>en %</v>
      </c>
      <c r="F6" s="23"/>
    </row>
    <row r="7" spans="1:6" s="28" customFormat="1" ht="16.5" customHeight="1" x14ac:dyDescent="0.2">
      <c r="A7" s="24"/>
      <c r="B7" s="25" t="s">
        <v>171</v>
      </c>
      <c r="C7" s="192"/>
      <c r="D7" s="228"/>
      <c r="E7" s="193"/>
      <c r="F7" s="27"/>
    </row>
    <row r="8" spans="1:6" ht="6.75" customHeight="1" x14ac:dyDescent="0.2">
      <c r="B8" s="29"/>
      <c r="C8" s="30"/>
      <c r="D8" s="222"/>
      <c r="E8" s="179"/>
      <c r="F8" s="20"/>
    </row>
    <row r="9" spans="1:6" s="28" customFormat="1" ht="12" customHeight="1" x14ac:dyDescent="0.2">
      <c r="A9" s="24"/>
      <c r="B9" s="31" t="s">
        <v>88</v>
      </c>
      <c r="C9" s="30"/>
      <c r="D9" s="222"/>
      <c r="E9" s="179"/>
      <c r="F9" s="27"/>
    </row>
    <row r="10" spans="1:6" ht="10.5" customHeight="1" x14ac:dyDescent="0.2">
      <c r="B10" s="16" t="s">
        <v>22</v>
      </c>
      <c r="C10" s="30">
        <v>1974759</v>
      </c>
      <c r="D10" s="222">
        <v>47360</v>
      </c>
      <c r="E10" s="179">
        <v>-2.209687027856555E-2</v>
      </c>
      <c r="F10" s="20"/>
    </row>
    <row r="11" spans="1:6" ht="10.5" customHeight="1" x14ac:dyDescent="0.2">
      <c r="B11" s="16" t="s">
        <v>23</v>
      </c>
      <c r="C11" s="30">
        <v>11235</v>
      </c>
      <c r="D11" s="222">
        <v>1</v>
      </c>
      <c r="E11" s="179">
        <v>-0.15303430079155678</v>
      </c>
      <c r="F11" s="20"/>
    </row>
    <row r="12" spans="1:6" ht="10.5" customHeight="1" x14ac:dyDescent="0.2">
      <c r="B12" s="16" t="s">
        <v>218</v>
      </c>
      <c r="C12" s="30">
        <v>19302.859999999986</v>
      </c>
      <c r="D12" s="222">
        <v>1499.9700000000005</v>
      </c>
      <c r="E12" s="179">
        <v>-6.873679672121491E-3</v>
      </c>
      <c r="F12" s="20"/>
    </row>
    <row r="13" spans="1:6" ht="10.5" customHeight="1" x14ac:dyDescent="0.2">
      <c r="B13" s="33" t="s">
        <v>193</v>
      </c>
      <c r="C13" s="30">
        <v>64835</v>
      </c>
      <c r="D13" s="222">
        <v>4331</v>
      </c>
      <c r="E13" s="179">
        <v>9.4224667521771499E-2</v>
      </c>
      <c r="F13" s="20"/>
    </row>
    <row r="14" spans="1:6" x14ac:dyDescent="0.2">
      <c r="B14" s="33" t="s">
        <v>194</v>
      </c>
      <c r="C14" s="30">
        <v>9658</v>
      </c>
      <c r="D14" s="222">
        <v>966</v>
      </c>
      <c r="E14" s="179">
        <v>4.2080276219248924E-2</v>
      </c>
      <c r="F14" s="20"/>
    </row>
    <row r="15" spans="1:6" x14ac:dyDescent="0.2">
      <c r="B15" s="33" t="s">
        <v>322</v>
      </c>
      <c r="C15" s="30"/>
      <c r="D15" s="222"/>
      <c r="E15" s="179"/>
      <c r="F15" s="20"/>
    </row>
    <row r="16" spans="1:6" x14ac:dyDescent="0.2">
      <c r="B16" s="33" t="s">
        <v>324</v>
      </c>
      <c r="C16" s="30">
        <v>10</v>
      </c>
      <c r="D16" s="222">
        <v>7</v>
      </c>
      <c r="E16" s="179">
        <v>0.4285714285714286</v>
      </c>
      <c r="F16" s="20"/>
    </row>
    <row r="17" spans="1:6" x14ac:dyDescent="0.2">
      <c r="B17" s="33" t="s">
        <v>325</v>
      </c>
      <c r="C17" s="30">
        <v>10053</v>
      </c>
      <c r="D17" s="222">
        <v>211</v>
      </c>
      <c r="E17" s="179">
        <v>3.5431043361829229E-2</v>
      </c>
      <c r="F17" s="20"/>
    </row>
    <row r="18" spans="1:6" x14ac:dyDescent="0.2">
      <c r="B18" s="33" t="s">
        <v>320</v>
      </c>
      <c r="C18" s="30">
        <v>3186</v>
      </c>
      <c r="D18" s="222">
        <v>3</v>
      </c>
      <c r="E18" s="179">
        <v>0.26679920477137187</v>
      </c>
      <c r="F18" s="20"/>
    </row>
    <row r="19" spans="1:6" x14ac:dyDescent="0.2">
      <c r="B19" s="33" t="s">
        <v>321</v>
      </c>
      <c r="C19" s="30">
        <v>41928</v>
      </c>
      <c r="D19" s="222">
        <v>3144</v>
      </c>
      <c r="E19" s="179">
        <v>0.11058723810028348</v>
      </c>
      <c r="F19" s="20"/>
    </row>
    <row r="20" spans="1:6" x14ac:dyDescent="0.2">
      <c r="B20" s="33" t="s">
        <v>323</v>
      </c>
      <c r="C20" s="30">
        <v>84137.859999999986</v>
      </c>
      <c r="D20" s="222">
        <v>5830.97</v>
      </c>
      <c r="E20" s="179">
        <v>6.9252848511712983E-2</v>
      </c>
      <c r="F20" s="20"/>
    </row>
    <row r="21" spans="1:6" x14ac:dyDescent="0.2">
      <c r="B21" s="35"/>
      <c r="C21" s="30"/>
      <c r="D21" s="222"/>
      <c r="E21" s="179"/>
      <c r="F21" s="34"/>
    </row>
    <row r="22" spans="1:6" s="28" customFormat="1" ht="11.25" customHeight="1" x14ac:dyDescent="0.2">
      <c r="A22" s="24"/>
      <c r="B22" s="31" t="s">
        <v>102</v>
      </c>
      <c r="C22" s="30"/>
      <c r="D22" s="222"/>
      <c r="E22" s="179"/>
      <c r="F22" s="36"/>
    </row>
    <row r="23" spans="1:6" ht="10.5" customHeight="1" x14ac:dyDescent="0.2">
      <c r="B23" s="16" t="s">
        <v>22</v>
      </c>
      <c r="C23" s="30">
        <v>463201</v>
      </c>
      <c r="D23" s="222">
        <v>49436</v>
      </c>
      <c r="E23" s="179">
        <v>3.3750820169702545E-2</v>
      </c>
      <c r="F23" s="20"/>
    </row>
    <row r="24" spans="1:6" ht="10.5" customHeight="1" x14ac:dyDescent="0.2">
      <c r="B24" s="16" t="s">
        <v>23</v>
      </c>
      <c r="C24" s="30">
        <v>117</v>
      </c>
      <c r="D24" s="222"/>
      <c r="E24" s="179">
        <v>-0.31176470588235294</v>
      </c>
      <c r="F24" s="34"/>
    </row>
    <row r="25" spans="1:6" ht="10.5" customHeight="1" x14ac:dyDescent="0.2">
      <c r="B25" s="33" t="s">
        <v>193</v>
      </c>
      <c r="C25" s="30">
        <v>44461.9</v>
      </c>
      <c r="D25" s="222">
        <v>5115</v>
      </c>
      <c r="E25" s="179">
        <v>-0.16856579989397147</v>
      </c>
      <c r="F25" s="34"/>
    </row>
    <row r="26" spans="1:6" ht="10.5" customHeight="1" x14ac:dyDescent="0.2">
      <c r="B26" s="33" t="s">
        <v>194</v>
      </c>
      <c r="C26" s="30">
        <v>1092040.5</v>
      </c>
      <c r="D26" s="222">
        <v>228712.5</v>
      </c>
      <c r="E26" s="179">
        <v>4.3346975003117016E-2</v>
      </c>
      <c r="F26" s="34"/>
    </row>
    <row r="27" spans="1:6" ht="10.5" customHeight="1" x14ac:dyDescent="0.2">
      <c r="B27" s="33" t="s">
        <v>322</v>
      </c>
      <c r="C27" s="30">
        <v>76623</v>
      </c>
      <c r="D27" s="222">
        <v>72399</v>
      </c>
      <c r="E27" s="179">
        <v>2.2642189345558617E-2</v>
      </c>
      <c r="F27" s="34"/>
    </row>
    <row r="28" spans="1:6" ht="10.5" customHeight="1" x14ac:dyDescent="0.2">
      <c r="B28" s="33" t="s">
        <v>324</v>
      </c>
      <c r="C28" s="30">
        <v>3</v>
      </c>
      <c r="D28" s="222">
        <v>1</v>
      </c>
      <c r="E28" s="179"/>
      <c r="F28" s="34"/>
    </row>
    <row r="29" spans="1:6" ht="10.5" customHeight="1" x14ac:dyDescent="0.2">
      <c r="B29" s="33" t="s">
        <v>325</v>
      </c>
      <c r="C29" s="30">
        <v>106018.5</v>
      </c>
      <c r="D29" s="222">
        <v>105692.5</v>
      </c>
      <c r="E29" s="179">
        <v>3.3318713450292359E-2</v>
      </c>
      <c r="F29" s="34"/>
    </row>
    <row r="30" spans="1:6" ht="10.5" customHeight="1" x14ac:dyDescent="0.2">
      <c r="B30" s="33" t="s">
        <v>320</v>
      </c>
      <c r="C30" s="30">
        <v>99972</v>
      </c>
      <c r="D30" s="222">
        <v>1368</v>
      </c>
      <c r="E30" s="179">
        <v>1.506782552189101E-2</v>
      </c>
      <c r="F30" s="34"/>
    </row>
    <row r="31" spans="1:6" ht="10.5" customHeight="1" x14ac:dyDescent="0.2">
      <c r="B31" s="33" t="s">
        <v>321</v>
      </c>
      <c r="C31" s="30">
        <v>697039</v>
      </c>
      <c r="D31" s="222">
        <v>37716</v>
      </c>
      <c r="E31" s="179">
        <v>4.7279704193842642E-2</v>
      </c>
      <c r="F31" s="34"/>
    </row>
    <row r="32" spans="1:6" ht="10.5" customHeight="1" x14ac:dyDescent="0.2">
      <c r="B32" s="33" t="s">
        <v>323</v>
      </c>
      <c r="C32" s="30">
        <v>112385</v>
      </c>
      <c r="D32" s="222">
        <v>11536</v>
      </c>
      <c r="E32" s="179">
        <v>6.9569355222460105E-2</v>
      </c>
      <c r="F32" s="34"/>
    </row>
    <row r="33" spans="1:6" ht="10.5" customHeight="1" x14ac:dyDescent="0.2">
      <c r="B33" s="16" t="s">
        <v>195</v>
      </c>
      <c r="C33" s="30">
        <v>1136502.3999999999</v>
      </c>
      <c r="D33" s="222">
        <v>233827.5</v>
      </c>
      <c r="E33" s="179">
        <v>3.3046276148729792E-2</v>
      </c>
      <c r="F33" s="34"/>
    </row>
    <row r="34" spans="1:6" ht="10.5" customHeight="1" x14ac:dyDescent="0.2">
      <c r="B34" s="16" t="s">
        <v>196</v>
      </c>
      <c r="C34" s="30"/>
      <c r="D34" s="222"/>
      <c r="E34" s="179"/>
      <c r="F34" s="34"/>
    </row>
    <row r="35" spans="1:6" ht="10.5" customHeight="1" x14ac:dyDescent="0.2">
      <c r="B35" s="16" t="s">
        <v>197</v>
      </c>
      <c r="C35" s="30">
        <v>2</v>
      </c>
      <c r="D35" s="222"/>
      <c r="E35" s="179"/>
      <c r="F35" s="34"/>
    </row>
    <row r="36" spans="1:6" ht="10.5" customHeight="1" x14ac:dyDescent="0.2">
      <c r="B36" s="16" t="s">
        <v>198</v>
      </c>
      <c r="C36" s="30">
        <v>90</v>
      </c>
      <c r="D36" s="222"/>
      <c r="E36" s="179"/>
      <c r="F36" s="34"/>
    </row>
    <row r="37" spans="1:6" ht="9"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43">
        <v>2437960</v>
      </c>
      <c r="D39" s="222">
        <v>96796</v>
      </c>
      <c r="E39" s="344">
        <v>-1.195521384549858E-2</v>
      </c>
      <c r="F39" s="34"/>
    </row>
    <row r="40" spans="1:6" ht="10.5" customHeight="1" x14ac:dyDescent="0.2">
      <c r="B40" s="16" t="s">
        <v>23</v>
      </c>
      <c r="C40" s="343">
        <v>11352</v>
      </c>
      <c r="D40" s="222">
        <v>1</v>
      </c>
      <c r="E40" s="344">
        <v>-0.15504279866021586</v>
      </c>
      <c r="F40" s="34"/>
    </row>
    <row r="41" spans="1:6" s="28" customFormat="1" ht="10.5" customHeight="1" x14ac:dyDescent="0.2">
      <c r="A41" s="24"/>
      <c r="B41" s="33" t="s">
        <v>193</v>
      </c>
      <c r="C41" s="343">
        <v>63764.759999999987</v>
      </c>
      <c r="D41" s="222">
        <v>6614.97</v>
      </c>
      <c r="E41" s="344">
        <v>-0.12546320862742399</v>
      </c>
      <c r="F41" s="27"/>
    </row>
    <row r="42" spans="1:6" ht="10.5" customHeight="1" x14ac:dyDescent="0.2">
      <c r="B42" s="33" t="s">
        <v>194</v>
      </c>
      <c r="C42" s="343">
        <v>1156875.5</v>
      </c>
      <c r="D42" s="222">
        <v>233043.5</v>
      </c>
      <c r="E42" s="344">
        <v>4.6072848685147383E-2</v>
      </c>
      <c r="F42" s="34"/>
    </row>
    <row r="43" spans="1:6" ht="10.5" customHeight="1" x14ac:dyDescent="0.2">
      <c r="B43" s="33" t="s">
        <v>322</v>
      </c>
      <c r="C43" s="343">
        <v>86281</v>
      </c>
      <c r="D43" s="222">
        <v>73365</v>
      </c>
      <c r="E43" s="344">
        <v>2.4781903806068151E-2</v>
      </c>
      <c r="F43" s="34"/>
    </row>
    <row r="44" spans="1:6" ht="10.5" customHeight="1" x14ac:dyDescent="0.2">
      <c r="B44" s="33" t="s">
        <v>324</v>
      </c>
      <c r="C44" s="343">
        <v>3</v>
      </c>
      <c r="D44" s="222">
        <v>1</v>
      </c>
      <c r="E44" s="344"/>
      <c r="F44" s="34"/>
    </row>
    <row r="45" spans="1:6" ht="10.5" customHeight="1" x14ac:dyDescent="0.2">
      <c r="B45" s="33" t="s">
        <v>325</v>
      </c>
      <c r="C45" s="343">
        <v>106028.5</v>
      </c>
      <c r="D45" s="222">
        <v>105699.5</v>
      </c>
      <c r="E45" s="344">
        <v>3.3345678170105364E-2</v>
      </c>
      <c r="F45" s="34"/>
    </row>
    <row r="46" spans="1:6" ht="10.5" customHeight="1" x14ac:dyDescent="0.2">
      <c r="B46" s="33" t="s">
        <v>320</v>
      </c>
      <c r="C46" s="343">
        <v>110025</v>
      </c>
      <c r="D46" s="222">
        <v>1579</v>
      </c>
      <c r="E46" s="344">
        <v>1.6895107997449088E-2</v>
      </c>
      <c r="F46" s="34"/>
    </row>
    <row r="47" spans="1:6" ht="10.5" customHeight="1" x14ac:dyDescent="0.2">
      <c r="B47" s="33" t="s">
        <v>321</v>
      </c>
      <c r="C47" s="30">
        <v>700225</v>
      </c>
      <c r="D47" s="222">
        <v>37719</v>
      </c>
      <c r="E47" s="179">
        <v>4.8106082151100349E-2</v>
      </c>
      <c r="F47" s="34"/>
    </row>
    <row r="48" spans="1:6" ht="10.5" customHeight="1" x14ac:dyDescent="0.2">
      <c r="B48" s="33" t="s">
        <v>323</v>
      </c>
      <c r="C48" s="30">
        <v>154313</v>
      </c>
      <c r="D48" s="222">
        <v>14680</v>
      </c>
      <c r="E48" s="179">
        <v>8.0411403926401004E-2</v>
      </c>
      <c r="F48" s="34"/>
    </row>
    <row r="49" spans="1:6" ht="10.5" customHeight="1" x14ac:dyDescent="0.2">
      <c r="B49" s="16" t="s">
        <v>195</v>
      </c>
      <c r="C49" s="30">
        <v>1220640.26</v>
      </c>
      <c r="D49" s="222">
        <v>239658.47</v>
      </c>
      <c r="E49" s="179">
        <v>3.54631022145242E-2</v>
      </c>
      <c r="F49" s="34"/>
    </row>
    <row r="50" spans="1:6" ht="10.5" customHeight="1" x14ac:dyDescent="0.2">
      <c r="B50" s="16" t="s">
        <v>196</v>
      </c>
      <c r="C50" s="30"/>
      <c r="D50" s="222"/>
      <c r="E50" s="179"/>
      <c r="F50" s="34"/>
    </row>
    <row r="51" spans="1:6" s="28" customFormat="1" ht="10.5" customHeight="1" x14ac:dyDescent="0.2">
      <c r="A51" s="24"/>
      <c r="B51" s="16" t="s">
        <v>197</v>
      </c>
      <c r="C51" s="30">
        <v>2</v>
      </c>
      <c r="D51" s="222"/>
      <c r="E51" s="179"/>
      <c r="F51" s="27"/>
    </row>
    <row r="52" spans="1:6" ht="10.5" customHeight="1" x14ac:dyDescent="0.2">
      <c r="B52" s="16" t="s">
        <v>198</v>
      </c>
      <c r="C52" s="30">
        <v>90</v>
      </c>
      <c r="D52" s="222"/>
      <c r="E52" s="179"/>
      <c r="F52" s="34"/>
    </row>
    <row r="53" spans="1:6" ht="9" customHeight="1" x14ac:dyDescent="0.2">
      <c r="B53" s="16" t="s">
        <v>303</v>
      </c>
      <c r="C53" s="30"/>
      <c r="D53" s="222"/>
      <c r="E53" s="179"/>
      <c r="F53" s="34"/>
    </row>
    <row r="54" spans="1:6" ht="10.5" customHeight="1" x14ac:dyDescent="0.2">
      <c r="B54" s="31" t="s">
        <v>122</v>
      </c>
      <c r="C54" s="30"/>
      <c r="D54" s="222"/>
      <c r="E54" s="179"/>
      <c r="F54" s="34"/>
    </row>
    <row r="55" spans="1:6" ht="10.5" customHeight="1" x14ac:dyDescent="0.2">
      <c r="B55" s="16" t="s">
        <v>22</v>
      </c>
      <c r="C55" s="30">
        <v>2</v>
      </c>
      <c r="D55" s="222"/>
      <c r="E55" s="179"/>
      <c r="F55" s="34"/>
    </row>
    <row r="56" spans="1:6" ht="10.5" customHeight="1" x14ac:dyDescent="0.2">
      <c r="B56" s="16" t="s">
        <v>23</v>
      </c>
      <c r="C56" s="30">
        <v>0</v>
      </c>
      <c r="D56" s="222"/>
      <c r="E56" s="179"/>
      <c r="F56" s="34"/>
    </row>
    <row r="57" spans="1:6" s="28" customFormat="1" ht="6.75" customHeight="1" x14ac:dyDescent="0.2">
      <c r="A57" s="24"/>
      <c r="B57" s="35"/>
      <c r="C57" s="30"/>
      <c r="D57" s="222"/>
      <c r="E57" s="179"/>
      <c r="F57" s="36"/>
    </row>
    <row r="58" spans="1:6" s="28" customFormat="1" ht="13.5" customHeight="1" x14ac:dyDescent="0.2">
      <c r="A58" s="24"/>
      <c r="B58" s="31" t="s">
        <v>121</v>
      </c>
      <c r="C58" s="30"/>
      <c r="D58" s="222"/>
      <c r="E58" s="179"/>
      <c r="F58" s="36"/>
    </row>
    <row r="59" spans="1:6" s="28" customFormat="1" ht="10.5" customHeight="1" x14ac:dyDescent="0.2">
      <c r="A59" s="24"/>
      <c r="B59" s="16" t="s">
        <v>22</v>
      </c>
      <c r="C59" s="30">
        <v>506</v>
      </c>
      <c r="D59" s="222"/>
      <c r="E59" s="179">
        <v>-0.11072056239015815</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929</v>
      </c>
      <c r="D61" s="222"/>
      <c r="E61" s="179">
        <v>8.401400233372236E-2</v>
      </c>
      <c r="F61" s="36"/>
    </row>
    <row r="62" spans="1:6" s="28" customFormat="1" ht="10.5" customHeight="1" x14ac:dyDescent="0.2">
      <c r="A62" s="24"/>
      <c r="B62" s="16" t="s">
        <v>200</v>
      </c>
      <c r="C62" s="30">
        <v>15</v>
      </c>
      <c r="D62" s="222"/>
      <c r="E62" s="179">
        <v>-0.16666666666666663</v>
      </c>
      <c r="F62" s="36"/>
    </row>
    <row r="63" spans="1:6" s="28" customFormat="1" ht="10.5" customHeight="1" x14ac:dyDescent="0.2">
      <c r="A63" s="24"/>
      <c r="B63" s="16" t="s">
        <v>201</v>
      </c>
      <c r="C63" s="30">
        <v>182</v>
      </c>
      <c r="D63" s="222">
        <v>2</v>
      </c>
      <c r="E63" s="179">
        <v>0.17419354838709666</v>
      </c>
      <c r="F63" s="36"/>
    </row>
    <row r="64" spans="1:6" s="28" customFormat="1" ht="10.5" customHeight="1" x14ac:dyDescent="0.2">
      <c r="A64" s="24"/>
      <c r="B64" s="16" t="s">
        <v>202</v>
      </c>
      <c r="C64" s="30">
        <v>1232</v>
      </c>
      <c r="D64" s="222"/>
      <c r="E64" s="179">
        <v>-7.8534031413612593E-2</v>
      </c>
      <c r="F64" s="36"/>
    </row>
    <row r="65" spans="1:6" s="28" customFormat="1" ht="10.5" customHeight="1" x14ac:dyDescent="0.2">
      <c r="A65" s="24"/>
      <c r="B65" s="16" t="s">
        <v>203</v>
      </c>
      <c r="C65" s="30">
        <v>1098</v>
      </c>
      <c r="D65" s="222"/>
      <c r="E65" s="179">
        <v>-0.12926249008723234</v>
      </c>
      <c r="F65" s="36"/>
    </row>
    <row r="66" spans="1:6" s="28" customFormat="1" ht="10.5" customHeight="1" x14ac:dyDescent="0.2">
      <c r="A66" s="24"/>
      <c r="B66" s="16" t="s">
        <v>204</v>
      </c>
      <c r="C66" s="30">
        <v>455</v>
      </c>
      <c r="D66" s="222"/>
      <c r="E66" s="179"/>
      <c r="F66" s="36"/>
    </row>
    <row r="67" spans="1:6" s="28" customFormat="1" ht="6.75" customHeight="1" x14ac:dyDescent="0.2">
      <c r="A67" s="24"/>
      <c r="B67" s="35"/>
      <c r="C67" s="30"/>
      <c r="D67" s="222"/>
      <c r="E67" s="179"/>
      <c r="F67" s="36"/>
    </row>
    <row r="68" spans="1:6" s="28" customFormat="1" ht="12" customHeight="1" x14ac:dyDescent="0.2">
      <c r="A68" s="24"/>
      <c r="B68" s="31" t="s">
        <v>243</v>
      </c>
      <c r="C68" s="30"/>
      <c r="D68" s="222"/>
      <c r="E68" s="179"/>
      <c r="F68" s="36"/>
    </row>
    <row r="69" spans="1:6" s="28" customFormat="1" ht="10.5" customHeight="1" x14ac:dyDescent="0.2">
      <c r="A69" s="24"/>
      <c r="B69" s="16" t="s">
        <v>22</v>
      </c>
      <c r="C69" s="30">
        <v>92918</v>
      </c>
      <c r="D69" s="222"/>
      <c r="E69" s="179">
        <v>0.16932408794029929</v>
      </c>
      <c r="F69" s="36"/>
    </row>
    <row r="70" spans="1:6" s="28" customFormat="1" ht="10.5" customHeight="1" x14ac:dyDescent="0.2">
      <c r="A70" s="24"/>
      <c r="B70" s="16" t="s">
        <v>23</v>
      </c>
      <c r="C70" s="30">
        <v>73</v>
      </c>
      <c r="D70" s="222"/>
      <c r="E70" s="179">
        <v>-8.7500000000000022E-2</v>
      </c>
      <c r="F70" s="36"/>
    </row>
    <row r="71" spans="1:6" s="28" customFormat="1" ht="10.5" customHeight="1" x14ac:dyDescent="0.2">
      <c r="A71" s="24"/>
      <c r="B71" s="33" t="s">
        <v>193</v>
      </c>
      <c r="C71" s="30">
        <v>2182.9599999999982</v>
      </c>
      <c r="D71" s="222"/>
      <c r="E71" s="179">
        <v>-0.20912404263490236</v>
      </c>
      <c r="F71" s="36"/>
    </row>
    <row r="72" spans="1:6" ht="10.5" customHeight="1" x14ac:dyDescent="0.2">
      <c r="B72" s="33" t="s">
        <v>194</v>
      </c>
      <c r="C72" s="30">
        <v>15612</v>
      </c>
      <c r="D72" s="222"/>
      <c r="E72" s="179">
        <v>-0.1082933516106922</v>
      </c>
      <c r="F72" s="34"/>
    </row>
    <row r="73" spans="1:6" ht="10.5" customHeight="1" x14ac:dyDescent="0.2">
      <c r="B73" s="33" t="s">
        <v>322</v>
      </c>
      <c r="C73" s="343">
        <v>1202</v>
      </c>
      <c r="D73" s="222"/>
      <c r="E73" s="344">
        <v>0.24559585492227987</v>
      </c>
      <c r="F73" s="34"/>
    </row>
    <row r="74" spans="1:6" ht="10.5" customHeight="1" x14ac:dyDescent="0.2">
      <c r="B74" s="33" t="s">
        <v>324</v>
      </c>
      <c r="C74" s="343"/>
      <c r="D74" s="222"/>
      <c r="E74" s="344"/>
      <c r="F74" s="34"/>
    </row>
    <row r="75" spans="1:6" ht="10.5" customHeight="1" x14ac:dyDescent="0.2">
      <c r="B75" s="33" t="s">
        <v>325</v>
      </c>
      <c r="C75" s="343">
        <v>109</v>
      </c>
      <c r="D75" s="222"/>
      <c r="E75" s="344">
        <v>-0.53418803418803418</v>
      </c>
      <c r="F75" s="34"/>
    </row>
    <row r="76" spans="1:6" ht="10.5" customHeight="1" x14ac:dyDescent="0.2">
      <c r="B76" s="33" t="s">
        <v>320</v>
      </c>
      <c r="C76" s="343">
        <v>1789</v>
      </c>
      <c r="D76" s="222"/>
      <c r="E76" s="344">
        <v>-4.2803638309256264E-2</v>
      </c>
      <c r="F76" s="34"/>
    </row>
    <row r="77" spans="1:6" ht="10.5" customHeight="1" x14ac:dyDescent="0.2">
      <c r="B77" s="33" t="s">
        <v>321</v>
      </c>
      <c r="C77" s="343">
        <v>7251</v>
      </c>
      <c r="D77" s="222"/>
      <c r="E77" s="344">
        <v>-0.10481481481481481</v>
      </c>
      <c r="F77" s="34"/>
    </row>
    <row r="78" spans="1:6" ht="10.5" customHeight="1" x14ac:dyDescent="0.2">
      <c r="B78" s="33" t="s">
        <v>323</v>
      </c>
      <c r="C78" s="343">
        <v>5261</v>
      </c>
      <c r="D78" s="222"/>
      <c r="E78" s="344">
        <v>-0.17018927444794951</v>
      </c>
      <c r="F78" s="34"/>
    </row>
    <row r="79" spans="1:6" ht="10.5" customHeight="1" x14ac:dyDescent="0.2">
      <c r="B79" s="16" t="s">
        <v>195</v>
      </c>
      <c r="C79" s="343">
        <v>17794.96</v>
      </c>
      <c r="D79" s="222"/>
      <c r="E79" s="344">
        <v>-0.12202476986093491</v>
      </c>
      <c r="F79" s="34"/>
    </row>
    <row r="80" spans="1:6" ht="10.5" customHeight="1" x14ac:dyDescent="0.2">
      <c r="B80" s="16" t="s">
        <v>196</v>
      </c>
      <c r="C80" s="343">
        <v>1</v>
      </c>
      <c r="D80" s="222"/>
      <c r="E80" s="344"/>
      <c r="F80" s="34"/>
    </row>
    <row r="81" spans="1:6" ht="10.5" customHeight="1" x14ac:dyDescent="0.2">
      <c r="B81" s="16" t="s">
        <v>197</v>
      </c>
      <c r="C81" s="343"/>
      <c r="D81" s="222"/>
      <c r="E81" s="344"/>
      <c r="F81" s="34"/>
    </row>
    <row r="82" spans="1:6" s="28" customFormat="1" ht="10.5" customHeight="1" x14ac:dyDescent="0.2">
      <c r="A82" s="24"/>
      <c r="B82" s="16" t="s">
        <v>198</v>
      </c>
      <c r="C82" s="343"/>
      <c r="D82" s="222"/>
      <c r="E82" s="344"/>
      <c r="F82" s="36"/>
    </row>
    <row r="83" spans="1:6" s="28" customFormat="1" ht="10.5" customHeight="1" x14ac:dyDescent="0.2">
      <c r="A83" s="24"/>
      <c r="B83" s="16" t="s">
        <v>200</v>
      </c>
      <c r="C83" s="345">
        <v>13</v>
      </c>
      <c r="D83" s="222"/>
      <c r="E83" s="346"/>
      <c r="F83" s="47"/>
    </row>
    <row r="84" spans="1:6" s="28" customFormat="1" ht="10.5" customHeight="1" x14ac:dyDescent="0.2">
      <c r="A84" s="24"/>
      <c r="B84" s="16" t="s">
        <v>201</v>
      </c>
      <c r="C84" s="345">
        <v>86</v>
      </c>
      <c r="D84" s="222"/>
      <c r="E84" s="346">
        <v>-0.56565656565656564</v>
      </c>
      <c r="F84" s="47"/>
    </row>
    <row r="85" spans="1:6" s="28" customFormat="1" ht="10.5" customHeight="1" x14ac:dyDescent="0.2">
      <c r="A85" s="24"/>
      <c r="B85" s="16" t="s">
        <v>202</v>
      </c>
      <c r="C85" s="46">
        <v>456</v>
      </c>
      <c r="D85" s="222"/>
      <c r="E85" s="190">
        <v>-0.6142131979695431</v>
      </c>
      <c r="F85" s="47"/>
    </row>
    <row r="86" spans="1:6" s="28" customFormat="1" ht="10.5" customHeight="1" x14ac:dyDescent="0.2">
      <c r="A86" s="24"/>
      <c r="B86" s="16" t="s">
        <v>203</v>
      </c>
      <c r="C86" s="46">
        <v>377</v>
      </c>
      <c r="D86" s="222"/>
      <c r="E86" s="190">
        <v>0.16718266253869962</v>
      </c>
      <c r="F86" s="47"/>
    </row>
    <row r="87" spans="1:6" s="28" customFormat="1" ht="10.5" customHeight="1" x14ac:dyDescent="0.2">
      <c r="A87" s="24"/>
      <c r="B87" s="16" t="s">
        <v>204</v>
      </c>
      <c r="C87" s="46"/>
      <c r="D87" s="222"/>
      <c r="E87" s="190"/>
      <c r="F87" s="47"/>
    </row>
    <row r="88" spans="1:6" ht="12.75" customHeight="1" x14ac:dyDescent="0.2">
      <c r="B88" s="16" t="s">
        <v>303</v>
      </c>
      <c r="C88" s="46"/>
      <c r="D88" s="222"/>
      <c r="E88" s="190"/>
      <c r="F88" s="47"/>
    </row>
    <row r="89" spans="1:6" s="28" customFormat="1" ht="11.25" customHeight="1" x14ac:dyDescent="0.2">
      <c r="A89" s="24"/>
      <c r="B89" s="31" t="s">
        <v>278</v>
      </c>
      <c r="C89" s="46"/>
      <c r="D89" s="222"/>
      <c r="E89" s="190"/>
      <c r="F89" s="47"/>
    </row>
    <row r="90" spans="1:6" ht="10.5" customHeight="1" x14ac:dyDescent="0.2">
      <c r="B90" s="16" t="s">
        <v>22</v>
      </c>
      <c r="C90" s="46">
        <v>2531386</v>
      </c>
      <c r="D90" s="222">
        <v>96796</v>
      </c>
      <c r="E90" s="190">
        <v>-6.3312679218767709E-3</v>
      </c>
      <c r="F90" s="47"/>
    </row>
    <row r="91" spans="1:6" ht="10.5" customHeight="1" x14ac:dyDescent="0.2">
      <c r="B91" s="16" t="s">
        <v>23</v>
      </c>
      <c r="C91" s="46">
        <v>11425</v>
      </c>
      <c r="D91" s="222">
        <v>1</v>
      </c>
      <c r="E91" s="190">
        <v>-0.15476806983798175</v>
      </c>
      <c r="F91" s="47"/>
    </row>
    <row r="92" spans="1:6" ht="10.5" customHeight="1" x14ac:dyDescent="0.2">
      <c r="B92" s="33" t="s">
        <v>193</v>
      </c>
      <c r="C92" s="46">
        <v>66888.719999999987</v>
      </c>
      <c r="D92" s="222">
        <v>6614.97</v>
      </c>
      <c r="E92" s="190">
        <v>-0.12613786173901254</v>
      </c>
      <c r="F92" s="47"/>
    </row>
    <row r="93" spans="1:6" ht="10.5" customHeight="1" x14ac:dyDescent="0.2">
      <c r="B93" s="33" t="s">
        <v>194</v>
      </c>
      <c r="C93" s="46">
        <v>1172487.5</v>
      </c>
      <c r="D93" s="222">
        <v>233043.5</v>
      </c>
      <c r="E93" s="190">
        <v>4.36671427382469E-2</v>
      </c>
      <c r="F93" s="47"/>
    </row>
    <row r="94" spans="1:6" ht="10.5" customHeight="1" x14ac:dyDescent="0.2">
      <c r="B94" s="33" t="s">
        <v>322</v>
      </c>
      <c r="C94" s="46">
        <v>87483</v>
      </c>
      <c r="D94" s="222">
        <v>73365</v>
      </c>
      <c r="E94" s="190">
        <v>2.7284096313388462E-2</v>
      </c>
      <c r="F94" s="47"/>
    </row>
    <row r="95" spans="1:6" ht="10.5" customHeight="1" x14ac:dyDescent="0.2">
      <c r="B95" s="33" t="s">
        <v>324</v>
      </c>
      <c r="C95" s="46">
        <v>3</v>
      </c>
      <c r="D95" s="222">
        <v>1</v>
      </c>
      <c r="E95" s="190"/>
      <c r="F95" s="47"/>
    </row>
    <row r="96" spans="1:6" ht="10.5" customHeight="1" x14ac:dyDescent="0.2">
      <c r="B96" s="33" t="s">
        <v>325</v>
      </c>
      <c r="C96" s="46">
        <v>106137.5</v>
      </c>
      <c r="D96" s="222">
        <v>105699.5</v>
      </c>
      <c r="E96" s="190">
        <v>3.2054336305558984E-2</v>
      </c>
      <c r="F96" s="47"/>
    </row>
    <row r="97" spans="2:6" ht="10.5" customHeight="1" x14ac:dyDescent="0.2">
      <c r="B97" s="33" t="s">
        <v>320</v>
      </c>
      <c r="C97" s="46">
        <v>111814</v>
      </c>
      <c r="D97" s="222">
        <v>1579</v>
      </c>
      <c r="E97" s="190">
        <v>1.5881380262751543E-2</v>
      </c>
      <c r="F97" s="47"/>
    </row>
    <row r="98" spans="2:6" ht="10.5" customHeight="1" x14ac:dyDescent="0.2">
      <c r="B98" s="33" t="s">
        <v>321</v>
      </c>
      <c r="C98" s="46">
        <v>707476</v>
      </c>
      <c r="D98" s="222">
        <v>37719</v>
      </c>
      <c r="E98" s="190">
        <v>4.6274249984471716E-2</v>
      </c>
      <c r="F98" s="47"/>
    </row>
    <row r="99" spans="2:6" ht="10.5" customHeight="1" x14ac:dyDescent="0.2">
      <c r="B99" s="33" t="s">
        <v>323</v>
      </c>
      <c r="C99" s="46">
        <v>159574</v>
      </c>
      <c r="D99" s="222">
        <v>14680</v>
      </c>
      <c r="E99" s="190">
        <v>6.9760270299259908E-2</v>
      </c>
      <c r="F99" s="47"/>
    </row>
    <row r="100" spans="2:6" ht="10.5" customHeight="1" x14ac:dyDescent="0.2">
      <c r="B100" s="16" t="s">
        <v>195</v>
      </c>
      <c r="C100" s="46">
        <v>1239376.22</v>
      </c>
      <c r="D100" s="222">
        <v>239658.47</v>
      </c>
      <c r="E100" s="190">
        <v>3.2835645170364414E-2</v>
      </c>
      <c r="F100" s="47"/>
    </row>
    <row r="101" spans="2:6" ht="10.5" customHeight="1" x14ac:dyDescent="0.2">
      <c r="B101" s="16" t="s">
        <v>196</v>
      </c>
      <c r="C101" s="46">
        <v>1</v>
      </c>
      <c r="D101" s="222"/>
      <c r="E101" s="190"/>
      <c r="F101" s="47"/>
    </row>
    <row r="102" spans="2:6" ht="10.5" customHeight="1" x14ac:dyDescent="0.2">
      <c r="B102" s="16" t="s">
        <v>197</v>
      </c>
      <c r="C102" s="46">
        <v>2</v>
      </c>
      <c r="D102" s="222"/>
      <c r="E102" s="190">
        <v>-0.33333333333333337</v>
      </c>
      <c r="F102" s="47"/>
    </row>
    <row r="103" spans="2:6" ht="10.5" customHeight="1" x14ac:dyDescent="0.2">
      <c r="B103" s="16" t="s">
        <v>198</v>
      </c>
      <c r="C103" s="46">
        <v>90</v>
      </c>
      <c r="D103" s="222"/>
      <c r="E103" s="190"/>
      <c r="F103" s="47"/>
    </row>
    <row r="104" spans="2:6" ht="10.5" customHeight="1" x14ac:dyDescent="0.2">
      <c r="B104" s="16" t="s">
        <v>200</v>
      </c>
      <c r="C104" s="46">
        <v>28</v>
      </c>
      <c r="D104" s="222"/>
      <c r="E104" s="190">
        <v>-0.53333333333333333</v>
      </c>
      <c r="F104" s="47"/>
    </row>
    <row r="105" spans="2:6" ht="10.5" customHeight="1" x14ac:dyDescent="0.2">
      <c r="B105" s="16" t="s">
        <v>201</v>
      </c>
      <c r="C105" s="46">
        <v>268</v>
      </c>
      <c r="D105" s="222">
        <v>2</v>
      </c>
      <c r="E105" s="190">
        <v>-0.24079320113314451</v>
      </c>
      <c r="F105" s="47"/>
    </row>
    <row r="106" spans="2:6" ht="10.5" customHeight="1" x14ac:dyDescent="0.2">
      <c r="B106" s="16" t="s">
        <v>202</v>
      </c>
      <c r="C106" s="46">
        <v>1688</v>
      </c>
      <c r="D106" s="222"/>
      <c r="E106" s="190">
        <v>-0.3298928146089718</v>
      </c>
      <c r="F106" s="47"/>
    </row>
    <row r="107" spans="2:6" ht="10.5" customHeight="1" x14ac:dyDescent="0.2">
      <c r="B107" s="16" t="s">
        <v>203</v>
      </c>
      <c r="C107" s="46">
        <v>1475</v>
      </c>
      <c r="D107" s="222"/>
      <c r="E107" s="190">
        <v>-6.8813131313131271E-2</v>
      </c>
      <c r="F107" s="47"/>
    </row>
    <row r="108" spans="2:6" ht="10.5" customHeight="1" x14ac:dyDescent="0.2">
      <c r="B108" s="16" t="s">
        <v>204</v>
      </c>
      <c r="C108" s="46">
        <v>455</v>
      </c>
      <c r="D108" s="222"/>
      <c r="E108" s="190">
        <v>0.67896678966789659</v>
      </c>
      <c r="F108" s="47"/>
    </row>
    <row r="109" spans="2:6" ht="10.5" customHeight="1" x14ac:dyDescent="0.2">
      <c r="B109" s="21" t="s">
        <v>303</v>
      </c>
      <c r="C109" s="399"/>
      <c r="D109" s="342"/>
      <c r="E109" s="347"/>
      <c r="F109" s="47"/>
    </row>
    <row r="110" spans="2:6" ht="9.75" customHeight="1" x14ac:dyDescent="0.2">
      <c r="B110" s="43"/>
      <c r="C110" s="49"/>
      <c r="D110" s="350"/>
      <c r="E110" s="350"/>
      <c r="F110" s="47"/>
    </row>
    <row r="111" spans="2:6" ht="15" customHeight="1" x14ac:dyDescent="0.25">
      <c r="B111" s="7" t="s">
        <v>288</v>
      </c>
      <c r="C111" s="8"/>
      <c r="D111" s="349"/>
      <c r="E111" s="349"/>
      <c r="F111" s="8"/>
    </row>
    <row r="112" spans="2:6" ht="9.75" customHeight="1" x14ac:dyDescent="0.2">
      <c r="B112" s="9" t="str">
        <f>B3</f>
        <v>PERIODE DU 1.1 AU 31.10.2024</v>
      </c>
      <c r="D112" s="350"/>
      <c r="E112" s="350"/>
    </row>
    <row r="113" spans="1:6" ht="14.25" customHeight="1" x14ac:dyDescent="0.2">
      <c r="B113" s="12" t="s">
        <v>175</v>
      </c>
      <c r="C113" s="13"/>
      <c r="D113" s="353"/>
      <c r="E113" s="351"/>
      <c r="F113" s="15"/>
    </row>
    <row r="114" spans="1:6" ht="12" customHeight="1" x14ac:dyDescent="0.2">
      <c r="B114" s="16" t="s">
        <v>4</v>
      </c>
      <c r="C114" s="18" t="s">
        <v>6</v>
      </c>
      <c r="D114" s="219" t="s">
        <v>3</v>
      </c>
      <c r="E114" s="19" t="str">
        <f>CUMUL_Maladie_mnt!$H$5</f>
        <v>PCAP</v>
      </c>
      <c r="F114" s="20"/>
    </row>
    <row r="115" spans="1:6" ht="9.75" customHeight="1" x14ac:dyDescent="0.2">
      <c r="B115" s="21"/>
      <c r="C115" s="45"/>
      <c r="D115" s="220" t="s">
        <v>87</v>
      </c>
      <c r="E115" s="22" t="str">
        <f>CUMUL_Maladie_mnt!$H$6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2623195.0799999926</v>
      </c>
      <c r="D119" s="222">
        <v>4452.8999999999996</v>
      </c>
      <c r="E119" s="239">
        <v>-1.2303739429874172E-2</v>
      </c>
      <c r="F119" s="20"/>
    </row>
    <row r="120" spans="1:6" ht="10.5" customHeight="1" x14ac:dyDescent="0.2">
      <c r="A120" s="2"/>
      <c r="B120" s="37" t="s">
        <v>206</v>
      </c>
      <c r="C120" s="238">
        <v>10774</v>
      </c>
      <c r="D120" s="222"/>
      <c r="E120" s="239"/>
      <c r="F120" s="20"/>
    </row>
    <row r="121" spans="1:6" ht="10.5" customHeight="1" x14ac:dyDescent="0.2">
      <c r="A121" s="2"/>
      <c r="B121" s="37" t="s">
        <v>226</v>
      </c>
      <c r="C121" s="238">
        <v>40309.700000000004</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2674399.7799999923</v>
      </c>
      <c r="D126" s="222">
        <v>4452.8999999999996</v>
      </c>
      <c r="E126" s="239">
        <v>-8.7054672809348199E-2</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4358496.4400001625</v>
      </c>
      <c r="D129" s="222">
        <v>30616.86</v>
      </c>
      <c r="E129" s="239">
        <v>0.27271939273661117</v>
      </c>
      <c r="F129" s="20"/>
    </row>
    <row r="130" spans="1:6" ht="10.5" customHeight="1" x14ac:dyDescent="0.2">
      <c r="A130" s="2"/>
      <c r="B130" s="37" t="s">
        <v>208</v>
      </c>
      <c r="C130" s="238">
        <v>175252.63999999748</v>
      </c>
      <c r="D130" s="222">
        <v>87079.939999999362</v>
      </c>
      <c r="E130" s="239">
        <v>-0.22734473312978065</v>
      </c>
      <c r="F130" s="20"/>
    </row>
    <row r="131" spans="1:6" ht="10.5" customHeight="1" x14ac:dyDescent="0.2">
      <c r="A131" s="2"/>
      <c r="B131" s="37" t="s">
        <v>209</v>
      </c>
      <c r="C131" s="238">
        <v>58915107.419998676</v>
      </c>
      <c r="D131" s="222">
        <v>158948.55999999994</v>
      </c>
      <c r="E131" s="239">
        <v>7.4390358048068705E-3</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63448964.499998838</v>
      </c>
      <c r="D135" s="222">
        <v>276645.35999999929</v>
      </c>
      <c r="E135" s="239">
        <v>2.1205359749241648E-2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236987.80000000002</v>
      </c>
      <c r="D138" s="222">
        <v>835</v>
      </c>
      <c r="E138" s="239">
        <v>-3.2549447126614339E-2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236987.80000000002</v>
      </c>
      <c r="D141" s="222">
        <v>835</v>
      </c>
      <c r="E141" s="239">
        <v>-3.2549447126614339E-2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35521.550000000025</v>
      </c>
      <c r="D144" s="222">
        <v>283</v>
      </c>
      <c r="E144" s="239">
        <v>0.2176277519260279</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35521.550000000025</v>
      </c>
      <c r="D147" s="222">
        <v>283</v>
      </c>
      <c r="E147" s="182">
        <v>0.2176277519260279</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690.05000000000007</v>
      </c>
      <c r="D150" s="222"/>
      <c r="E150" s="182">
        <v>0.29295484354506285</v>
      </c>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690.05000000000007</v>
      </c>
      <c r="D152" s="222"/>
      <c r="E152" s="182">
        <v>0.29295484354506285</v>
      </c>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192</v>
      </c>
      <c r="D155" s="222"/>
      <c r="E155" s="182">
        <v>0.13609467455621305</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192</v>
      </c>
      <c r="D157" s="222"/>
      <c r="E157" s="182">
        <v>0.13609467455621305</v>
      </c>
      <c r="F157" s="56"/>
    </row>
    <row r="158" spans="1:6" s="57" customFormat="1" ht="6.75" customHeight="1" x14ac:dyDescent="0.2">
      <c r="A158" s="6"/>
      <c r="B158" s="35"/>
      <c r="C158" s="55"/>
      <c r="D158" s="222"/>
      <c r="E158" s="182"/>
      <c r="F158" s="56"/>
    </row>
    <row r="159" spans="1:6" s="60" customFormat="1" ht="14.25" customHeight="1" x14ac:dyDescent="0.2">
      <c r="A159" s="24"/>
      <c r="B159" s="31" t="s">
        <v>244</v>
      </c>
      <c r="C159" s="55"/>
      <c r="D159" s="222"/>
      <c r="E159" s="182"/>
      <c r="F159" s="59"/>
    </row>
    <row r="160" spans="1:6" s="60" customFormat="1" ht="15" customHeight="1" x14ac:dyDescent="0.2">
      <c r="A160" s="24"/>
      <c r="B160" s="37" t="s">
        <v>213</v>
      </c>
      <c r="C160" s="55"/>
      <c r="D160" s="222"/>
      <c r="E160" s="182"/>
      <c r="F160" s="59"/>
    </row>
    <row r="161" spans="1:6" s="57" customFormat="1" ht="10.5" customHeight="1" x14ac:dyDescent="0.2">
      <c r="A161" s="6"/>
      <c r="B161" s="37" t="s">
        <v>205</v>
      </c>
      <c r="C161" s="55">
        <v>47637.4</v>
      </c>
      <c r="D161" s="222"/>
      <c r="E161" s="182">
        <v>-7.8500775888983854E-2</v>
      </c>
      <c r="F161" s="56"/>
    </row>
    <row r="162" spans="1:6" s="57" customFormat="1" ht="10.5" customHeight="1" x14ac:dyDescent="0.2">
      <c r="A162" s="6"/>
      <c r="B162" s="37" t="s">
        <v>206</v>
      </c>
      <c r="C162" s="55">
        <v>198</v>
      </c>
      <c r="D162" s="222"/>
      <c r="E162" s="182"/>
      <c r="F162" s="56"/>
    </row>
    <row r="163" spans="1:6" s="57" customFormat="1" ht="10.5" customHeight="1" x14ac:dyDescent="0.2">
      <c r="A163" s="6"/>
      <c r="B163" s="37" t="s">
        <v>226</v>
      </c>
      <c r="C163" s="55">
        <v>878.2</v>
      </c>
      <c r="D163" s="222"/>
      <c r="E163" s="182"/>
      <c r="F163" s="56"/>
    </row>
    <row r="164" spans="1:6" s="57" customFormat="1" ht="10.5" customHeight="1" x14ac:dyDescent="0.2">
      <c r="A164" s="6"/>
      <c r="B164" s="37" t="s">
        <v>207</v>
      </c>
      <c r="C164" s="55">
        <v>13467.819999999985</v>
      </c>
      <c r="D164" s="222"/>
      <c r="E164" s="182">
        <v>-0.29349140983606625</v>
      </c>
      <c r="F164" s="56"/>
    </row>
    <row r="165" spans="1:6" s="57" customFormat="1" ht="10.5" customHeight="1" x14ac:dyDescent="0.2">
      <c r="A165" s="6"/>
      <c r="B165" s="37" t="s">
        <v>208</v>
      </c>
      <c r="C165" s="55">
        <v>3386.7999999999993</v>
      </c>
      <c r="D165" s="222"/>
      <c r="E165" s="182">
        <v>0.32008107265356922</v>
      </c>
      <c r="F165" s="56"/>
    </row>
    <row r="166" spans="1:6" s="57" customFormat="1" ht="10.5" customHeight="1" x14ac:dyDescent="0.2">
      <c r="A166" s="6"/>
      <c r="B166" s="37" t="s">
        <v>209</v>
      </c>
      <c r="C166" s="55">
        <v>130594.41</v>
      </c>
      <c r="D166" s="222"/>
      <c r="E166" s="182">
        <v>0.11818324263046343</v>
      </c>
      <c r="F166" s="56"/>
    </row>
    <row r="167" spans="1:6" s="57" customFormat="1" ht="10.5" customHeight="1" x14ac:dyDescent="0.2">
      <c r="A167" s="6"/>
      <c r="B167" s="37" t="s">
        <v>210</v>
      </c>
      <c r="C167" s="55">
        <v>1402.7999999999997</v>
      </c>
      <c r="D167" s="222"/>
      <c r="E167" s="182"/>
      <c r="F167" s="56"/>
    </row>
    <row r="168" spans="1:6" s="57" customFormat="1" ht="10.5" customHeight="1" x14ac:dyDescent="0.2">
      <c r="A168" s="6"/>
      <c r="B168" s="37" t="s">
        <v>211</v>
      </c>
      <c r="C168" s="55">
        <v>4222.25</v>
      </c>
      <c r="D168" s="222"/>
      <c r="E168" s="182"/>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201837.68</v>
      </c>
      <c r="D170" s="222"/>
      <c r="E170" s="182">
        <v>-5.0694458097113371E-2</v>
      </c>
      <c r="F170" s="56"/>
    </row>
    <row r="171" spans="1:6" s="60" customFormat="1" ht="10.5" customHeight="1" x14ac:dyDescent="0.15">
      <c r="A171" s="24"/>
      <c r="B171" s="264"/>
      <c r="C171" s="55"/>
      <c r="D171" s="222"/>
      <c r="E171" s="182"/>
      <c r="F171" s="59"/>
    </row>
    <row r="172" spans="1:6" s="57" customFormat="1" ht="12.75" customHeight="1" x14ac:dyDescent="0.2">
      <c r="A172" s="6"/>
      <c r="B172" s="35" t="s">
        <v>233</v>
      </c>
      <c r="C172" s="55">
        <v>66605370.359998815</v>
      </c>
      <c r="D172" s="222">
        <v>282216.25999999931</v>
      </c>
      <c r="E172" s="182">
        <v>1.6052353070881153E-2</v>
      </c>
      <c r="F172" s="56"/>
    </row>
    <row r="173" spans="1:6" s="57" customFormat="1" ht="12.75" hidden="1" customHeight="1" x14ac:dyDescent="0.2">
      <c r="A173" s="6"/>
      <c r="B173" s="35"/>
      <c r="C173" s="55"/>
      <c r="D173" s="222"/>
      <c r="E173" s="182"/>
      <c r="F173" s="56"/>
    </row>
    <row r="174" spans="1:6" s="57" customFormat="1" ht="12.7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3327.1</v>
      </c>
      <c r="D176" s="222">
        <v>1094</v>
      </c>
      <c r="E176" s="182">
        <v>5.4013812329722022E-2</v>
      </c>
      <c r="F176" s="59"/>
    </row>
    <row r="177" spans="1:6" s="60" customFormat="1" ht="10.5" customHeight="1" x14ac:dyDescent="0.2">
      <c r="A177" s="24"/>
      <c r="B177" s="37" t="s">
        <v>214</v>
      </c>
      <c r="C177" s="55">
        <v>6632138</v>
      </c>
      <c r="D177" s="222">
        <v>2263368</v>
      </c>
      <c r="E177" s="182">
        <v>-9.9312340490581574E-3</v>
      </c>
      <c r="F177" s="59"/>
    </row>
    <row r="178" spans="1:6" s="60" customFormat="1" ht="10.5" customHeight="1" x14ac:dyDescent="0.2">
      <c r="A178" s="24"/>
      <c r="B178" s="37" t="s">
        <v>215</v>
      </c>
      <c r="C178" s="55">
        <v>490</v>
      </c>
      <c r="D178" s="222">
        <v>124</v>
      </c>
      <c r="E178" s="182">
        <v>-0.58011996572407876</v>
      </c>
      <c r="F178" s="59"/>
    </row>
    <row r="179" spans="1:6" s="60" customFormat="1" ht="10.5" customHeight="1" x14ac:dyDescent="0.2">
      <c r="A179" s="24"/>
      <c r="B179" s="37" t="s">
        <v>216</v>
      </c>
      <c r="C179" s="55">
        <v>1605</v>
      </c>
      <c r="D179" s="222">
        <v>292.5</v>
      </c>
      <c r="E179" s="182">
        <v>-0.21527404292768781</v>
      </c>
      <c r="F179" s="59"/>
    </row>
    <row r="180" spans="1:6" s="60" customFormat="1" ht="10.5" customHeight="1" x14ac:dyDescent="0.2">
      <c r="A180" s="24"/>
      <c r="B180" s="37" t="s">
        <v>217</v>
      </c>
      <c r="C180" s="55">
        <v>12038.72</v>
      </c>
      <c r="D180" s="222">
        <v>3166.8999999999996</v>
      </c>
      <c r="E180" s="182">
        <v>-7.393749182686149E-2</v>
      </c>
      <c r="F180" s="59"/>
    </row>
    <row r="181" spans="1:6" s="60" customFormat="1" ht="10.5" hidden="1" customHeight="1" x14ac:dyDescent="0.2">
      <c r="A181" s="24"/>
      <c r="B181" s="37"/>
      <c r="C181" s="55"/>
      <c r="D181" s="222"/>
      <c r="E181" s="182"/>
      <c r="F181" s="59"/>
    </row>
    <row r="182" spans="1:6" s="60" customFormat="1" ht="10.5" hidden="1" customHeight="1" x14ac:dyDescent="0.2">
      <c r="A182" s="24"/>
      <c r="B182" s="37"/>
      <c r="C182" s="55"/>
      <c r="D182" s="222"/>
      <c r="E182" s="182"/>
      <c r="F182" s="59"/>
    </row>
    <row r="183" spans="1:6" s="60" customFormat="1" ht="10.5" hidden="1" customHeight="1" x14ac:dyDescent="0.2">
      <c r="A183" s="24"/>
      <c r="B183" s="37"/>
      <c r="C183" s="55"/>
      <c r="D183" s="222"/>
      <c r="E183" s="182"/>
      <c r="F183" s="59"/>
    </row>
    <row r="184" spans="1:6" s="60" customFormat="1" ht="10.5" hidden="1" customHeight="1" x14ac:dyDescent="0.2">
      <c r="A184" s="24"/>
      <c r="B184" s="37"/>
      <c r="C184" s="55"/>
      <c r="D184" s="222"/>
      <c r="E184" s="182"/>
      <c r="F184" s="59"/>
    </row>
    <row r="185" spans="1:6" s="60" customFormat="1" ht="10.5" hidden="1" customHeight="1" x14ac:dyDescent="0.2">
      <c r="A185" s="24"/>
      <c r="B185" s="37"/>
      <c r="C185" s="55"/>
      <c r="D185" s="222"/>
      <c r="E185" s="182"/>
      <c r="F185" s="59"/>
    </row>
    <row r="186" spans="1:6" ht="11.25" customHeight="1" x14ac:dyDescent="0.2">
      <c r="A186" s="2"/>
      <c r="B186" s="41" t="s">
        <v>235</v>
      </c>
      <c r="C186" s="166">
        <v>6649598.8200000003</v>
      </c>
      <c r="D186" s="342">
        <v>2268045.4</v>
      </c>
      <c r="E186" s="194">
        <v>-1.0186609984994432E-2</v>
      </c>
      <c r="F186" s="69"/>
    </row>
    <row r="187" spans="1:6" s="28" customFormat="1" ht="16.5" customHeight="1" x14ac:dyDescent="0.2">
      <c r="A187" s="54"/>
      <c r="B187" s="81" t="s">
        <v>164</v>
      </c>
      <c r="C187" s="55"/>
      <c r="D187" s="222"/>
      <c r="E187" s="185"/>
      <c r="F187" s="70"/>
    </row>
    <row r="188" spans="1:6" s="28" customFormat="1" ht="8.25" customHeight="1" x14ac:dyDescent="0.2">
      <c r="A188" s="54"/>
      <c r="B188" s="81"/>
      <c r="C188" s="55"/>
      <c r="D188" s="222"/>
      <c r="E188" s="185"/>
      <c r="F188" s="70"/>
    </row>
    <row r="189" spans="1:6" ht="10.5" customHeight="1" x14ac:dyDescent="0.2">
      <c r="A189" s="2"/>
      <c r="B189" s="82" t="s">
        <v>78</v>
      </c>
      <c r="C189" s="55">
        <v>16592893.80867962</v>
      </c>
      <c r="D189" s="222"/>
      <c r="E189" s="185">
        <v>2.2689378976171737E-2</v>
      </c>
      <c r="F189" s="69"/>
    </row>
    <row r="190" spans="1:6" ht="10.5" customHeight="1" x14ac:dyDescent="0.2">
      <c r="A190" s="2"/>
      <c r="B190" s="82" t="s">
        <v>76</v>
      </c>
      <c r="C190" s="55">
        <v>53417224.580093011</v>
      </c>
      <c r="D190" s="222"/>
      <c r="E190" s="185">
        <v>7.3086039979260997E-2</v>
      </c>
      <c r="F190" s="69"/>
    </row>
    <row r="191" spans="1:6" ht="10.5" customHeight="1" x14ac:dyDescent="0.2">
      <c r="A191" s="2"/>
      <c r="B191" s="82" t="s">
        <v>77</v>
      </c>
      <c r="C191" s="55"/>
      <c r="D191" s="222"/>
      <c r="E191" s="185"/>
      <c r="F191" s="69"/>
    </row>
    <row r="192" spans="1:6" s="28" customFormat="1" ht="16.5" customHeight="1" x14ac:dyDescent="0.2">
      <c r="A192" s="54"/>
      <c r="B192" s="161" t="s">
        <v>165</v>
      </c>
      <c r="C192" s="400">
        <v>70010255.388772637</v>
      </c>
      <c r="D192" s="227"/>
      <c r="E192" s="355">
        <v>6.0696156140139124E-2</v>
      </c>
      <c r="F192" s="70"/>
    </row>
    <row r="193" spans="1:6" ht="10.5" customHeight="1" x14ac:dyDescent="0.2">
      <c r="A193" s="2"/>
      <c r="B193" s="84"/>
      <c r="C193" s="166"/>
      <c r="D193" s="342"/>
      <c r="E193" s="352"/>
      <c r="F193" s="69"/>
    </row>
    <row r="194" spans="1:6" x14ac:dyDescent="0.2">
      <c r="D194" s="350"/>
    </row>
    <row r="195" spans="1:6" x14ac:dyDescent="0.2">
      <c r="D195" s="350"/>
    </row>
    <row r="196" spans="1:6" x14ac:dyDescent="0.2">
      <c r="D196" s="350"/>
    </row>
    <row r="197" spans="1:6" x14ac:dyDescent="0.2">
      <c r="D197" s="350"/>
    </row>
    <row r="198" spans="1:6" x14ac:dyDescent="0.2">
      <c r="D198" s="350"/>
    </row>
    <row r="199" spans="1:6" x14ac:dyDescent="0.2">
      <c r="D199" s="350"/>
    </row>
    <row r="200" spans="1:6" x14ac:dyDescent="0.2">
      <c r="D200" s="350"/>
    </row>
    <row r="201" spans="1:6" x14ac:dyDescent="0.2">
      <c r="D201" s="350"/>
    </row>
    <row r="202" spans="1:6" x14ac:dyDescent="0.2">
      <c r="D202" s="350"/>
    </row>
    <row r="203" spans="1:6" x14ac:dyDescent="0.2">
      <c r="D203" s="350"/>
    </row>
    <row r="204" spans="1:6" x14ac:dyDescent="0.2">
      <c r="D204" s="350"/>
    </row>
    <row r="205" spans="1:6" x14ac:dyDescent="0.2">
      <c r="D205" s="350"/>
    </row>
    <row r="206" spans="1:6" x14ac:dyDescent="0.2">
      <c r="D206" s="350"/>
    </row>
    <row r="207" spans="1:6" x14ac:dyDescent="0.2">
      <c r="D207" s="350"/>
    </row>
    <row r="208" spans="1:6" x14ac:dyDescent="0.2">
      <c r="D208" s="350"/>
    </row>
    <row r="209" spans="4:4" x14ac:dyDescent="0.2">
      <c r="D209" s="350"/>
    </row>
    <row r="210" spans="4:4" x14ac:dyDescent="0.2">
      <c r="D210" s="350"/>
    </row>
    <row r="211" spans="4:4" x14ac:dyDescent="0.2">
      <c r="D211" s="350"/>
    </row>
    <row r="212" spans="4:4" x14ac:dyDescent="0.2">
      <c r="D212" s="350"/>
    </row>
    <row r="213" spans="4:4" x14ac:dyDescent="0.2">
      <c r="D213" s="350"/>
    </row>
    <row r="214" spans="4:4" x14ac:dyDescent="0.2">
      <c r="D214" s="350"/>
    </row>
    <row r="215" spans="4:4" x14ac:dyDescent="0.2">
      <c r="D215" s="350"/>
    </row>
    <row r="216" spans="4:4" x14ac:dyDescent="0.2">
      <c r="D216" s="350"/>
    </row>
    <row r="217" spans="4:4" x14ac:dyDescent="0.2">
      <c r="D217" s="350"/>
    </row>
    <row r="218" spans="4:4" x14ac:dyDescent="0.2">
      <c r="D218" s="350"/>
    </row>
    <row r="219" spans="4:4" x14ac:dyDescent="0.2">
      <c r="D219" s="350"/>
    </row>
    <row r="220" spans="4:4" x14ac:dyDescent="0.2">
      <c r="D220" s="350"/>
    </row>
    <row r="221" spans="4:4" x14ac:dyDescent="0.2">
      <c r="D221" s="350"/>
    </row>
    <row r="222" spans="4:4" x14ac:dyDescent="0.2">
      <c r="D222" s="350"/>
    </row>
    <row r="223" spans="4:4" x14ac:dyDescent="0.2">
      <c r="D223" s="350"/>
    </row>
    <row r="224" spans="4:4" x14ac:dyDescent="0.2">
      <c r="D224" s="350"/>
    </row>
    <row r="225" spans="4:4" x14ac:dyDescent="0.2">
      <c r="D225" s="350"/>
    </row>
    <row r="226" spans="4:4" x14ac:dyDescent="0.2">
      <c r="D226" s="350"/>
    </row>
    <row r="227" spans="4:4" x14ac:dyDescent="0.2">
      <c r="D227" s="350"/>
    </row>
    <row r="228" spans="4:4" x14ac:dyDescent="0.2">
      <c r="D228" s="350"/>
    </row>
    <row r="229" spans="4:4" x14ac:dyDescent="0.2">
      <c r="D229" s="350"/>
    </row>
    <row r="230" spans="4:4" x14ac:dyDescent="0.2">
      <c r="D230" s="350"/>
    </row>
    <row r="231" spans="4:4" x14ac:dyDescent="0.2">
      <c r="D231" s="350"/>
    </row>
    <row r="232" spans="4:4" x14ac:dyDescent="0.2">
      <c r="D232" s="350"/>
    </row>
    <row r="233" spans="4:4" x14ac:dyDescent="0.2">
      <c r="D233" s="350"/>
    </row>
    <row r="234" spans="4:4" x14ac:dyDescent="0.2">
      <c r="D234" s="350"/>
    </row>
    <row r="235" spans="4:4" x14ac:dyDescent="0.2">
      <c r="D235" s="350"/>
    </row>
    <row r="236" spans="4:4" x14ac:dyDescent="0.2">
      <c r="D236" s="350"/>
    </row>
    <row r="237" spans="4:4" x14ac:dyDescent="0.2">
      <c r="D237" s="350"/>
    </row>
    <row r="238" spans="4:4" x14ac:dyDescent="0.2">
      <c r="D238" s="350"/>
    </row>
    <row r="239" spans="4:4" x14ac:dyDescent="0.2">
      <c r="D239" s="350"/>
    </row>
    <row r="240" spans="4:4" x14ac:dyDescent="0.2">
      <c r="D240" s="350"/>
    </row>
    <row r="241" spans="4:4" x14ac:dyDescent="0.2">
      <c r="D241" s="350"/>
    </row>
    <row r="242" spans="4:4" x14ac:dyDescent="0.2">
      <c r="D242" s="350"/>
    </row>
    <row r="243" spans="4:4" x14ac:dyDescent="0.2">
      <c r="D243" s="350"/>
    </row>
    <row r="244" spans="4:4" x14ac:dyDescent="0.2">
      <c r="D244" s="350"/>
    </row>
    <row r="245" spans="4:4" x14ac:dyDescent="0.2">
      <c r="D245" s="350"/>
    </row>
    <row r="246" spans="4:4" x14ac:dyDescent="0.2">
      <c r="D246" s="350"/>
    </row>
    <row r="247" spans="4:4" x14ac:dyDescent="0.2">
      <c r="D247" s="350"/>
    </row>
    <row r="248" spans="4:4" x14ac:dyDescent="0.2">
      <c r="D248" s="350"/>
    </row>
    <row r="249" spans="4:4" x14ac:dyDescent="0.2">
      <c r="D249" s="350"/>
    </row>
    <row r="250" spans="4:4" x14ac:dyDescent="0.2">
      <c r="D250" s="350"/>
    </row>
    <row r="251" spans="4:4" x14ac:dyDescent="0.2">
      <c r="D251" s="350"/>
    </row>
    <row r="252" spans="4:4" x14ac:dyDescent="0.2">
      <c r="D252" s="350"/>
    </row>
    <row r="253" spans="4:4" x14ac:dyDescent="0.2">
      <c r="D253" s="350"/>
    </row>
    <row r="254" spans="4:4" x14ac:dyDescent="0.2">
      <c r="D254" s="350"/>
    </row>
    <row r="255" spans="4:4" x14ac:dyDescent="0.2">
      <c r="D255" s="350"/>
    </row>
    <row r="256" spans="4:4" x14ac:dyDescent="0.2">
      <c r="D256" s="350"/>
    </row>
    <row r="257" spans="4:4" x14ac:dyDescent="0.2">
      <c r="D257" s="350"/>
    </row>
    <row r="258" spans="4:4" x14ac:dyDescent="0.2">
      <c r="D258" s="350"/>
    </row>
    <row r="259" spans="4:4" x14ac:dyDescent="0.2">
      <c r="D259" s="350"/>
    </row>
    <row r="260" spans="4:4" x14ac:dyDescent="0.2">
      <c r="D260" s="350"/>
    </row>
    <row r="261" spans="4:4" x14ac:dyDescent="0.2">
      <c r="D261" s="350"/>
    </row>
    <row r="262" spans="4:4" x14ac:dyDescent="0.2">
      <c r="D262" s="350"/>
    </row>
    <row r="263" spans="4:4" x14ac:dyDescent="0.2">
      <c r="D263" s="350"/>
    </row>
    <row r="264" spans="4:4" x14ac:dyDescent="0.2">
      <c r="D264" s="350"/>
    </row>
    <row r="265" spans="4:4" x14ac:dyDescent="0.2">
      <c r="D265" s="350"/>
    </row>
    <row r="266" spans="4:4" x14ac:dyDescent="0.2">
      <c r="D266" s="350"/>
    </row>
    <row r="267" spans="4:4" x14ac:dyDescent="0.2">
      <c r="D267" s="350"/>
    </row>
    <row r="268" spans="4:4" x14ac:dyDescent="0.2">
      <c r="D268" s="350"/>
    </row>
    <row r="269" spans="4:4" x14ac:dyDescent="0.2">
      <c r="D269" s="350"/>
    </row>
    <row r="270" spans="4:4" x14ac:dyDescent="0.2">
      <c r="D270" s="350"/>
    </row>
    <row r="271" spans="4:4" x14ac:dyDescent="0.2">
      <c r="D271" s="350"/>
    </row>
    <row r="272" spans="4:4" x14ac:dyDescent="0.2">
      <c r="D272" s="350"/>
    </row>
    <row r="273" spans="4:4" x14ac:dyDescent="0.2">
      <c r="D273" s="350"/>
    </row>
    <row r="274" spans="4:4" x14ac:dyDescent="0.2">
      <c r="D274" s="350"/>
    </row>
    <row r="275" spans="4:4" x14ac:dyDescent="0.2">
      <c r="D275" s="350"/>
    </row>
    <row r="276" spans="4:4" x14ac:dyDescent="0.2">
      <c r="D276" s="350"/>
    </row>
    <row r="277" spans="4:4" x14ac:dyDescent="0.2">
      <c r="D277" s="350"/>
    </row>
    <row r="278" spans="4:4" x14ac:dyDescent="0.2">
      <c r="D278" s="350"/>
    </row>
    <row r="279" spans="4:4" x14ac:dyDescent="0.2">
      <c r="D279" s="350"/>
    </row>
    <row r="280" spans="4:4" x14ac:dyDescent="0.2">
      <c r="D280" s="350"/>
    </row>
    <row r="281" spans="4:4" x14ac:dyDescent="0.2">
      <c r="D281" s="350"/>
    </row>
    <row r="282" spans="4:4" x14ac:dyDescent="0.2">
      <c r="D282" s="350"/>
    </row>
    <row r="283" spans="4:4" x14ac:dyDescent="0.2">
      <c r="D283" s="350"/>
    </row>
    <row r="284" spans="4:4" x14ac:dyDescent="0.2">
      <c r="D284" s="350"/>
    </row>
    <row r="285" spans="4:4" x14ac:dyDescent="0.2">
      <c r="D285" s="350"/>
    </row>
    <row r="286" spans="4:4" x14ac:dyDescent="0.2">
      <c r="D286" s="350"/>
    </row>
    <row r="287" spans="4:4" x14ac:dyDescent="0.2">
      <c r="D287" s="350"/>
    </row>
    <row r="288" spans="4:4" x14ac:dyDescent="0.2">
      <c r="D288" s="350"/>
    </row>
    <row r="289" spans="4:4" x14ac:dyDescent="0.2">
      <c r="D289" s="350"/>
    </row>
    <row r="290" spans="4:4" x14ac:dyDescent="0.2">
      <c r="D290" s="350"/>
    </row>
    <row r="291" spans="4:4" x14ac:dyDescent="0.2">
      <c r="D291" s="350"/>
    </row>
    <row r="292" spans="4:4" x14ac:dyDescent="0.2">
      <c r="D292" s="350"/>
    </row>
    <row r="293" spans="4:4" x14ac:dyDescent="0.2">
      <c r="D293" s="350"/>
    </row>
    <row r="294" spans="4:4" x14ac:dyDescent="0.2">
      <c r="D294" s="350"/>
    </row>
    <row r="295" spans="4:4" x14ac:dyDescent="0.2">
      <c r="D295" s="350"/>
    </row>
    <row r="296" spans="4:4" x14ac:dyDescent="0.2">
      <c r="D296" s="350"/>
    </row>
    <row r="297" spans="4:4" x14ac:dyDescent="0.2">
      <c r="D297" s="350"/>
    </row>
    <row r="298" spans="4:4" x14ac:dyDescent="0.2">
      <c r="D298" s="350"/>
    </row>
    <row r="299" spans="4:4" x14ac:dyDescent="0.2">
      <c r="D299" s="350"/>
    </row>
    <row r="300" spans="4:4" x14ac:dyDescent="0.2">
      <c r="D300" s="350"/>
    </row>
    <row r="301" spans="4:4" x14ac:dyDescent="0.2">
      <c r="D301" s="350"/>
    </row>
    <row r="302" spans="4:4" x14ac:dyDescent="0.2">
      <c r="D302" s="350"/>
    </row>
    <row r="303" spans="4:4" x14ac:dyDescent="0.2">
      <c r="D303" s="350"/>
    </row>
    <row r="304" spans="4:4" x14ac:dyDescent="0.2">
      <c r="D304" s="350"/>
    </row>
    <row r="305" spans="4:4" x14ac:dyDescent="0.2">
      <c r="D305" s="350"/>
    </row>
    <row r="306" spans="4:4" x14ac:dyDescent="0.2">
      <c r="D306" s="350"/>
    </row>
    <row r="307" spans="4:4" x14ac:dyDescent="0.2">
      <c r="D307" s="350"/>
    </row>
    <row r="308" spans="4:4" x14ac:dyDescent="0.2">
      <c r="D308" s="350"/>
    </row>
    <row r="309" spans="4:4" x14ac:dyDescent="0.2">
      <c r="D309" s="350"/>
    </row>
    <row r="310" spans="4:4" x14ac:dyDescent="0.2">
      <c r="D310" s="350"/>
    </row>
    <row r="311" spans="4:4" x14ac:dyDescent="0.2">
      <c r="D311" s="350"/>
    </row>
    <row r="312" spans="4:4" x14ac:dyDescent="0.2">
      <c r="D312" s="350"/>
    </row>
    <row r="313" spans="4:4" x14ac:dyDescent="0.2">
      <c r="D313" s="350"/>
    </row>
    <row r="314" spans="4:4" x14ac:dyDescent="0.2">
      <c r="D314" s="350"/>
    </row>
    <row r="315" spans="4:4" x14ac:dyDescent="0.2">
      <c r="D315" s="350"/>
    </row>
    <row r="316" spans="4:4" x14ac:dyDescent="0.2">
      <c r="D316" s="350"/>
    </row>
    <row r="317" spans="4:4" x14ac:dyDescent="0.2">
      <c r="D317" s="350"/>
    </row>
    <row r="318" spans="4:4" x14ac:dyDescent="0.2">
      <c r="D318" s="350"/>
    </row>
    <row r="319" spans="4:4" x14ac:dyDescent="0.2">
      <c r="D319" s="350"/>
    </row>
    <row r="320" spans="4:4" x14ac:dyDescent="0.2">
      <c r="D320" s="350"/>
    </row>
    <row r="321" spans="4:4" x14ac:dyDescent="0.2">
      <c r="D321" s="350"/>
    </row>
    <row r="322" spans="4:4" x14ac:dyDescent="0.2">
      <c r="D322" s="350"/>
    </row>
    <row r="323" spans="4:4" x14ac:dyDescent="0.2">
      <c r="D323" s="350"/>
    </row>
    <row r="324" spans="4:4" x14ac:dyDescent="0.2">
      <c r="D324" s="350"/>
    </row>
    <row r="325" spans="4:4" x14ac:dyDescent="0.2">
      <c r="D325" s="350"/>
    </row>
    <row r="326" spans="4:4" x14ac:dyDescent="0.2">
      <c r="D326" s="350"/>
    </row>
    <row r="327" spans="4:4" x14ac:dyDescent="0.2">
      <c r="D327" s="350"/>
    </row>
    <row r="328" spans="4:4" x14ac:dyDescent="0.2">
      <c r="D328" s="350"/>
    </row>
    <row r="329" spans="4:4" x14ac:dyDescent="0.2">
      <c r="D329" s="350"/>
    </row>
    <row r="330" spans="4:4" x14ac:dyDescent="0.2">
      <c r="D330" s="350"/>
    </row>
    <row r="331" spans="4:4" x14ac:dyDescent="0.2">
      <c r="D331" s="350"/>
    </row>
    <row r="332" spans="4:4" x14ac:dyDescent="0.2">
      <c r="D332" s="350"/>
    </row>
    <row r="333" spans="4:4" x14ac:dyDescent="0.2">
      <c r="D333" s="350"/>
    </row>
    <row r="334" spans="4:4" x14ac:dyDescent="0.2">
      <c r="D334" s="350"/>
    </row>
    <row r="335" spans="4:4" x14ac:dyDescent="0.2">
      <c r="D335" s="350"/>
    </row>
    <row r="336" spans="4:4" x14ac:dyDescent="0.2">
      <c r="D336" s="350"/>
    </row>
    <row r="337" spans="4:4" x14ac:dyDescent="0.2">
      <c r="D337" s="350"/>
    </row>
    <row r="338" spans="4:4" x14ac:dyDescent="0.2">
      <c r="D338" s="350"/>
    </row>
    <row r="339" spans="4:4" x14ac:dyDescent="0.2">
      <c r="D339" s="350"/>
    </row>
    <row r="340" spans="4:4" x14ac:dyDescent="0.2">
      <c r="D340" s="350"/>
    </row>
    <row r="341" spans="4:4" x14ac:dyDescent="0.2">
      <c r="D341" s="350"/>
    </row>
    <row r="342" spans="4:4" x14ac:dyDescent="0.2">
      <c r="D342" s="350"/>
    </row>
    <row r="343" spans="4:4" x14ac:dyDescent="0.2">
      <c r="D343" s="350"/>
    </row>
    <row r="344" spans="4:4" x14ac:dyDescent="0.2">
      <c r="D344" s="350"/>
    </row>
    <row r="345" spans="4:4" x14ac:dyDescent="0.2">
      <c r="D345" s="350"/>
    </row>
    <row r="346" spans="4:4" x14ac:dyDescent="0.2">
      <c r="D346" s="350"/>
    </row>
    <row r="347" spans="4:4" x14ac:dyDescent="0.2">
      <c r="D347" s="350"/>
    </row>
    <row r="348" spans="4:4" x14ac:dyDescent="0.2">
      <c r="D348" s="350"/>
    </row>
    <row r="349" spans="4:4" x14ac:dyDescent="0.2">
      <c r="D349" s="350"/>
    </row>
    <row r="350" spans="4:4" x14ac:dyDescent="0.2">
      <c r="D350" s="350"/>
    </row>
    <row r="351" spans="4:4" x14ac:dyDescent="0.2">
      <c r="D351" s="350"/>
    </row>
    <row r="352" spans="4:4" x14ac:dyDescent="0.2">
      <c r="D352" s="350"/>
    </row>
    <row r="353" spans="4:4" x14ac:dyDescent="0.2">
      <c r="D353" s="350"/>
    </row>
    <row r="354" spans="4:4" x14ac:dyDescent="0.2">
      <c r="D354" s="350"/>
    </row>
    <row r="355" spans="4:4" x14ac:dyDescent="0.2">
      <c r="D355" s="350"/>
    </row>
    <row r="356" spans="4:4" x14ac:dyDescent="0.2">
      <c r="D356" s="350"/>
    </row>
    <row r="357" spans="4:4" x14ac:dyDescent="0.2">
      <c r="D357" s="350"/>
    </row>
    <row r="358" spans="4:4" x14ac:dyDescent="0.2">
      <c r="D358" s="350"/>
    </row>
    <row r="359" spans="4:4" x14ac:dyDescent="0.2">
      <c r="D359" s="350"/>
    </row>
    <row r="360" spans="4:4" x14ac:dyDescent="0.2">
      <c r="D360" s="350"/>
    </row>
    <row r="361" spans="4:4" x14ac:dyDescent="0.2">
      <c r="D361" s="350"/>
    </row>
    <row r="362" spans="4:4" x14ac:dyDescent="0.2">
      <c r="D362" s="350"/>
    </row>
    <row r="363" spans="4:4" x14ac:dyDescent="0.2">
      <c r="D363" s="350"/>
    </row>
    <row r="364" spans="4:4" x14ac:dyDescent="0.2">
      <c r="D364" s="350"/>
    </row>
  </sheetData>
  <dataConsolidate/>
  <phoneticPr fontId="22" type="noConversion"/>
  <pageMargins left="0.19685039370078741" right="0.19685039370078741" top="0.27559055118110237" bottom="0.19685039370078741" header="0.31496062992125984" footer="0.51181102362204722"/>
  <pageSetup paperSize="9" scale="70" orientation="portrait" r:id="rId1"/>
  <headerFooter alignWithMargins="0">
    <oddFooter xml:space="preserve">&amp;R&amp;8
</oddFooter>
  </headerFooter>
  <rowBreaks count="1" manualBreakCount="1">
    <brk id="109"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abSelected="1" view="pageBreakPreview" topLeftCell="A42" zoomScaleNormal="100" zoomScaleSheetLayoutView="100" workbookViewId="0">
      <selection activeCell="C68" sqref="C68"/>
    </sheetView>
  </sheetViews>
  <sheetFormatPr baseColWidth="10" defaultRowHeight="12.75" x14ac:dyDescent="0.2"/>
  <cols>
    <col min="1" max="1" width="72.140625" style="781" bestFit="1" customWidth="1"/>
    <col min="2" max="2" width="17.5703125" style="782" customWidth="1"/>
    <col min="3" max="3" width="17.140625" style="782" customWidth="1"/>
    <col min="4" max="4" width="17.85546875" style="782" customWidth="1"/>
    <col min="5" max="5" width="15.7109375" style="782" customWidth="1"/>
    <col min="6" max="6" width="3.28515625" style="781" customWidth="1"/>
    <col min="7" max="7" width="69.28515625" style="781" bestFit="1" customWidth="1"/>
    <col min="8" max="11" width="15.7109375" style="781" customWidth="1"/>
    <col min="12" max="16384" width="11.42578125" style="781"/>
  </cols>
  <sheetData>
    <row r="1" spans="1:11" ht="42.75" customHeight="1" x14ac:dyDescent="0.2">
      <c r="A1" s="851" t="s">
        <v>661</v>
      </c>
      <c r="B1" s="850"/>
      <c r="C1" s="850"/>
      <c r="D1" s="850"/>
      <c r="E1" s="849"/>
      <c r="G1" s="851" t="str">
        <f>A1</f>
        <v xml:space="preserve">RÉSULTATS  DE SYNTHESE           </v>
      </c>
      <c r="H1" s="850"/>
      <c r="I1" s="850"/>
      <c r="J1" s="850"/>
      <c r="K1" s="849"/>
    </row>
    <row r="2" spans="1:11" ht="42.75" customHeight="1" x14ac:dyDescent="0.2">
      <c r="A2" s="848" t="s">
        <v>660</v>
      </c>
      <c r="B2" s="847"/>
      <c r="C2" s="847"/>
      <c r="D2" s="847"/>
      <c r="E2" s="846"/>
      <c r="G2" s="848" t="s">
        <v>662</v>
      </c>
      <c r="H2" s="898"/>
      <c r="I2" s="898"/>
      <c r="J2" s="898"/>
      <c r="K2" s="897"/>
    </row>
    <row r="3" spans="1:11" ht="42.75" customHeight="1" thickBot="1" x14ac:dyDescent="0.25">
      <c r="A3" s="845" t="s">
        <v>500</v>
      </c>
      <c r="B3" s="844"/>
      <c r="C3" s="844"/>
      <c r="D3" s="844"/>
      <c r="E3" s="843"/>
      <c r="G3" s="845" t="str">
        <f>A3</f>
        <v>PERIODE DU 1.1 AU 31.10.2024</v>
      </c>
      <c r="H3" s="896"/>
      <c r="I3" s="896"/>
      <c r="J3" s="896"/>
      <c r="K3" s="895"/>
    </row>
    <row r="4" spans="1:11" ht="30.75" customHeight="1" x14ac:dyDescent="0.2">
      <c r="A4" s="842" t="s">
        <v>659</v>
      </c>
      <c r="B4" s="841" t="s">
        <v>658</v>
      </c>
      <c r="C4" s="840" t="s">
        <v>657</v>
      </c>
      <c r="D4" s="839" t="s">
        <v>656</v>
      </c>
      <c r="E4" s="838" t="s">
        <v>6</v>
      </c>
      <c r="G4" s="842" t="str">
        <f>A4</f>
        <v xml:space="preserve">  PRESTATIONS</v>
      </c>
      <c r="H4" s="894" t="str">
        <f>B4</f>
        <v>maladie</v>
      </c>
      <c r="I4" s="893" t="str">
        <f>C4</f>
        <v>maternité</v>
      </c>
      <c r="J4" s="893" t="str">
        <f>D4</f>
        <v>AT</v>
      </c>
      <c r="K4" s="893" t="str">
        <f>E4</f>
        <v>TOTAL</v>
      </c>
    </row>
    <row r="5" spans="1:11" ht="13.5" thickBot="1" x14ac:dyDescent="0.25">
      <c r="A5" s="837"/>
      <c r="B5" s="836"/>
      <c r="C5" s="791"/>
      <c r="D5" s="790"/>
      <c r="E5" s="789"/>
      <c r="G5" s="837"/>
      <c r="H5" s="892"/>
      <c r="I5" s="891"/>
      <c r="J5" s="890"/>
      <c r="K5" s="889"/>
    </row>
    <row r="6" spans="1:11" x14ac:dyDescent="0.2">
      <c r="A6" s="798"/>
      <c r="B6" s="808"/>
      <c r="C6" s="807"/>
      <c r="D6" s="806"/>
      <c r="E6" s="805"/>
      <c r="G6" s="798"/>
      <c r="H6" s="871"/>
      <c r="I6" s="870"/>
      <c r="J6" s="869"/>
      <c r="K6" s="868"/>
    </row>
    <row r="7" spans="1:11" ht="24.75" customHeight="1" x14ac:dyDescent="0.2">
      <c r="A7" s="833" t="s">
        <v>88</v>
      </c>
      <c r="B7" s="797">
        <v>5758216199.4866486</v>
      </c>
      <c r="C7" s="796">
        <v>34535686.371360034</v>
      </c>
      <c r="D7" s="795">
        <v>56555391.869999968</v>
      </c>
      <c r="E7" s="794">
        <v>5849307277.7280083</v>
      </c>
      <c r="G7" s="833" t="str">
        <f>A7</f>
        <v>Omnipraticiens libéraux</v>
      </c>
      <c r="H7" s="863">
        <v>6.2328379168668402E-2</v>
      </c>
      <c r="I7" s="862">
        <v>-4.5706102564320505E-2</v>
      </c>
      <c r="J7" s="861">
        <v>2.2446366050126842E-2</v>
      </c>
      <c r="K7" s="860">
        <v>6.1218817018940497E-2</v>
      </c>
    </row>
    <row r="8" spans="1:11" ht="14.25" customHeight="1" x14ac:dyDescent="0.2">
      <c r="A8" s="833" t="s">
        <v>102</v>
      </c>
      <c r="B8" s="797">
        <v>11315352864.292038</v>
      </c>
      <c r="C8" s="835">
        <v>168798278.79209942</v>
      </c>
      <c r="D8" s="795">
        <v>97472781.119999945</v>
      </c>
      <c r="E8" s="794">
        <v>11581623924.204138</v>
      </c>
      <c r="G8" s="833" t="str">
        <f>A8</f>
        <v>Spécialistes libéraux</v>
      </c>
      <c r="H8" s="863">
        <v>5.5573097149362871E-2</v>
      </c>
      <c r="I8" s="888">
        <v>-5.4921447189720363E-2</v>
      </c>
      <c r="J8" s="861">
        <v>5.7684229630051265E-2</v>
      </c>
      <c r="K8" s="860">
        <v>5.379512472513337E-2</v>
      </c>
    </row>
    <row r="9" spans="1:11" s="783" customFormat="1" x14ac:dyDescent="0.2">
      <c r="A9" s="834" t="s">
        <v>113</v>
      </c>
      <c r="B9" s="813">
        <v>17073569063.778685</v>
      </c>
      <c r="C9" s="812">
        <v>203333965.16345939</v>
      </c>
      <c r="D9" s="811">
        <v>154028172.98999989</v>
      </c>
      <c r="E9" s="810">
        <v>17430931201.932144</v>
      </c>
      <c r="G9" s="834" t="str">
        <f>A9</f>
        <v>TOTAL Médecins libéraux</v>
      </c>
      <c r="H9" s="875">
        <v>5.7841755291195618E-2</v>
      </c>
      <c r="I9" s="874">
        <v>-5.3368815651818835E-2</v>
      </c>
      <c r="J9" s="873">
        <v>4.4467084938261126E-2</v>
      </c>
      <c r="K9" s="872">
        <v>5.6274691121276144E-2</v>
      </c>
    </row>
    <row r="10" spans="1:11" ht="21" customHeight="1" x14ac:dyDescent="0.2">
      <c r="A10" s="833" t="s">
        <v>121</v>
      </c>
      <c r="B10" s="797">
        <v>2838805488.6434274</v>
      </c>
      <c r="C10" s="796">
        <v>9095939.6899999678</v>
      </c>
      <c r="D10" s="795">
        <v>181407.41999999987</v>
      </c>
      <c r="E10" s="794">
        <v>2848082835.7534275</v>
      </c>
      <c r="G10" s="833" t="str">
        <f>A10</f>
        <v>Dentistes libéraux</v>
      </c>
      <c r="H10" s="863">
        <v>-6.4837470843560174E-2</v>
      </c>
      <c r="I10" s="862">
        <v>0.11451094763819714</v>
      </c>
      <c r="J10" s="861">
        <v>-5.3436342101664036E-2</v>
      </c>
      <c r="K10" s="860">
        <v>-6.4355892806350012E-2</v>
      </c>
    </row>
    <row r="11" spans="1:11" x14ac:dyDescent="0.2">
      <c r="A11" s="833" t="s">
        <v>122</v>
      </c>
      <c r="B11" s="797">
        <v>149347520.09844518</v>
      </c>
      <c r="C11" s="796">
        <v>237518141.43000117</v>
      </c>
      <c r="D11" s="795">
        <v>7528.6699999999983</v>
      </c>
      <c r="E11" s="794">
        <v>386873190.19844633</v>
      </c>
      <c r="G11" s="833" t="str">
        <f>A11</f>
        <v>Sages-femmes libérales</v>
      </c>
      <c r="H11" s="863">
        <v>0.15303200487373858</v>
      </c>
      <c r="I11" s="862">
        <v>9.9338880833037768E-2</v>
      </c>
      <c r="J11" s="861">
        <v>8.4213482337015089E-2</v>
      </c>
      <c r="K11" s="860">
        <v>0.11946266955495211</v>
      </c>
    </row>
    <row r="12" spans="1:11" x14ac:dyDescent="0.2">
      <c r="A12" s="833" t="s">
        <v>243</v>
      </c>
      <c r="B12" s="797">
        <v>1355819764.0896907</v>
      </c>
      <c r="C12" s="796">
        <v>21385772.960000001</v>
      </c>
      <c r="D12" s="795">
        <v>3614946.7500000005</v>
      </c>
      <c r="E12" s="794">
        <v>1380820483.7996907</v>
      </c>
      <c r="G12" s="833" t="str">
        <f>A12</f>
        <v>Centres de santé (honoraires)</v>
      </c>
      <c r="H12" s="863">
        <v>6.1753613662353546E-2</v>
      </c>
      <c r="I12" s="862">
        <v>0.27431567706799664</v>
      </c>
      <c r="J12" s="861">
        <v>0.20094953352340039</v>
      </c>
      <c r="K12" s="860">
        <v>6.4827626334408528E-2</v>
      </c>
    </row>
    <row r="13" spans="1:11" s="783" customFormat="1" ht="22.5" customHeight="1" x14ac:dyDescent="0.2">
      <c r="A13" s="834" t="s">
        <v>655</v>
      </c>
      <c r="B13" s="813">
        <v>21417541836.610245</v>
      </c>
      <c r="C13" s="812">
        <v>471333819.2434606</v>
      </c>
      <c r="D13" s="811">
        <v>157832055.82999986</v>
      </c>
      <c r="E13" s="810">
        <v>22046707711.683704</v>
      </c>
      <c r="G13" s="834" t="str">
        <f>A13</f>
        <v xml:space="preserve">TOTAL HONORAIRES SECTEUR PRIVÉ (médicaux et dentaires) </v>
      </c>
      <c r="H13" s="875">
        <v>4.0589713596470123E-2</v>
      </c>
      <c r="I13" s="874">
        <v>3.4088456572247683E-2</v>
      </c>
      <c r="J13" s="873">
        <v>4.7470396107529345E-2</v>
      </c>
      <c r="K13" s="872">
        <v>4.0498793288433754E-2</v>
      </c>
    </row>
    <row r="14" spans="1:11" ht="18.75" customHeight="1" x14ac:dyDescent="0.2">
      <c r="A14" s="833" t="s">
        <v>124</v>
      </c>
      <c r="B14" s="797">
        <v>6692723470.1527138</v>
      </c>
      <c r="C14" s="796">
        <v>19466809.320000727</v>
      </c>
      <c r="D14" s="795">
        <v>14478237.199999964</v>
      </c>
      <c r="E14" s="794">
        <v>6726668516.6727142</v>
      </c>
      <c r="G14" s="833" t="str">
        <f>A14</f>
        <v>Infirmiers libéraux</v>
      </c>
      <c r="H14" s="863">
        <v>5.9555565830752943E-2</v>
      </c>
      <c r="I14" s="862">
        <v>8.8667820778629558E-3</v>
      </c>
      <c r="J14" s="861">
        <v>-1.1665521171783322E-2</v>
      </c>
      <c r="K14" s="860">
        <v>5.9237258838247264E-2</v>
      </c>
    </row>
    <row r="15" spans="1:11" x14ac:dyDescent="0.2">
      <c r="A15" s="833" t="s">
        <v>132</v>
      </c>
      <c r="B15" s="797">
        <v>3545400663.7792683</v>
      </c>
      <c r="C15" s="796">
        <v>19501311.820000533</v>
      </c>
      <c r="D15" s="795">
        <v>136145210.2599985</v>
      </c>
      <c r="E15" s="794">
        <v>3701047185.8592672</v>
      </c>
      <c r="G15" s="833" t="str">
        <f>A15</f>
        <v>Masseurs kinésithérapeutes libéraux</v>
      </c>
      <c r="H15" s="863">
        <v>5.5261522398763807E-2</v>
      </c>
      <c r="I15" s="862">
        <v>3.8962917990958079E-2</v>
      </c>
      <c r="J15" s="861">
        <v>3.5612975039990946E-2</v>
      </c>
      <c r="K15" s="860">
        <v>5.443844142481713E-2</v>
      </c>
    </row>
    <row r="16" spans="1:11" x14ac:dyDescent="0.2">
      <c r="A16" s="833" t="s">
        <v>136</v>
      </c>
      <c r="B16" s="797">
        <v>683255548.91904318</v>
      </c>
      <c r="C16" s="796">
        <v>99616.900000000023</v>
      </c>
      <c r="D16" s="795">
        <v>613969.72000000277</v>
      </c>
      <c r="E16" s="794">
        <v>683969135.53904319</v>
      </c>
      <c r="G16" s="833" t="str">
        <f>A16</f>
        <v>Orthophonistes libéraux</v>
      </c>
      <c r="H16" s="863">
        <v>7.1781960251208421E-2</v>
      </c>
      <c r="I16" s="862">
        <v>2.3096910689343719E-2</v>
      </c>
      <c r="J16" s="861">
        <v>-1.4899025809362865E-3</v>
      </c>
      <c r="K16" s="860">
        <v>7.1703938255662125E-2</v>
      </c>
    </row>
    <row r="17" spans="1:11" x14ac:dyDescent="0.2">
      <c r="A17" s="833" t="s">
        <v>141</v>
      </c>
      <c r="B17" s="797">
        <v>157398613.42000383</v>
      </c>
      <c r="C17" s="796">
        <v>234006.69000000125</v>
      </c>
      <c r="D17" s="795">
        <v>90845.219999999827</v>
      </c>
      <c r="E17" s="794">
        <v>157723465.33000383</v>
      </c>
      <c r="G17" s="833" t="str">
        <f>A17</f>
        <v>Orthoptistes libéraux</v>
      </c>
      <c r="H17" s="863">
        <v>0.14705087561174435</v>
      </c>
      <c r="I17" s="862">
        <v>0.10558784976681834</v>
      </c>
      <c r="J17" s="861">
        <v>0.21468675678418236</v>
      </c>
      <c r="K17" s="860">
        <v>0.14702384007739044</v>
      </c>
    </row>
    <row r="18" spans="1:11" x14ac:dyDescent="0.2">
      <c r="A18" s="833" t="s">
        <v>139</v>
      </c>
      <c r="B18" s="797">
        <v>60388144.420006908</v>
      </c>
      <c r="C18" s="796">
        <v>22503.069999999974</v>
      </c>
      <c r="D18" s="795">
        <v>1180.5799999999997</v>
      </c>
      <c r="E18" s="794">
        <v>60411828.070006907</v>
      </c>
      <c r="G18" s="833" t="str">
        <f>A18</f>
        <v>Pédicures libéraux</v>
      </c>
      <c r="H18" s="863">
        <v>0.26229173695705454</v>
      </c>
      <c r="I18" s="862">
        <v>2.5019600519775538</v>
      </c>
      <c r="J18" s="861">
        <v>-3.8028111631696726E-2</v>
      </c>
      <c r="K18" s="860">
        <v>0.26258481674650946</v>
      </c>
    </row>
    <row r="19" spans="1:11" x14ac:dyDescent="0.2">
      <c r="A19" s="833" t="s">
        <v>466</v>
      </c>
      <c r="B19" s="797">
        <v>25495829.579999998</v>
      </c>
      <c r="C19" s="796">
        <v>106530</v>
      </c>
      <c r="D19" s="795">
        <v>251390</v>
      </c>
      <c r="E19" s="794">
        <v>25853749.579999998</v>
      </c>
      <c r="G19" s="833" t="s">
        <v>466</v>
      </c>
      <c r="H19" s="863">
        <v>0.73640835510283464</v>
      </c>
      <c r="I19" s="862">
        <v>0.56661764705882356</v>
      </c>
      <c r="J19" s="861">
        <v>0.64371649012684706</v>
      </c>
      <c r="K19" s="860">
        <v>0.73468250830255122</v>
      </c>
    </row>
    <row r="20" spans="1:11" x14ac:dyDescent="0.2">
      <c r="A20" s="833" t="s">
        <v>654</v>
      </c>
      <c r="B20" s="797">
        <v>305177.18999999994</v>
      </c>
      <c r="C20" s="796">
        <v>8049.0900000000202</v>
      </c>
      <c r="D20" s="795">
        <v>1404.66</v>
      </c>
      <c r="E20" s="794">
        <v>314630.93999999994</v>
      </c>
      <c r="G20" s="833" t="str">
        <f>A20</f>
        <v>Sages-femmes libérales (actes infirmiers prescrits)</v>
      </c>
      <c r="H20" s="863">
        <v>-0.1169044585884037</v>
      </c>
      <c r="I20" s="862">
        <v>3.6616667332067365E-2</v>
      </c>
      <c r="J20" s="861">
        <v>1.2305750083369067</v>
      </c>
      <c r="K20" s="860">
        <v>-0.11113956917504553</v>
      </c>
    </row>
    <row r="21" spans="1:11" x14ac:dyDescent="0.2">
      <c r="A21" s="833" t="s">
        <v>244</v>
      </c>
      <c r="B21" s="797">
        <v>162065239.78721744</v>
      </c>
      <c r="C21" s="796">
        <v>488168.15000000095</v>
      </c>
      <c r="D21" s="795">
        <v>580898.64000000036</v>
      </c>
      <c r="E21" s="794">
        <v>163134306.57721743</v>
      </c>
      <c r="G21" s="833" t="str">
        <f>A21</f>
        <v>Centres de santé (prescriptions)</v>
      </c>
      <c r="H21" s="863">
        <v>3.1275680599767153E-2</v>
      </c>
      <c r="I21" s="862">
        <v>9.3085115730937584E-3</v>
      </c>
      <c r="J21" s="861">
        <v>-4.6180551695780392E-2</v>
      </c>
      <c r="K21" s="860">
        <v>3.091043556011841E-2</v>
      </c>
    </row>
    <row r="22" spans="1:11" s="783" customFormat="1" ht="20.25" customHeight="1" x14ac:dyDescent="0.2">
      <c r="A22" s="834" t="s">
        <v>287</v>
      </c>
      <c r="B22" s="813">
        <v>11327032687.248255</v>
      </c>
      <c r="C22" s="812">
        <v>39926995.040001258</v>
      </c>
      <c r="D22" s="811">
        <v>152163136.27999842</v>
      </c>
      <c r="E22" s="810">
        <v>11519122818.568254</v>
      </c>
      <c r="G22" s="834" t="str">
        <f>A22</f>
        <v xml:space="preserve"> TOTAL AUXILIAIRES MÉDICAUX</v>
      </c>
      <c r="H22" s="875">
        <v>6.1477180601404946E-2</v>
      </c>
      <c r="I22" s="874">
        <v>2.5331293353112683E-2</v>
      </c>
      <c r="J22" s="873">
        <v>3.1152878824570518E-2</v>
      </c>
      <c r="K22" s="872">
        <v>6.0935401177680593E-2</v>
      </c>
    </row>
    <row r="23" spans="1:11" ht="24.75" customHeight="1" x14ac:dyDescent="0.2">
      <c r="A23" s="833" t="s">
        <v>145</v>
      </c>
      <c r="B23" s="797">
        <v>2574590988.2581015</v>
      </c>
      <c r="C23" s="796">
        <v>89450001.790000781</v>
      </c>
      <c r="D23" s="795">
        <v>1718018.5</v>
      </c>
      <c r="E23" s="794">
        <v>2665759008.5481024</v>
      </c>
      <c r="G23" s="833" t="str">
        <f>A23</f>
        <v>Laboratoires</v>
      </c>
      <c r="H23" s="863">
        <v>-7.4759060651158116E-2</v>
      </c>
      <c r="I23" s="862">
        <v>-3.8557500384014731E-2</v>
      </c>
      <c r="J23" s="861">
        <v>-6.6046927885783813E-2</v>
      </c>
      <c r="K23" s="860">
        <v>-7.3582995125266892E-2</v>
      </c>
    </row>
    <row r="24" spans="1:11" ht="23.25" customHeight="1" x14ac:dyDescent="0.2">
      <c r="A24" s="833" t="s">
        <v>162</v>
      </c>
      <c r="B24" s="797">
        <v>4568275211.7763538</v>
      </c>
      <c r="C24" s="796">
        <v>7161047.6299999915</v>
      </c>
      <c r="D24" s="795">
        <v>48918475.660000071</v>
      </c>
      <c r="E24" s="794">
        <v>4624354735.0663538</v>
      </c>
      <c r="G24" s="833" t="str">
        <f>A24</f>
        <v>Frais de déplacement des malades</v>
      </c>
      <c r="H24" s="863">
        <v>6.2731042673283222E-2</v>
      </c>
      <c r="I24" s="862">
        <v>7.8928775280864283E-3</v>
      </c>
      <c r="J24" s="861">
        <v>4.6548799482970082E-2</v>
      </c>
      <c r="K24" s="860">
        <v>6.2467738017661478E-2</v>
      </c>
    </row>
    <row r="25" spans="1:11" ht="24.75" customHeight="1" x14ac:dyDescent="0.2">
      <c r="A25" s="833" t="s">
        <v>653</v>
      </c>
      <c r="B25" s="797">
        <v>9342117313.059967</v>
      </c>
      <c r="C25" s="796"/>
      <c r="D25" s="795">
        <v>4015269470.5600071</v>
      </c>
      <c r="E25" s="794">
        <v>13357386783.619974</v>
      </c>
      <c r="G25" s="833" t="str">
        <f>A25</f>
        <v xml:space="preserve">Prestations en espèces </v>
      </c>
      <c r="H25" s="863">
        <v>5.8245793010637925E-2</v>
      </c>
      <c r="I25" s="862"/>
      <c r="J25" s="861">
        <v>0.1105968032268736</v>
      </c>
      <c r="K25" s="860">
        <v>7.3456389588384408E-2</v>
      </c>
    </row>
    <row r="26" spans="1:11" ht="22.5" customHeight="1" x14ac:dyDescent="0.2">
      <c r="A26" s="833" t="s">
        <v>158</v>
      </c>
      <c r="B26" s="797">
        <v>617284913.09965742</v>
      </c>
      <c r="C26" s="796">
        <v>484757.46592000005</v>
      </c>
      <c r="D26" s="795">
        <v>5535069.7158120014</v>
      </c>
      <c r="E26" s="794">
        <v>623304740.28138947</v>
      </c>
      <c r="G26" s="833" t="str">
        <f>A26</f>
        <v>Autres prestations diverses</v>
      </c>
      <c r="H26" s="863">
        <v>0.29594866934507369</v>
      </c>
      <c r="I26" s="862">
        <v>2.548691582742205</v>
      </c>
      <c r="J26" s="861">
        <v>0.20196653288636823</v>
      </c>
      <c r="K26" s="860">
        <v>0.2956887016535632</v>
      </c>
    </row>
    <row r="27" spans="1:11" s="783" customFormat="1" ht="18" customHeight="1" x14ac:dyDescent="0.2">
      <c r="A27" s="834" t="s">
        <v>652</v>
      </c>
      <c r="B27" s="813">
        <v>49846842950.052582</v>
      </c>
      <c r="C27" s="812">
        <v>608356621.16938269</v>
      </c>
      <c r="D27" s="811">
        <v>4381436226.5458174</v>
      </c>
      <c r="E27" s="810">
        <v>54836635797.767776</v>
      </c>
      <c r="G27" s="834" t="str">
        <f>A27</f>
        <v>TOTAL SOINS  EXÉCUTÉS EN VILLE HORS PRODUITS DE SANTÉ</v>
      </c>
      <c r="H27" s="875">
        <v>4.6353839323185708E-2</v>
      </c>
      <c r="I27" s="874">
        <v>2.2420849329143566E-2</v>
      </c>
      <c r="J27" s="873">
        <v>0.10451312792223755</v>
      </c>
      <c r="K27" s="872">
        <v>5.0500709212523587E-2</v>
      </c>
    </row>
    <row r="28" spans="1:11" ht="17.25" customHeight="1" x14ac:dyDescent="0.2">
      <c r="A28" s="833" t="s">
        <v>152</v>
      </c>
      <c r="B28" s="797">
        <v>23349481288.672806</v>
      </c>
      <c r="C28" s="796">
        <v>66789574.570000738</v>
      </c>
      <c r="D28" s="795">
        <v>20258233.12000094</v>
      </c>
      <c r="E28" s="794">
        <v>23436529096.362808</v>
      </c>
      <c r="G28" s="833" t="str">
        <f>A28</f>
        <v>Médicaments</v>
      </c>
      <c r="H28" s="863">
        <v>4.8635878264044585E-2</v>
      </c>
      <c r="I28" s="862">
        <v>0.10330598644335431</v>
      </c>
      <c r="J28" s="861">
        <v>-6.4787518674692901E-2</v>
      </c>
      <c r="K28" s="860">
        <v>4.8674026543909399E-2</v>
      </c>
    </row>
    <row r="29" spans="1:11" x14ac:dyDescent="0.2">
      <c r="A29" s="833" t="s">
        <v>154</v>
      </c>
      <c r="B29" s="797">
        <v>6618614932.7493954</v>
      </c>
      <c r="C29" s="796">
        <v>65036181.969998397</v>
      </c>
      <c r="D29" s="795">
        <v>25881227.580000006</v>
      </c>
      <c r="E29" s="794">
        <v>6709532342.2993937</v>
      </c>
      <c r="G29" s="833" t="str">
        <f>A29</f>
        <v>LPP</v>
      </c>
      <c r="H29" s="863">
        <v>6.7218204998332531E-2</v>
      </c>
      <c r="I29" s="862">
        <v>-5.7102405931030997E-3</v>
      </c>
      <c r="J29" s="861">
        <v>2.1593788795613023E-2</v>
      </c>
      <c r="K29" s="860">
        <v>6.627643398829175E-2</v>
      </c>
    </row>
    <row r="30" spans="1:11" x14ac:dyDescent="0.2">
      <c r="A30" s="833" t="s">
        <v>153</v>
      </c>
      <c r="B30" s="797">
        <v>362634.73999999987</v>
      </c>
      <c r="C30" s="796">
        <v>365.6</v>
      </c>
      <c r="D30" s="795">
        <v>2025</v>
      </c>
      <c r="E30" s="794">
        <v>365025.33999999985</v>
      </c>
      <c r="G30" s="833" t="str">
        <f>A30</f>
        <v>Produits d'origine humaine</v>
      </c>
      <c r="H30" s="863">
        <v>-5.9620275465966044E-2</v>
      </c>
      <c r="I30" s="862">
        <v>-9.5049504950495023E-2</v>
      </c>
      <c r="J30" s="861"/>
      <c r="K30" s="860">
        <v>-5.4411645772687312E-2</v>
      </c>
    </row>
    <row r="31" spans="1:11" s="783" customFormat="1" x14ac:dyDescent="0.2">
      <c r="A31" s="832" t="s">
        <v>651</v>
      </c>
      <c r="B31" s="813">
        <v>29968458856.162201</v>
      </c>
      <c r="C31" s="812">
        <v>131826122.13999914</v>
      </c>
      <c r="D31" s="811">
        <v>46141485.700000949</v>
      </c>
      <c r="E31" s="810">
        <v>30146426464.002201</v>
      </c>
      <c r="G31" s="832" t="str">
        <f>A31</f>
        <v>TOTAL PRODUITS DE SANTÉ</v>
      </c>
      <c r="H31" s="875">
        <v>5.2682472079877085E-2</v>
      </c>
      <c r="I31" s="874">
        <v>4.6688068365033697E-2</v>
      </c>
      <c r="J31" s="873">
        <v>-1.817860280772321E-2</v>
      </c>
      <c r="K31" s="872">
        <v>5.2539842343564125E-2</v>
      </c>
    </row>
    <row r="32" spans="1:11" s="783" customFormat="1" ht="24.75" hidden="1" customHeight="1" x14ac:dyDescent="0.2">
      <c r="A32" s="831" t="s">
        <v>650</v>
      </c>
      <c r="B32" s="830">
        <v>492.83</v>
      </c>
      <c r="C32" s="829"/>
      <c r="D32" s="828"/>
      <c r="E32" s="827">
        <v>492.83</v>
      </c>
      <c r="G32" s="831" t="str">
        <f>A32</f>
        <v>Ticket modérateur des ALD 31-32</v>
      </c>
      <c r="H32" s="887">
        <v>0.40704048421172834</v>
      </c>
      <c r="I32" s="886"/>
      <c r="J32" s="885"/>
      <c r="K32" s="884">
        <v>0.40704048421172834</v>
      </c>
    </row>
    <row r="33" spans="1:11" s="783" customFormat="1" ht="22.5" customHeight="1" thickBot="1" x14ac:dyDescent="0.25">
      <c r="A33" s="826" t="s">
        <v>649</v>
      </c>
      <c r="B33" s="787">
        <v>79815302299.04483</v>
      </c>
      <c r="C33" s="786">
        <v>740182743.30938148</v>
      </c>
      <c r="D33" s="785">
        <v>4427577712.2458191</v>
      </c>
      <c r="E33" s="784">
        <v>84983062754.600037</v>
      </c>
      <c r="G33" s="826" t="str">
        <f>A33</f>
        <v>TOTAL SOINS EXÉCUTÉS EN VILLE</v>
      </c>
      <c r="H33" s="855">
        <v>4.872112718740218E-2</v>
      </c>
      <c r="I33" s="854">
        <v>2.6660127877861983E-2</v>
      </c>
      <c r="J33" s="853">
        <v>0.10307660072127089</v>
      </c>
      <c r="K33" s="852">
        <v>5.1223156798207548E-2</v>
      </c>
    </row>
    <row r="34" spans="1:11" s="821" customFormat="1" ht="24.95" customHeight="1" x14ac:dyDescent="0.2">
      <c r="A34" s="819" t="s">
        <v>648</v>
      </c>
      <c r="B34" s="825">
        <v>39106140723.384216</v>
      </c>
      <c r="C34" s="824">
        <v>1361596509.0804718</v>
      </c>
      <c r="D34" s="823">
        <v>187586584.74669236</v>
      </c>
      <c r="E34" s="822">
        <v>40655323817.211388</v>
      </c>
      <c r="G34" s="819" t="str">
        <f>A34</f>
        <v>ODMCO Secteur public</v>
      </c>
      <c r="H34" s="883">
        <v>7.1980225702949374E-2</v>
      </c>
      <c r="I34" s="882">
        <v>7.1867139080667997E-2</v>
      </c>
      <c r="J34" s="881">
        <v>7.2038375576359392E-2</v>
      </c>
      <c r="K34" s="880">
        <v>7.1976706198791041E-2</v>
      </c>
    </row>
    <row r="35" spans="1:11" ht="24.95" customHeight="1" x14ac:dyDescent="0.2">
      <c r="A35" s="814" t="s">
        <v>647</v>
      </c>
      <c r="B35" s="813">
        <v>7178544799.6853943</v>
      </c>
      <c r="C35" s="812">
        <v>249877249.35197419</v>
      </c>
      <c r="D35" s="811">
        <v>34438418.616868287</v>
      </c>
      <c r="E35" s="810">
        <v>7462860467.6542368</v>
      </c>
      <c r="G35" s="814" t="str">
        <f>A35</f>
        <v>MIGAC Secteur public</v>
      </c>
      <c r="H35" s="875">
        <v>-0.13899550829978591</v>
      </c>
      <c r="I35" s="874">
        <v>-0.13899550740446298</v>
      </c>
      <c r="J35" s="873">
        <v>-0.13899550679426054</v>
      </c>
      <c r="K35" s="872">
        <v>-0.13899550826286056</v>
      </c>
    </row>
    <row r="36" spans="1:11" ht="24.95" customHeight="1" x14ac:dyDescent="0.2">
      <c r="A36" s="814" t="s">
        <v>646</v>
      </c>
      <c r="B36" s="813"/>
      <c r="C36" s="812"/>
      <c r="D36" s="811"/>
      <c r="E36" s="810"/>
      <c r="G36" s="814"/>
      <c r="H36" s="875"/>
      <c r="I36" s="874"/>
      <c r="J36" s="873"/>
      <c r="K36" s="872"/>
    </row>
    <row r="37" spans="1:11" ht="24.95" customHeight="1" x14ac:dyDescent="0.2">
      <c r="A37" s="814" t="s">
        <v>645</v>
      </c>
      <c r="B37" s="813">
        <v>15018355104.166138</v>
      </c>
      <c r="C37" s="812">
        <v>486435672.84231192</v>
      </c>
      <c r="D37" s="811">
        <v>67041218.71527233</v>
      </c>
      <c r="E37" s="810">
        <v>15571831995.723722</v>
      </c>
      <c r="G37" s="814" t="str">
        <f>A37</f>
        <v>DAF secteur public</v>
      </c>
      <c r="H37" s="875">
        <v>-1.7401360496350327E-2</v>
      </c>
      <c r="I37" s="874">
        <v>-2.2825883188445029E-2</v>
      </c>
      <c r="J37" s="873">
        <v>-2.282552052690956E-2</v>
      </c>
      <c r="K37" s="872">
        <v>-1.7595197326684575E-2</v>
      </c>
    </row>
    <row r="38" spans="1:11" ht="24.95" customHeight="1" x14ac:dyDescent="0.2">
      <c r="A38" s="798" t="s">
        <v>644</v>
      </c>
      <c r="B38" s="797">
        <v>2618048810.8771257</v>
      </c>
      <c r="C38" s="796">
        <v>154179084.81000778</v>
      </c>
      <c r="D38" s="795">
        <v>12404321.99</v>
      </c>
      <c r="E38" s="794">
        <v>2784632217.6771331</v>
      </c>
      <c r="G38" s="798" t="str">
        <f>A38</f>
        <v>Honoraires du secteur public</v>
      </c>
      <c r="H38" s="863">
        <v>3.7479595401558985E-2</v>
      </c>
      <c r="I38" s="862">
        <v>3.8828269031705887E-2</v>
      </c>
      <c r="J38" s="861">
        <v>1.2354960666757231E-2</v>
      </c>
      <c r="K38" s="860">
        <v>3.7439476256557747E-2</v>
      </c>
    </row>
    <row r="39" spans="1:11" ht="24.95" customHeight="1" x14ac:dyDescent="0.2">
      <c r="A39" s="798" t="s">
        <v>643</v>
      </c>
      <c r="B39" s="797">
        <v>450004147.34006119</v>
      </c>
      <c r="C39" s="796">
        <v>14177782.029999986</v>
      </c>
      <c r="D39" s="795">
        <v>1496870.1800000006</v>
      </c>
      <c r="E39" s="794">
        <v>465678799.55006117</v>
      </c>
      <c r="G39" s="798" t="str">
        <f>A39</f>
        <v>Autres versements du secteur public</v>
      </c>
      <c r="H39" s="863">
        <v>8.8599117102682756E-2</v>
      </c>
      <c r="I39" s="862">
        <v>9.6209925730240231E-2</v>
      </c>
      <c r="J39" s="861">
        <v>4.9306881459229901E-2</v>
      </c>
      <c r="K39" s="860">
        <v>8.8698201820091027E-2</v>
      </c>
    </row>
    <row r="40" spans="1:11" s="783" customFormat="1" ht="36.75" customHeight="1" thickBot="1" x14ac:dyDescent="0.25">
      <c r="A40" s="820" t="s">
        <v>642</v>
      </c>
      <c r="B40" s="813">
        <v>64371093585.452942</v>
      </c>
      <c r="C40" s="812">
        <v>2266266298.1147661</v>
      </c>
      <c r="D40" s="811">
        <v>302967414.248833</v>
      </c>
      <c r="E40" s="810">
        <v>66940327297.816544</v>
      </c>
      <c r="G40" s="820" t="str">
        <f>A40</f>
        <v>TOTAL VERSEMENTS AUX ÉTABLISSEMENTS DE SANTÉ PUBLICS ET HONORAIRES DU SECTEUR PUBLIC</v>
      </c>
      <c r="H40" s="875">
        <v>2.1133510858522442E-2</v>
      </c>
      <c r="I40" s="874">
        <v>2.0993570566777198E-2</v>
      </c>
      <c r="J40" s="873">
        <v>1.9179982684119912E-2</v>
      </c>
      <c r="K40" s="872">
        <v>2.1119914224326131E-2</v>
      </c>
    </row>
    <row r="41" spans="1:11" s="783" customFormat="1" ht="24.95" customHeight="1" x14ac:dyDescent="0.2">
      <c r="A41" s="819" t="s">
        <v>641</v>
      </c>
      <c r="B41" s="818">
        <v>10337083890.979336</v>
      </c>
      <c r="C41" s="817">
        <v>282637676.81999558</v>
      </c>
      <c r="D41" s="816">
        <v>59387108.680000022</v>
      </c>
      <c r="E41" s="815">
        <v>10679108676.479332</v>
      </c>
      <c r="G41" s="819" t="str">
        <f>A41</f>
        <v>ODMCO Secteur privé</v>
      </c>
      <c r="H41" s="879">
        <v>4.0273752023013643E-2</v>
      </c>
      <c r="I41" s="878">
        <v>-5.1503234267078146E-2</v>
      </c>
      <c r="J41" s="877">
        <v>7.5424325952943239E-2</v>
      </c>
      <c r="K41" s="876">
        <v>3.7804672134730488E-2</v>
      </c>
    </row>
    <row r="42" spans="1:11" s="783" customFormat="1" ht="24.95" customHeight="1" x14ac:dyDescent="0.2">
      <c r="A42" s="814" t="s">
        <v>640</v>
      </c>
      <c r="B42" s="813">
        <v>468239509.42755258</v>
      </c>
      <c r="C42" s="812"/>
      <c r="D42" s="811">
        <v>274336.77176000003</v>
      </c>
      <c r="E42" s="810">
        <v>468513846.19931257</v>
      </c>
      <c r="G42" s="814" t="str">
        <f>A42</f>
        <v>MIGAC Secteur privé</v>
      </c>
      <c r="H42" s="875">
        <v>-0.25696214207194212</v>
      </c>
      <c r="I42" s="874"/>
      <c r="J42" s="873">
        <v>-0.32612313876183485</v>
      </c>
      <c r="K42" s="872">
        <v>-0.25700679265514581</v>
      </c>
    </row>
    <row r="43" spans="1:11" s="783" customFormat="1" ht="24.95" customHeight="1" x14ac:dyDescent="0.2">
      <c r="A43" s="814" t="s">
        <v>639</v>
      </c>
      <c r="B43" s="813"/>
      <c r="C43" s="812"/>
      <c r="D43" s="811"/>
      <c r="E43" s="810"/>
      <c r="G43" s="814"/>
      <c r="H43" s="875"/>
      <c r="I43" s="874"/>
      <c r="J43" s="873"/>
      <c r="K43" s="872"/>
    </row>
    <row r="44" spans="1:11" s="783" customFormat="1" ht="24.95" customHeight="1" x14ac:dyDescent="0.2">
      <c r="A44" s="814" t="s">
        <v>638</v>
      </c>
      <c r="B44" s="813">
        <v>2733704283.4234924</v>
      </c>
      <c r="C44" s="812">
        <v>92841.309999999983</v>
      </c>
      <c r="D44" s="811">
        <v>15204288.519999966</v>
      </c>
      <c r="E44" s="810">
        <v>2749001413.2534924</v>
      </c>
      <c r="G44" s="814" t="str">
        <f>A44</f>
        <v>OQN-PSYCHIATRIE-SOINS DE SUITE OU RÉADAPTATION FONCTIONNELLE</v>
      </c>
      <c r="H44" s="875">
        <v>4.3258966675030486E-4</v>
      </c>
      <c r="I44" s="874">
        <v>-0.65333869075069972</v>
      </c>
      <c r="J44" s="873">
        <v>-0.36551772645442437</v>
      </c>
      <c r="K44" s="872">
        <v>-2.8119759346932893E-3</v>
      </c>
    </row>
    <row r="45" spans="1:11" x14ac:dyDescent="0.2">
      <c r="A45" s="798" t="s">
        <v>637</v>
      </c>
      <c r="B45" s="797">
        <v>774089941.72185063</v>
      </c>
      <c r="C45" s="796">
        <v>440.92</v>
      </c>
      <c r="D45" s="795">
        <v>558.68000000000006</v>
      </c>
      <c r="E45" s="794">
        <v>774090941.32185054</v>
      </c>
      <c r="G45" s="798" t="str">
        <f>A45</f>
        <v xml:space="preserve">OQN Psychiatrie </v>
      </c>
      <c r="H45" s="863">
        <v>8.4816000842773409E-3</v>
      </c>
      <c r="I45" s="862">
        <v>0.58752790379491615</v>
      </c>
      <c r="J45" s="861">
        <v>-1.0150199915259159</v>
      </c>
      <c r="K45" s="860">
        <v>8.5314093559654136E-3</v>
      </c>
    </row>
    <row r="46" spans="1:11" x14ac:dyDescent="0.2">
      <c r="A46" s="798" t="s">
        <v>636</v>
      </c>
      <c r="B46" s="797">
        <v>1959614341.7016418</v>
      </c>
      <c r="C46" s="796">
        <v>92400.389999999985</v>
      </c>
      <c r="D46" s="795">
        <v>15203729.839999966</v>
      </c>
      <c r="E46" s="794">
        <v>1974910471.9316418</v>
      </c>
      <c r="G46" s="798" t="str">
        <f>A46</f>
        <v>OQN SSR</v>
      </c>
      <c r="H46" s="863">
        <v>-2.7116530980764164E-3</v>
      </c>
      <c r="I46" s="862">
        <v>-0.65462687581388002</v>
      </c>
      <c r="J46" s="861">
        <v>-0.36652431946309838</v>
      </c>
      <c r="K46" s="860">
        <v>-7.1888542436535641E-3</v>
      </c>
    </row>
    <row r="47" spans="1:11" s="783" customFormat="1" ht="24.95" customHeight="1" x14ac:dyDescent="0.2">
      <c r="A47" s="814" t="s">
        <v>635</v>
      </c>
      <c r="B47" s="813">
        <v>199503293.07529855</v>
      </c>
      <c r="C47" s="812">
        <v>4119047.3499999987</v>
      </c>
      <c r="D47" s="811">
        <v>469956.81999999995</v>
      </c>
      <c r="E47" s="810">
        <v>204092297.24529853</v>
      </c>
      <c r="G47" s="814" t="str">
        <f>A47</f>
        <v>Dépenses non régulées du secteur privé</v>
      </c>
      <c r="H47" s="875">
        <v>-2.7243811617956304E-3</v>
      </c>
      <c r="I47" s="874">
        <v>0.22383964384922739</v>
      </c>
      <c r="J47" s="873">
        <v>-0.33653943170793033</v>
      </c>
      <c r="K47" s="872">
        <v>-1.4707408115866016E-4</v>
      </c>
    </row>
    <row r="48" spans="1:11" s="783" customFormat="1" ht="21" customHeight="1" thickBot="1" x14ac:dyDescent="0.25">
      <c r="A48" s="814" t="s">
        <v>290</v>
      </c>
      <c r="B48" s="813">
        <v>13738530976.905678</v>
      </c>
      <c r="C48" s="812">
        <v>286849565.47999561</v>
      </c>
      <c r="D48" s="811">
        <v>75335690.791759998</v>
      </c>
      <c r="E48" s="810">
        <v>14100716233.177433</v>
      </c>
      <c r="G48" s="814" t="str">
        <f>A48</f>
        <v>TOTAL VERSEMENTS AUX ÉTABLISSEMENTS SANITAIRES PRIVÉS</v>
      </c>
      <c r="H48" s="875">
        <v>1.7697022446090616E-2</v>
      </c>
      <c r="I48" s="874">
        <v>-4.8965146320882558E-2</v>
      </c>
      <c r="J48" s="873">
        <v>-6.1831003015109576E-2</v>
      </c>
      <c r="K48" s="872">
        <v>1.5788539534736801E-2</v>
      </c>
    </row>
    <row r="49" spans="1:11" ht="18" hidden="1" customHeight="1" x14ac:dyDescent="0.2">
      <c r="A49" s="809"/>
      <c r="B49" s="808"/>
      <c r="C49" s="807"/>
      <c r="D49" s="806"/>
      <c r="E49" s="805"/>
      <c r="G49" s="809"/>
      <c r="H49" s="871"/>
      <c r="I49" s="870"/>
      <c r="J49" s="869"/>
      <c r="K49" s="868"/>
    </row>
    <row r="50" spans="1:11" ht="13.5" hidden="1" thickBot="1" x14ac:dyDescent="0.25">
      <c r="A50" s="798"/>
      <c r="B50" s="797"/>
      <c r="C50" s="796"/>
      <c r="D50" s="795"/>
      <c r="E50" s="794"/>
      <c r="G50" s="798"/>
      <c r="H50" s="863"/>
      <c r="I50" s="862"/>
      <c r="J50" s="861"/>
      <c r="K50" s="860"/>
    </row>
    <row r="51" spans="1:11" ht="13.5" hidden="1" thickBot="1" x14ac:dyDescent="0.25">
      <c r="A51" s="798"/>
      <c r="B51" s="797"/>
      <c r="C51" s="796"/>
      <c r="D51" s="795"/>
      <c r="E51" s="794"/>
      <c r="G51" s="798"/>
      <c r="H51" s="863"/>
      <c r="I51" s="862"/>
      <c r="J51" s="861"/>
      <c r="K51" s="860"/>
    </row>
    <row r="52" spans="1:11" ht="10.5" hidden="1" customHeight="1" thickBot="1" x14ac:dyDescent="0.25">
      <c r="A52" s="798"/>
      <c r="B52" s="797"/>
      <c r="C52" s="796"/>
      <c r="D52" s="795"/>
      <c r="E52" s="794"/>
      <c r="G52" s="798"/>
      <c r="H52" s="863"/>
      <c r="I52" s="862"/>
      <c r="J52" s="861"/>
      <c r="K52" s="860"/>
    </row>
    <row r="53" spans="1:11" s="799" customFormat="1" ht="40.5" customHeight="1" thickBot="1" x14ac:dyDescent="0.25">
      <c r="A53" s="804" t="s">
        <v>475</v>
      </c>
      <c r="B53" s="803">
        <v>826943838.4747678</v>
      </c>
      <c r="C53" s="802"/>
      <c r="D53" s="801"/>
      <c r="E53" s="800">
        <v>826943838.4747678</v>
      </c>
      <c r="G53" s="804" t="s">
        <v>475</v>
      </c>
      <c r="H53" s="867">
        <v>0.138181843773723</v>
      </c>
      <c r="I53" s="866"/>
      <c r="J53" s="865"/>
      <c r="K53" s="864">
        <v>0.138181843773723</v>
      </c>
    </row>
    <row r="54" spans="1:11" ht="21.75" customHeight="1" x14ac:dyDescent="0.2">
      <c r="A54" s="798" t="s">
        <v>634</v>
      </c>
      <c r="B54" s="797"/>
      <c r="C54" s="796">
        <v>988622070.31000233</v>
      </c>
      <c r="D54" s="795"/>
      <c r="E54" s="794">
        <v>988622070.31000233</v>
      </c>
      <c r="G54" s="798" t="str">
        <f>A54</f>
        <v>Prestations en espèces maternité</v>
      </c>
      <c r="H54" s="863"/>
      <c r="I54" s="862">
        <v>-1.6035505345933121E-2</v>
      </c>
      <c r="J54" s="861"/>
      <c r="K54" s="860">
        <v>-1.6035505345933121E-2</v>
      </c>
    </row>
    <row r="55" spans="1:11" ht="21.75" customHeight="1" x14ac:dyDescent="0.2">
      <c r="A55" s="798" t="s">
        <v>298</v>
      </c>
      <c r="B55" s="797">
        <v>339884.1800000004</v>
      </c>
      <c r="C55" s="796"/>
      <c r="D55" s="795"/>
      <c r="E55" s="794">
        <v>339884.1800000004</v>
      </c>
      <c r="G55" s="798" t="str">
        <f>A55</f>
        <v>Allocation accompagnement fin de vie</v>
      </c>
      <c r="H55" s="863">
        <v>-8.7801684921320566E-2</v>
      </c>
      <c r="I55" s="862"/>
      <c r="J55" s="861"/>
      <c r="K55" s="860">
        <v>-8.7801684921320566E-2</v>
      </c>
    </row>
    <row r="56" spans="1:11" ht="21.75" customHeight="1" x14ac:dyDescent="0.2">
      <c r="A56" s="798" t="s">
        <v>421</v>
      </c>
      <c r="B56" s="797">
        <v>77321875.13720195</v>
      </c>
      <c r="C56" s="796"/>
      <c r="D56" s="795"/>
      <c r="E56" s="794">
        <v>77321875.13720195</v>
      </c>
      <c r="G56" s="798" t="s">
        <v>421</v>
      </c>
      <c r="H56" s="863">
        <v>4.866819221965013E-2</v>
      </c>
      <c r="I56" s="862"/>
      <c r="J56" s="861"/>
      <c r="K56" s="860">
        <v>4.866819221965013E-2</v>
      </c>
    </row>
    <row r="57" spans="1:11" ht="21.75" customHeight="1" x14ac:dyDescent="0.2">
      <c r="A57" s="798" t="s">
        <v>495</v>
      </c>
      <c r="B57" s="797">
        <v>73164580.762052</v>
      </c>
      <c r="C57" s="796"/>
      <c r="D57" s="795"/>
      <c r="E57" s="794">
        <v>73164580.762052</v>
      </c>
      <c r="G57" s="798" t="s">
        <v>495</v>
      </c>
      <c r="H57" s="863">
        <v>-0.52936480862888313</v>
      </c>
      <c r="I57" s="862"/>
      <c r="J57" s="861"/>
      <c r="K57" s="860">
        <v>-0.52936921592148378</v>
      </c>
    </row>
    <row r="58" spans="1:11" ht="21.75" customHeight="1" x14ac:dyDescent="0.2">
      <c r="A58" s="798" t="s">
        <v>389</v>
      </c>
      <c r="B58" s="797">
        <v>76753.269999999975</v>
      </c>
      <c r="C58" s="796">
        <v>1150.31</v>
      </c>
      <c r="D58" s="795">
        <v>747.29000000000008</v>
      </c>
      <c r="E58" s="794">
        <v>78650.869999999966</v>
      </c>
      <c r="G58" s="798" t="s">
        <v>389</v>
      </c>
      <c r="H58" s="863">
        <v>0.41279089137509062</v>
      </c>
      <c r="I58" s="862">
        <v>0.91183020874883636</v>
      </c>
      <c r="J58" s="861">
        <v>0.89072462301386524</v>
      </c>
      <c r="K58" s="860">
        <v>0.42163258009631566</v>
      </c>
    </row>
    <row r="59" spans="1:11" ht="21.75" hidden="1" customHeight="1" x14ac:dyDescent="0.2">
      <c r="A59" s="798"/>
      <c r="B59" s="797"/>
      <c r="C59" s="796"/>
      <c r="D59" s="795"/>
      <c r="E59" s="794"/>
      <c r="G59" s="798"/>
      <c r="H59" s="863"/>
      <c r="I59" s="862"/>
      <c r="J59" s="861"/>
      <c r="K59" s="860"/>
    </row>
    <row r="60" spans="1:11" ht="21.75" customHeight="1" x14ac:dyDescent="0.2">
      <c r="A60" s="798" t="s">
        <v>384</v>
      </c>
      <c r="B60" s="797">
        <v>3773421750</v>
      </c>
      <c r="C60" s="796"/>
      <c r="D60" s="795"/>
      <c r="E60" s="794">
        <v>3773421750</v>
      </c>
      <c r="G60" s="798" t="s">
        <v>384</v>
      </c>
      <c r="H60" s="863">
        <v>0</v>
      </c>
      <c r="I60" s="862"/>
      <c r="J60" s="861"/>
      <c r="K60" s="860">
        <v>0</v>
      </c>
    </row>
    <row r="61" spans="1:11" ht="20.25" customHeight="1" thickBot="1" x14ac:dyDescent="0.25">
      <c r="A61" s="793" t="s">
        <v>633</v>
      </c>
      <c r="B61" s="792">
        <v>18585.93</v>
      </c>
      <c r="C61" s="791"/>
      <c r="D61" s="790">
        <v>3862669495.8800011</v>
      </c>
      <c r="E61" s="789">
        <v>3862688081.8100009</v>
      </c>
      <c r="G61" s="793" t="str">
        <f>A61</f>
        <v>Incapacité permanente AT, charges d'expertise, préjudice amiante</v>
      </c>
      <c r="H61" s="859">
        <v>-0.29737066842280546</v>
      </c>
      <c r="I61" s="858"/>
      <c r="J61" s="857">
        <v>2.8793372275350615E-2</v>
      </c>
      <c r="K61" s="856">
        <v>2.8791074372582104E-2</v>
      </c>
    </row>
    <row r="62" spans="1:11" ht="22.5" customHeight="1" thickBot="1" x14ac:dyDescent="0.25">
      <c r="A62" s="793" t="s">
        <v>632</v>
      </c>
      <c r="B62" s="792"/>
      <c r="C62" s="791"/>
      <c r="D62" s="790"/>
      <c r="E62" s="789">
        <v>6522390019.29</v>
      </c>
      <c r="G62" s="793" t="str">
        <f>A62</f>
        <v>Assurance Invalidité</v>
      </c>
      <c r="H62" s="859"/>
      <c r="I62" s="858"/>
      <c r="J62" s="857"/>
      <c r="K62" s="856">
        <v>6.0711324360197549E-2</v>
      </c>
    </row>
    <row r="63" spans="1:11" ht="19.5" customHeight="1" thickBot="1" x14ac:dyDescent="0.25">
      <c r="A63" s="793" t="s">
        <v>631</v>
      </c>
      <c r="B63" s="792"/>
      <c r="C63" s="791"/>
      <c r="D63" s="790"/>
      <c r="E63" s="789">
        <v>91249411.779999733</v>
      </c>
      <c r="G63" s="793" t="str">
        <f>A63</f>
        <v>Assurance Décès</v>
      </c>
      <c r="H63" s="859"/>
      <c r="I63" s="858"/>
      <c r="J63" s="857"/>
      <c r="K63" s="856">
        <v>2.8988498684145103E-2</v>
      </c>
    </row>
    <row r="64" spans="1:11" ht="19.5" customHeight="1" thickBot="1" x14ac:dyDescent="0.25">
      <c r="A64" s="793" t="s">
        <v>240</v>
      </c>
      <c r="B64" s="792">
        <v>50012200.959999919</v>
      </c>
      <c r="C64" s="791">
        <v>756731.44999999949</v>
      </c>
      <c r="D64" s="790">
        <v>81756.359999999971</v>
      </c>
      <c r="E64" s="789">
        <v>50850688.769999921</v>
      </c>
      <c r="G64" s="793" t="s">
        <v>240</v>
      </c>
      <c r="H64" s="859">
        <v>-9.3405823789341258E-2</v>
      </c>
      <c r="I64" s="858">
        <v>0.33935817692591486</v>
      </c>
      <c r="J64" s="857">
        <v>-0.1294310244090694</v>
      </c>
      <c r="K64" s="856">
        <v>-8.9086404004373954E-2</v>
      </c>
    </row>
    <row r="65" spans="1:11" ht="19.5" customHeight="1" thickBot="1" x14ac:dyDescent="0.25">
      <c r="A65" s="793" t="s">
        <v>433</v>
      </c>
      <c r="B65" s="792">
        <v>88911752.11999999</v>
      </c>
      <c r="C65" s="791"/>
      <c r="D65" s="790"/>
      <c r="E65" s="789">
        <v>88911752.11999999</v>
      </c>
      <c r="G65" s="793" t="str">
        <f>A65</f>
        <v>Fonds pour l'innovation du système de santé (FISS-ART. 51)</v>
      </c>
      <c r="H65" s="859">
        <v>8.8752512979950904E-2</v>
      </c>
      <c r="I65" s="858"/>
      <c r="J65" s="857"/>
      <c r="K65" s="856">
        <v>8.8752512979950904E-2</v>
      </c>
    </row>
    <row r="66" spans="1:11" s="783" customFormat="1" ht="23.25" customHeight="1" thickBot="1" x14ac:dyDescent="0.25">
      <c r="A66" s="788" t="s">
        <v>630</v>
      </c>
      <c r="B66" s="787">
        <v>162815138082.23749</v>
      </c>
      <c r="C66" s="786">
        <v>4282678558.9741449</v>
      </c>
      <c r="D66" s="785">
        <v>8668632816.816412</v>
      </c>
      <c r="E66" s="784">
        <v>182380088889.09805</v>
      </c>
      <c r="G66" s="788" t="str">
        <f>A66</f>
        <v>TOTAL STATISTIQUE MENSUELLE DES DÉPENSES</v>
      </c>
      <c r="H66" s="855">
        <v>3.3666815121768501E-2</v>
      </c>
      <c r="I66" s="854">
        <v>8.2707467862468409E-3</v>
      </c>
      <c r="J66" s="853">
        <v>6.4149296303447789E-2</v>
      </c>
      <c r="K66" s="852">
        <v>3.5405880067489015E-2</v>
      </c>
    </row>
  </sheetData>
  <mergeCells count="2">
    <mergeCell ref="G1:K1"/>
    <mergeCell ref="A1:E1"/>
  </mergeCells>
  <pageMargins left="0.78740157480314965" right="0.39370078740157483" top="0.55118110236220474" bottom="0.39370078740157483" header="0.51181102362204722" footer="0.51181102362204722"/>
  <pageSetup paperSize="9" scale="60" fitToWidth="2" orientation="portrait" r:id="rId1"/>
  <headerFooter alignWithMargins="0"/>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tabColor indexed="26"/>
  </sheetPr>
  <dimension ref="A1:H358"/>
  <sheetViews>
    <sheetView showRowColHeaders="0" showZeros="0" view="pageBreakPreview" topLeftCell="A147" zoomScale="115" zoomScaleNormal="100" workbookViewId="0">
      <selection activeCell="C192" sqref="C192:G192"/>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CUMUL_AT_nbre!B3</f>
        <v>PERIODE DU 1.1 AU 31.10.2024</v>
      </c>
      <c r="D3" s="11"/>
    </row>
    <row r="4" spans="1:8" ht="14.25" customHeight="1" x14ac:dyDescent="0.2">
      <c r="B4" s="12" t="s">
        <v>176</v>
      </c>
      <c r="C4" s="13"/>
      <c r="D4" s="13"/>
      <c r="E4" s="13"/>
      <c r="F4" s="13"/>
      <c r="G4" s="351"/>
      <c r="H4" s="15"/>
    </row>
    <row r="5" spans="1:8" ht="12" customHeight="1" x14ac:dyDescent="0.2">
      <c r="B5" s="16" t="s">
        <v>4</v>
      </c>
      <c r="C5" s="17" t="s">
        <v>1</v>
      </c>
      <c r="D5" s="17" t="s">
        <v>2</v>
      </c>
      <c r="E5" s="18" t="s">
        <v>6</v>
      </c>
      <c r="F5" s="219" t="s">
        <v>3</v>
      </c>
      <c r="G5" s="19" t="str">
        <f>CUMUL_Maladie_mnt!$H$5</f>
        <v>PCAP</v>
      </c>
      <c r="H5" s="20"/>
    </row>
    <row r="6" spans="1:8" ht="9.75" customHeight="1" x14ac:dyDescent="0.2">
      <c r="B6" s="21"/>
      <c r="C6" s="45" t="s">
        <v>5</v>
      </c>
      <c r="D6" s="44" t="s">
        <v>5</v>
      </c>
      <c r="E6" s="44"/>
      <c r="F6" s="220" t="s">
        <v>87</v>
      </c>
      <c r="G6" s="22" t="str">
        <f>CUMUL_Maladie_mnt!$H$6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124432851</v>
      </c>
      <c r="D10" s="30">
        <v>49062001</v>
      </c>
      <c r="E10" s="30">
        <v>173494852</v>
      </c>
      <c r="F10" s="222">
        <v>2172038</v>
      </c>
      <c r="G10" s="179">
        <v>9.5685674772796325E-3</v>
      </c>
      <c r="H10" s="20"/>
    </row>
    <row r="11" spans="1:8" ht="10.5" customHeight="1" x14ac:dyDescent="0.2">
      <c r="B11" s="16" t="s">
        <v>23</v>
      </c>
      <c r="C11" s="30">
        <v>2342288</v>
      </c>
      <c r="D11" s="30">
        <v>7527204</v>
      </c>
      <c r="E11" s="30">
        <v>9869492</v>
      </c>
      <c r="F11" s="222">
        <v>4374</v>
      </c>
      <c r="G11" s="179">
        <v>-9.3003535997895903E-2</v>
      </c>
      <c r="H11" s="20"/>
    </row>
    <row r="12" spans="1:8" ht="10.5" customHeight="1" x14ac:dyDescent="0.2">
      <c r="B12" s="33" t="s">
        <v>193</v>
      </c>
      <c r="C12" s="30">
        <v>524835.3699999993</v>
      </c>
      <c r="D12" s="30">
        <v>2074639.4599999995</v>
      </c>
      <c r="E12" s="30">
        <v>2599474.8299999987</v>
      </c>
      <c r="F12" s="222">
        <v>1988888.8099999998</v>
      </c>
      <c r="G12" s="179">
        <v>-9.0984060773083297E-2</v>
      </c>
      <c r="H12" s="20"/>
    </row>
    <row r="13" spans="1:8" ht="10.5" customHeight="1" x14ac:dyDescent="0.2">
      <c r="B13" s="33" t="s">
        <v>194</v>
      </c>
      <c r="C13" s="30">
        <v>6558880</v>
      </c>
      <c r="D13" s="30">
        <v>2985319.5</v>
      </c>
      <c r="E13" s="30">
        <v>9544199.5</v>
      </c>
      <c r="F13" s="222">
        <v>500217.5</v>
      </c>
      <c r="G13" s="179">
        <v>1.9282882626380005E-2</v>
      </c>
      <c r="H13" s="20"/>
    </row>
    <row r="14" spans="1:8" x14ac:dyDescent="0.2">
      <c r="B14" s="33" t="s">
        <v>322</v>
      </c>
      <c r="C14" s="30">
        <v>336023</v>
      </c>
      <c r="D14" s="30">
        <v>97618</v>
      </c>
      <c r="E14" s="30">
        <v>433641</v>
      </c>
      <c r="F14" s="222">
        <v>24692</v>
      </c>
      <c r="G14" s="179">
        <v>5.3158082636920678E-2</v>
      </c>
      <c r="H14" s="20"/>
    </row>
    <row r="15" spans="1:8" x14ac:dyDescent="0.2">
      <c r="B15" s="33" t="s">
        <v>324</v>
      </c>
      <c r="C15" s="30">
        <v>48</v>
      </c>
      <c r="D15" s="30">
        <v>19</v>
      </c>
      <c r="E15" s="30">
        <v>67</v>
      </c>
      <c r="F15" s="222">
        <v>15</v>
      </c>
      <c r="G15" s="179">
        <v>-2.8985507246376829E-2</v>
      </c>
      <c r="H15" s="20"/>
    </row>
    <row r="16" spans="1:8" x14ac:dyDescent="0.2">
      <c r="B16" s="33" t="s">
        <v>325</v>
      </c>
      <c r="C16" s="30">
        <v>140</v>
      </c>
      <c r="D16" s="30">
        <v>2672</v>
      </c>
      <c r="E16" s="30">
        <v>2812</v>
      </c>
      <c r="F16" s="222">
        <v>2542</v>
      </c>
      <c r="G16" s="179">
        <v>-3.0344827586206935E-2</v>
      </c>
      <c r="H16" s="20"/>
    </row>
    <row r="17" spans="1:8" x14ac:dyDescent="0.2">
      <c r="B17" s="33" t="s">
        <v>320</v>
      </c>
      <c r="C17" s="30">
        <v>1547116</v>
      </c>
      <c r="D17" s="30">
        <v>783351</v>
      </c>
      <c r="E17" s="30">
        <v>2330467</v>
      </c>
      <c r="F17" s="222">
        <v>52630</v>
      </c>
      <c r="G17" s="179">
        <v>-7.4637195465757311E-2</v>
      </c>
      <c r="H17" s="20"/>
    </row>
    <row r="18" spans="1:8" x14ac:dyDescent="0.2">
      <c r="B18" s="33" t="s">
        <v>321</v>
      </c>
      <c r="C18" s="30">
        <v>170175</v>
      </c>
      <c r="D18" s="30">
        <v>12420</v>
      </c>
      <c r="E18" s="30">
        <v>182595</v>
      </c>
      <c r="F18" s="222">
        <v>486</v>
      </c>
      <c r="G18" s="179">
        <v>0.27117228128067494</v>
      </c>
      <c r="H18" s="20"/>
    </row>
    <row r="19" spans="1:8" x14ac:dyDescent="0.2">
      <c r="B19" s="33" t="s">
        <v>323</v>
      </c>
      <c r="C19" s="30">
        <v>4505378</v>
      </c>
      <c r="D19" s="30">
        <v>2089239.5</v>
      </c>
      <c r="E19" s="30">
        <v>6594617.5</v>
      </c>
      <c r="F19" s="222">
        <v>419852.5</v>
      </c>
      <c r="G19" s="179">
        <v>4.8955751303059181E-2</v>
      </c>
      <c r="H19" s="20"/>
    </row>
    <row r="20" spans="1:8" x14ac:dyDescent="0.2">
      <c r="B20" s="16" t="s">
        <v>195</v>
      </c>
      <c r="C20" s="30">
        <v>7083715.3699999992</v>
      </c>
      <c r="D20" s="30">
        <v>5059958.9600000009</v>
      </c>
      <c r="E20" s="30">
        <v>12143674.329999996</v>
      </c>
      <c r="F20" s="222">
        <v>2489106.31</v>
      </c>
      <c r="G20" s="179">
        <v>-6.5142238466801006E-3</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47425939</v>
      </c>
      <c r="D23" s="30">
        <v>20337577</v>
      </c>
      <c r="E23" s="30">
        <v>67763516</v>
      </c>
      <c r="F23" s="222">
        <v>5195122</v>
      </c>
      <c r="G23" s="179">
        <v>6.0380529886123746E-3</v>
      </c>
      <c r="H23" s="20"/>
    </row>
    <row r="24" spans="1:8" ht="10.5" customHeight="1" x14ac:dyDescent="0.2">
      <c r="B24" s="16" t="s">
        <v>23</v>
      </c>
      <c r="C24" s="30">
        <v>18800</v>
      </c>
      <c r="D24" s="30">
        <v>33686</v>
      </c>
      <c r="E24" s="30">
        <v>52486</v>
      </c>
      <c r="F24" s="222">
        <v>98</v>
      </c>
      <c r="G24" s="179">
        <v>-0.10683411612551907</v>
      </c>
      <c r="H24" s="34"/>
    </row>
    <row r="25" spans="1:8" ht="10.5" customHeight="1" x14ac:dyDescent="0.2">
      <c r="B25" s="33" t="s">
        <v>193</v>
      </c>
      <c r="C25" s="30">
        <v>2354370.8899999992</v>
      </c>
      <c r="D25" s="30">
        <v>18069622.449999996</v>
      </c>
      <c r="E25" s="30">
        <v>20423993.339999996</v>
      </c>
      <c r="F25" s="222">
        <v>17417704.899999999</v>
      </c>
      <c r="G25" s="179">
        <v>5.0258369596136721E-3</v>
      </c>
      <c r="H25" s="34"/>
    </row>
    <row r="26" spans="1:8" ht="10.5" customHeight="1" x14ac:dyDescent="0.2">
      <c r="B26" s="33" t="s">
        <v>194</v>
      </c>
      <c r="C26" s="30">
        <v>101305906</v>
      </c>
      <c r="D26" s="30">
        <v>55513815.5</v>
      </c>
      <c r="E26" s="30">
        <v>156819721.5</v>
      </c>
      <c r="F26" s="222">
        <v>25491547</v>
      </c>
      <c r="G26" s="179">
        <v>4.2383407899307945E-2</v>
      </c>
      <c r="H26" s="34"/>
    </row>
    <row r="27" spans="1:8" ht="10.5" customHeight="1" x14ac:dyDescent="0.2">
      <c r="B27" s="33" t="s">
        <v>322</v>
      </c>
      <c r="C27" s="30">
        <v>1742014</v>
      </c>
      <c r="D27" s="30">
        <v>5528627</v>
      </c>
      <c r="E27" s="30">
        <v>7270641</v>
      </c>
      <c r="F27" s="222">
        <v>4721128</v>
      </c>
      <c r="G27" s="179">
        <v>3.5938260388408416E-2</v>
      </c>
      <c r="H27" s="34"/>
    </row>
    <row r="28" spans="1:8" ht="10.5" customHeight="1" x14ac:dyDescent="0.2">
      <c r="B28" s="33" t="s">
        <v>324</v>
      </c>
      <c r="C28" s="30">
        <v>5925</v>
      </c>
      <c r="D28" s="30">
        <v>94795</v>
      </c>
      <c r="E28" s="30">
        <v>100720</v>
      </c>
      <c r="F28" s="222">
        <v>97021</v>
      </c>
      <c r="G28" s="179">
        <v>-8.6191253855924521E-2</v>
      </c>
      <c r="H28" s="34"/>
    </row>
    <row r="29" spans="1:8" ht="10.5" customHeight="1" x14ac:dyDescent="0.2">
      <c r="B29" s="33" t="s">
        <v>325</v>
      </c>
      <c r="C29" s="30">
        <v>74781</v>
      </c>
      <c r="D29" s="30">
        <v>7082392.5</v>
      </c>
      <c r="E29" s="30">
        <v>7157173.5</v>
      </c>
      <c r="F29" s="222">
        <v>7059622.5</v>
      </c>
      <c r="G29" s="179">
        <v>2.9781651151613131E-2</v>
      </c>
      <c r="H29" s="34"/>
    </row>
    <row r="30" spans="1:8" ht="10.5" customHeight="1" x14ac:dyDescent="0.2">
      <c r="B30" s="33" t="s">
        <v>320</v>
      </c>
      <c r="C30" s="30">
        <v>16520313</v>
      </c>
      <c r="D30" s="30">
        <v>6837865</v>
      </c>
      <c r="E30" s="30">
        <v>23358178</v>
      </c>
      <c r="F30" s="222">
        <v>706950</v>
      </c>
      <c r="G30" s="179">
        <v>3.426449932977893E-2</v>
      </c>
      <c r="H30" s="34"/>
    </row>
    <row r="31" spans="1:8" ht="10.5" customHeight="1" x14ac:dyDescent="0.2">
      <c r="B31" s="33" t="s">
        <v>321</v>
      </c>
      <c r="C31" s="30">
        <v>40529949</v>
      </c>
      <c r="D31" s="30">
        <v>13124554</v>
      </c>
      <c r="E31" s="30">
        <v>53654503</v>
      </c>
      <c r="F31" s="222">
        <v>3431088</v>
      </c>
      <c r="G31" s="179">
        <v>5.408545786007557E-2</v>
      </c>
      <c r="H31" s="34"/>
    </row>
    <row r="32" spans="1:8" ht="10.5" customHeight="1" x14ac:dyDescent="0.2">
      <c r="B32" s="33" t="s">
        <v>323</v>
      </c>
      <c r="C32" s="30">
        <v>42432924</v>
      </c>
      <c r="D32" s="30">
        <v>22845582</v>
      </c>
      <c r="E32" s="30">
        <v>65278506</v>
      </c>
      <c r="F32" s="222">
        <v>9475737.5</v>
      </c>
      <c r="G32" s="179">
        <v>3.8164168342217142E-2</v>
      </c>
      <c r="H32" s="34"/>
    </row>
    <row r="33" spans="1:8" ht="10.5" customHeight="1" x14ac:dyDescent="0.2">
      <c r="B33" s="269" t="s">
        <v>195</v>
      </c>
      <c r="C33" s="30">
        <v>103660276.89</v>
      </c>
      <c r="D33" s="30">
        <v>73583437.950000003</v>
      </c>
      <c r="E33" s="30">
        <v>177243714.84</v>
      </c>
      <c r="F33" s="222">
        <v>42909251.899999999</v>
      </c>
      <c r="G33" s="179">
        <v>3.7937683876474448E-2</v>
      </c>
      <c r="H33" s="34"/>
    </row>
    <row r="34" spans="1:8" ht="10.5" customHeight="1" x14ac:dyDescent="0.2">
      <c r="B34" s="16" t="s">
        <v>196</v>
      </c>
      <c r="C34" s="30">
        <v>43695</v>
      </c>
      <c r="D34" s="30">
        <v>3364</v>
      </c>
      <c r="E34" s="30">
        <v>47059</v>
      </c>
      <c r="F34" s="222">
        <v>202</v>
      </c>
      <c r="G34" s="179">
        <v>-0.2351487964633413</v>
      </c>
      <c r="H34" s="34"/>
    </row>
    <row r="35" spans="1:8" ht="10.5" customHeight="1" x14ac:dyDescent="0.2">
      <c r="B35" s="16" t="s">
        <v>197</v>
      </c>
      <c r="C35" s="30">
        <v>31039</v>
      </c>
      <c r="D35" s="30">
        <v>2226</v>
      </c>
      <c r="E35" s="30">
        <v>33265</v>
      </c>
      <c r="F35" s="222">
        <v>54</v>
      </c>
      <c r="G35" s="179">
        <v>-0.14050590393509543</v>
      </c>
      <c r="H35" s="34"/>
    </row>
    <row r="36" spans="1:8" ht="10.5" customHeight="1" x14ac:dyDescent="0.2">
      <c r="B36" s="16" t="s">
        <v>198</v>
      </c>
      <c r="C36" s="30">
        <v>205821.32</v>
      </c>
      <c r="D36" s="30">
        <v>2799546.75</v>
      </c>
      <c r="E36" s="30">
        <v>3005368.07</v>
      </c>
      <c r="F36" s="222"/>
      <c r="G36" s="179">
        <v>-5.3066718737312613E-2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171858790</v>
      </c>
      <c r="D39" s="30">
        <v>69399578</v>
      </c>
      <c r="E39" s="30">
        <v>241258368</v>
      </c>
      <c r="F39" s="222">
        <v>7367160</v>
      </c>
      <c r="G39" s="179">
        <v>8.574433102273904E-3</v>
      </c>
      <c r="H39" s="34"/>
    </row>
    <row r="40" spans="1:8" ht="10.5" customHeight="1" x14ac:dyDescent="0.2">
      <c r="B40" s="16" t="s">
        <v>23</v>
      </c>
      <c r="C40" s="30">
        <v>2361088</v>
      </c>
      <c r="D40" s="30">
        <v>7560890</v>
      </c>
      <c r="E40" s="30">
        <v>9921978</v>
      </c>
      <c r="F40" s="222">
        <v>4472</v>
      </c>
      <c r="G40" s="179">
        <v>-9.307782482615834E-2</v>
      </c>
      <c r="H40" s="34"/>
    </row>
    <row r="41" spans="1:8" s="28" customFormat="1" ht="10.5" customHeight="1" x14ac:dyDescent="0.2">
      <c r="A41" s="24"/>
      <c r="B41" s="33" t="s">
        <v>193</v>
      </c>
      <c r="C41" s="30">
        <v>2879206.2599999984</v>
      </c>
      <c r="D41" s="30">
        <v>20144261.909999996</v>
      </c>
      <c r="E41" s="30">
        <v>23023468.169999998</v>
      </c>
      <c r="F41" s="222">
        <v>19406593.709999997</v>
      </c>
      <c r="G41" s="179">
        <v>-6.8178868153313532E-3</v>
      </c>
      <c r="H41" s="27"/>
    </row>
    <row r="42" spans="1:8" ht="10.5" customHeight="1" x14ac:dyDescent="0.2">
      <c r="B42" s="33" t="s">
        <v>194</v>
      </c>
      <c r="C42" s="30">
        <v>107864786</v>
      </c>
      <c r="D42" s="30">
        <v>58499135</v>
      </c>
      <c r="E42" s="30">
        <v>166363921</v>
      </c>
      <c r="F42" s="222">
        <v>25991764.5</v>
      </c>
      <c r="G42" s="179">
        <v>4.1029869204469271E-2</v>
      </c>
      <c r="H42" s="34"/>
    </row>
    <row r="43" spans="1:8" ht="10.5" customHeight="1" x14ac:dyDescent="0.2">
      <c r="B43" s="33" t="s">
        <v>322</v>
      </c>
      <c r="C43" s="30">
        <v>2078037</v>
      </c>
      <c r="D43" s="30">
        <v>5626245</v>
      </c>
      <c r="E43" s="30">
        <v>7704282</v>
      </c>
      <c r="F43" s="222">
        <v>4745820</v>
      </c>
      <c r="G43" s="179">
        <v>3.6892521020227775E-2</v>
      </c>
      <c r="H43" s="34"/>
    </row>
    <row r="44" spans="1:8" ht="10.5" customHeight="1" x14ac:dyDescent="0.2">
      <c r="B44" s="33" t="s">
        <v>324</v>
      </c>
      <c r="C44" s="30">
        <v>5973</v>
      </c>
      <c r="D44" s="30">
        <v>94814</v>
      </c>
      <c r="E44" s="343">
        <v>100787</v>
      </c>
      <c r="F44" s="222">
        <v>97036</v>
      </c>
      <c r="G44" s="344">
        <v>-8.615546428020926E-2</v>
      </c>
      <c r="H44" s="34"/>
    </row>
    <row r="45" spans="1:8" ht="10.5" customHeight="1" x14ac:dyDescent="0.2">
      <c r="B45" s="33" t="s">
        <v>325</v>
      </c>
      <c r="C45" s="30">
        <v>74921</v>
      </c>
      <c r="D45" s="30">
        <v>7085064.5</v>
      </c>
      <c r="E45" s="343">
        <v>7159985.5</v>
      </c>
      <c r="F45" s="222">
        <v>7062164.5</v>
      </c>
      <c r="G45" s="344">
        <v>2.9756573538467279E-2</v>
      </c>
      <c r="H45" s="34"/>
    </row>
    <row r="46" spans="1:8" ht="10.5" customHeight="1" x14ac:dyDescent="0.2">
      <c r="B46" s="33" t="s">
        <v>320</v>
      </c>
      <c r="C46" s="30">
        <v>18067429</v>
      </c>
      <c r="D46" s="30">
        <v>7621216</v>
      </c>
      <c r="E46" s="343">
        <v>25688645</v>
      </c>
      <c r="F46" s="222">
        <v>759580</v>
      </c>
      <c r="G46" s="344">
        <v>2.3338935503260938E-2</v>
      </c>
      <c r="H46" s="34"/>
    </row>
    <row r="47" spans="1:8" ht="10.5" customHeight="1" x14ac:dyDescent="0.2">
      <c r="B47" s="33" t="s">
        <v>321</v>
      </c>
      <c r="C47" s="30">
        <v>40700124</v>
      </c>
      <c r="D47" s="30">
        <v>13136974</v>
      </c>
      <c r="E47" s="343">
        <v>53837098</v>
      </c>
      <c r="F47" s="222">
        <v>3431574</v>
      </c>
      <c r="G47" s="344">
        <v>5.4696348866203559E-2</v>
      </c>
      <c r="H47" s="34"/>
    </row>
    <row r="48" spans="1:8" ht="10.5" customHeight="1" x14ac:dyDescent="0.2">
      <c r="B48" s="33" t="s">
        <v>323</v>
      </c>
      <c r="C48" s="30">
        <v>46938302</v>
      </c>
      <c r="D48" s="30">
        <v>24934821.5</v>
      </c>
      <c r="E48" s="343">
        <v>71873123.5</v>
      </c>
      <c r="F48" s="222">
        <v>9895590</v>
      </c>
      <c r="G48" s="344">
        <v>3.9145074046589512E-2</v>
      </c>
      <c r="H48" s="34"/>
    </row>
    <row r="49" spans="1:8" ht="10.5" customHeight="1" x14ac:dyDescent="0.2">
      <c r="B49" s="269" t="s">
        <v>195</v>
      </c>
      <c r="C49" s="30">
        <v>110743992.25999999</v>
      </c>
      <c r="D49" s="30">
        <v>78643396.910000011</v>
      </c>
      <c r="E49" s="343">
        <v>189387389.16999999</v>
      </c>
      <c r="F49" s="222">
        <v>45398358.209999993</v>
      </c>
      <c r="G49" s="344">
        <v>3.4968378353476881E-2</v>
      </c>
      <c r="H49" s="34"/>
    </row>
    <row r="50" spans="1:8" ht="10.5" customHeight="1" x14ac:dyDescent="0.2">
      <c r="B50" s="16" t="s">
        <v>196</v>
      </c>
      <c r="C50" s="30">
        <v>43695</v>
      </c>
      <c r="D50" s="30">
        <v>3364</v>
      </c>
      <c r="E50" s="343">
        <v>47059</v>
      </c>
      <c r="F50" s="222">
        <v>202</v>
      </c>
      <c r="G50" s="344">
        <v>-0.2351487964633413</v>
      </c>
      <c r="H50" s="34"/>
    </row>
    <row r="51" spans="1:8" s="28" customFormat="1" ht="10.5" customHeight="1" x14ac:dyDescent="0.2">
      <c r="A51" s="24"/>
      <c r="B51" s="16" t="s">
        <v>197</v>
      </c>
      <c r="C51" s="30">
        <v>31039</v>
      </c>
      <c r="D51" s="30">
        <v>2226</v>
      </c>
      <c r="E51" s="343">
        <v>33265</v>
      </c>
      <c r="F51" s="222">
        <v>54</v>
      </c>
      <c r="G51" s="344">
        <v>-0.14050590393509543</v>
      </c>
      <c r="H51" s="27"/>
    </row>
    <row r="52" spans="1:8" ht="10.5" customHeight="1" x14ac:dyDescent="0.2">
      <c r="B52" s="16" t="s">
        <v>198</v>
      </c>
      <c r="C52" s="30">
        <v>205821.32</v>
      </c>
      <c r="D52" s="30">
        <v>2799546.75</v>
      </c>
      <c r="E52" s="343">
        <v>3005368.07</v>
      </c>
      <c r="F52" s="222"/>
      <c r="G52" s="344">
        <v>-5.3066718737312613E-2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3189519</v>
      </c>
      <c r="D55" s="30">
        <v>1453302</v>
      </c>
      <c r="E55" s="30">
        <v>4642821</v>
      </c>
      <c r="F55" s="222">
        <v>2464</v>
      </c>
      <c r="G55" s="179">
        <v>8.5150557297597462E-2</v>
      </c>
      <c r="H55" s="34"/>
    </row>
    <row r="56" spans="1:8" ht="10.5" customHeight="1" x14ac:dyDescent="0.2">
      <c r="B56" s="16" t="s">
        <v>23</v>
      </c>
      <c r="C56" s="30">
        <v>26208</v>
      </c>
      <c r="D56" s="30">
        <v>45724</v>
      </c>
      <c r="E56" s="30">
        <v>71932</v>
      </c>
      <c r="F56" s="222"/>
      <c r="G56" s="179">
        <v>-0.12362480049708213</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8680884</v>
      </c>
      <c r="D59" s="30">
        <v>609868</v>
      </c>
      <c r="E59" s="30">
        <v>9290752</v>
      </c>
      <c r="F59" s="222">
        <v>216</v>
      </c>
      <c r="G59" s="179">
        <v>2.3239309033458611E-2</v>
      </c>
      <c r="H59" s="36"/>
    </row>
    <row r="60" spans="1:8" s="28" customFormat="1" ht="10.5" customHeight="1" x14ac:dyDescent="0.2">
      <c r="A60" s="24"/>
      <c r="B60" s="16" t="s">
        <v>23</v>
      </c>
      <c r="C60" s="30">
        <v>2389</v>
      </c>
      <c r="D60" s="30">
        <v>676</v>
      </c>
      <c r="E60" s="30">
        <v>3065</v>
      </c>
      <c r="F60" s="222"/>
      <c r="G60" s="179">
        <v>0.55189873417721524</v>
      </c>
      <c r="H60" s="36"/>
    </row>
    <row r="61" spans="1:8" s="28" customFormat="1" ht="10.5" customHeight="1" x14ac:dyDescent="0.2">
      <c r="A61" s="24"/>
      <c r="B61" s="16" t="s">
        <v>225</v>
      </c>
      <c r="C61" s="30">
        <v>39338516.529999994</v>
      </c>
      <c r="D61" s="30">
        <v>1041008.84</v>
      </c>
      <c r="E61" s="30">
        <v>40379525.369999997</v>
      </c>
      <c r="F61" s="222">
        <v>1003</v>
      </c>
      <c r="G61" s="179">
        <v>3.6222882006220036E-2</v>
      </c>
      <c r="H61" s="36"/>
    </row>
    <row r="62" spans="1:8" s="28" customFormat="1" ht="10.5" customHeight="1" x14ac:dyDescent="0.2">
      <c r="A62" s="24"/>
      <c r="B62" s="16" t="s">
        <v>200</v>
      </c>
      <c r="C62" s="30">
        <v>56299</v>
      </c>
      <c r="D62" s="30">
        <v>391462</v>
      </c>
      <c r="E62" s="30">
        <v>447761</v>
      </c>
      <c r="F62" s="222">
        <v>177</v>
      </c>
      <c r="G62" s="179">
        <v>9.9547422419657083E-2</v>
      </c>
      <c r="H62" s="36"/>
    </row>
    <row r="63" spans="1:8" s="28" customFormat="1" ht="10.5" customHeight="1" x14ac:dyDescent="0.2">
      <c r="A63" s="24"/>
      <c r="B63" s="16" t="s">
        <v>201</v>
      </c>
      <c r="C63" s="30">
        <v>3862327</v>
      </c>
      <c r="D63" s="30">
        <v>1048025</v>
      </c>
      <c r="E63" s="30">
        <v>4910352</v>
      </c>
      <c r="F63" s="222">
        <v>79021</v>
      </c>
      <c r="G63" s="179">
        <v>3.4627184808463385E-2</v>
      </c>
      <c r="H63" s="36"/>
    </row>
    <row r="64" spans="1:8" s="28" customFormat="1" ht="10.5" customHeight="1" x14ac:dyDescent="0.2">
      <c r="A64" s="24"/>
      <c r="B64" s="16" t="s">
        <v>202</v>
      </c>
      <c r="C64" s="30">
        <v>44234578</v>
      </c>
      <c r="D64" s="30">
        <v>2825591</v>
      </c>
      <c r="E64" s="30">
        <v>47060169</v>
      </c>
      <c r="F64" s="222">
        <v>35105</v>
      </c>
      <c r="G64" s="179">
        <v>4.2322343428120357E-2</v>
      </c>
      <c r="H64" s="36"/>
    </row>
    <row r="65" spans="1:8" s="28" customFormat="1" ht="10.5" customHeight="1" x14ac:dyDescent="0.2">
      <c r="A65" s="24"/>
      <c r="B65" s="16" t="s">
        <v>203</v>
      </c>
      <c r="C65" s="30">
        <v>11444689</v>
      </c>
      <c r="D65" s="30">
        <v>877996</v>
      </c>
      <c r="E65" s="30">
        <v>12322685</v>
      </c>
      <c r="F65" s="222">
        <v>56</v>
      </c>
      <c r="G65" s="179">
        <v>1.2592642006659105E-3</v>
      </c>
      <c r="H65" s="36"/>
    </row>
    <row r="66" spans="1:8" s="28" customFormat="1" ht="10.5" customHeight="1" x14ac:dyDescent="0.2">
      <c r="A66" s="24"/>
      <c r="B66" s="16" t="s">
        <v>204</v>
      </c>
      <c r="C66" s="30">
        <v>13648563.74</v>
      </c>
      <c r="D66" s="30">
        <v>182523230.82999998</v>
      </c>
      <c r="E66" s="30">
        <v>196171794.56999999</v>
      </c>
      <c r="F66" s="222"/>
      <c r="G66" s="179">
        <v>4.1337479238519936E-2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10006975</v>
      </c>
      <c r="D69" s="30">
        <v>4348270</v>
      </c>
      <c r="E69" s="30">
        <v>14355245</v>
      </c>
      <c r="F69" s="222"/>
      <c r="G69" s="179">
        <v>0.10978256441132239</v>
      </c>
      <c r="H69" s="36"/>
    </row>
    <row r="70" spans="1:8" s="28" customFormat="1" ht="10.5" customHeight="1" x14ac:dyDescent="0.2">
      <c r="A70" s="24"/>
      <c r="B70" s="16" t="s">
        <v>23</v>
      </c>
      <c r="C70" s="30">
        <v>22493</v>
      </c>
      <c r="D70" s="30">
        <v>99298</v>
      </c>
      <c r="E70" s="30">
        <v>121791</v>
      </c>
      <c r="F70" s="222"/>
      <c r="G70" s="179">
        <v>5.6241652646002782E-2</v>
      </c>
      <c r="H70" s="36"/>
    </row>
    <row r="71" spans="1:8" s="28" customFormat="1" ht="10.5" customHeight="1" x14ac:dyDescent="0.2">
      <c r="A71" s="24"/>
      <c r="B71" s="33" t="s">
        <v>193</v>
      </c>
      <c r="C71" s="30">
        <v>4125619.68</v>
      </c>
      <c r="D71" s="30">
        <v>2395365.02</v>
      </c>
      <c r="E71" s="30">
        <v>6520984.7000000002</v>
      </c>
      <c r="F71" s="222"/>
      <c r="G71" s="179">
        <v>5.4131110962603257E-2</v>
      </c>
      <c r="H71" s="36"/>
    </row>
    <row r="72" spans="1:8" ht="10.5" customHeight="1" x14ac:dyDescent="0.2">
      <c r="B72" s="33" t="s">
        <v>194</v>
      </c>
      <c r="C72" s="30">
        <v>7398447.5</v>
      </c>
      <c r="D72" s="30">
        <v>2032591</v>
      </c>
      <c r="E72" s="30">
        <v>9431038.5</v>
      </c>
      <c r="F72" s="222"/>
      <c r="G72" s="179">
        <v>6.6226396440258739E-2</v>
      </c>
      <c r="H72" s="34"/>
    </row>
    <row r="73" spans="1:8" ht="10.5" customHeight="1" x14ac:dyDescent="0.2">
      <c r="B73" s="33" t="s">
        <v>322</v>
      </c>
      <c r="C73" s="30">
        <v>110234.5</v>
      </c>
      <c r="D73" s="30">
        <v>80346.5</v>
      </c>
      <c r="E73" s="30">
        <v>190581</v>
      </c>
      <c r="F73" s="222"/>
      <c r="G73" s="179">
        <v>0.41349630459209585</v>
      </c>
      <c r="H73" s="34"/>
    </row>
    <row r="74" spans="1:8" ht="10.5" customHeight="1" x14ac:dyDescent="0.2">
      <c r="B74" s="33" t="s">
        <v>324</v>
      </c>
      <c r="C74" s="30">
        <v>127</v>
      </c>
      <c r="D74" s="30">
        <v>2433</v>
      </c>
      <c r="E74" s="30">
        <v>2560</v>
      </c>
      <c r="F74" s="222"/>
      <c r="G74" s="179">
        <v>0.19738072965388209</v>
      </c>
      <c r="H74" s="34"/>
    </row>
    <row r="75" spans="1:8" ht="10.5" customHeight="1" x14ac:dyDescent="0.2">
      <c r="B75" s="33" t="s">
        <v>325</v>
      </c>
      <c r="C75" s="30">
        <v>954</v>
      </c>
      <c r="D75" s="30">
        <v>34198</v>
      </c>
      <c r="E75" s="30">
        <v>35152</v>
      </c>
      <c r="F75" s="222"/>
      <c r="G75" s="179">
        <v>-0.30476058622258262</v>
      </c>
      <c r="H75" s="34"/>
    </row>
    <row r="76" spans="1:8" ht="10.5" customHeight="1" x14ac:dyDescent="0.2">
      <c r="B76" s="33" t="s">
        <v>320</v>
      </c>
      <c r="C76" s="30">
        <v>474624.5</v>
      </c>
      <c r="D76" s="30">
        <v>140342.5</v>
      </c>
      <c r="E76" s="30">
        <v>614967</v>
      </c>
      <c r="F76" s="222"/>
      <c r="G76" s="179">
        <v>4.1031539869838651E-2</v>
      </c>
      <c r="H76" s="34"/>
    </row>
    <row r="77" spans="1:8" ht="10.5" customHeight="1" x14ac:dyDescent="0.2">
      <c r="B77" s="33" t="s">
        <v>321</v>
      </c>
      <c r="C77" s="30">
        <v>2024306</v>
      </c>
      <c r="D77" s="30">
        <v>237797</v>
      </c>
      <c r="E77" s="30">
        <v>2262103</v>
      </c>
      <c r="F77" s="222"/>
      <c r="G77" s="179">
        <v>0.12045979357136982</v>
      </c>
      <c r="H77" s="34"/>
    </row>
    <row r="78" spans="1:8" ht="10.5" customHeight="1" x14ac:dyDescent="0.2">
      <c r="B78" s="33" t="s">
        <v>323</v>
      </c>
      <c r="C78" s="30">
        <v>4788201.5</v>
      </c>
      <c r="D78" s="30">
        <v>1537474</v>
      </c>
      <c r="E78" s="30">
        <v>6325675.5</v>
      </c>
      <c r="F78" s="222"/>
      <c r="G78" s="179">
        <v>4.589699568615635E-2</v>
      </c>
      <c r="H78" s="34"/>
    </row>
    <row r="79" spans="1:8" ht="10.5" customHeight="1" x14ac:dyDescent="0.2">
      <c r="B79" s="16" t="s">
        <v>195</v>
      </c>
      <c r="C79" s="30">
        <v>11524067.18</v>
      </c>
      <c r="D79" s="30">
        <v>4427956.0200000005</v>
      </c>
      <c r="E79" s="30">
        <v>15952023.200000001</v>
      </c>
      <c r="F79" s="222"/>
      <c r="G79" s="179">
        <v>6.1248612567647243E-2</v>
      </c>
      <c r="H79" s="34"/>
    </row>
    <row r="80" spans="1:8" ht="10.5" customHeight="1" x14ac:dyDescent="0.2">
      <c r="B80" s="16" t="s">
        <v>196</v>
      </c>
      <c r="C80" s="30">
        <v>9319</v>
      </c>
      <c r="D80" s="30">
        <v>959</v>
      </c>
      <c r="E80" s="30">
        <v>10278</v>
      </c>
      <c r="F80" s="222"/>
      <c r="G80" s="179">
        <v>-8.1090746535538716E-2</v>
      </c>
      <c r="H80" s="34"/>
    </row>
    <row r="81" spans="1:8" ht="10.5" customHeight="1" x14ac:dyDescent="0.2">
      <c r="B81" s="16" t="s">
        <v>197</v>
      </c>
      <c r="C81" s="30">
        <v>3875</v>
      </c>
      <c r="D81" s="30">
        <v>382</v>
      </c>
      <c r="E81" s="30">
        <v>4257</v>
      </c>
      <c r="F81" s="222"/>
      <c r="G81" s="179">
        <v>-1.799307958477514E-2</v>
      </c>
      <c r="H81" s="34"/>
    </row>
    <row r="82" spans="1:8" s="28" customFormat="1" ht="10.5" customHeight="1" x14ac:dyDescent="0.2">
      <c r="A82" s="24"/>
      <c r="B82" s="16" t="s">
        <v>198</v>
      </c>
      <c r="C82" s="30">
        <v>5140</v>
      </c>
      <c r="D82" s="30">
        <v>98170</v>
      </c>
      <c r="E82" s="30">
        <v>103310</v>
      </c>
      <c r="F82" s="222"/>
      <c r="G82" s="179">
        <v>-0.2802703079281037</v>
      </c>
      <c r="H82" s="36"/>
    </row>
    <row r="83" spans="1:8" s="28" customFormat="1" ht="10.5" customHeight="1" x14ac:dyDescent="0.2">
      <c r="A83" s="24"/>
      <c r="B83" s="16" t="s">
        <v>200</v>
      </c>
      <c r="C83" s="46">
        <v>8843</v>
      </c>
      <c r="D83" s="46">
        <v>114335</v>
      </c>
      <c r="E83" s="46">
        <v>123178</v>
      </c>
      <c r="F83" s="222"/>
      <c r="G83" s="190">
        <v>-0.12088555197122386</v>
      </c>
      <c r="H83" s="47"/>
    </row>
    <row r="84" spans="1:8" s="28" customFormat="1" ht="10.5" customHeight="1" x14ac:dyDescent="0.2">
      <c r="A84" s="24"/>
      <c r="B84" s="16" t="s">
        <v>201</v>
      </c>
      <c r="C84" s="46">
        <v>680603</v>
      </c>
      <c r="D84" s="46">
        <v>298198</v>
      </c>
      <c r="E84" s="345">
        <v>978801</v>
      </c>
      <c r="F84" s="222"/>
      <c r="G84" s="346">
        <v>-2.1275340523439157E-2</v>
      </c>
      <c r="H84" s="47"/>
    </row>
    <row r="85" spans="1:8" s="28" customFormat="1" ht="10.5" customHeight="1" x14ac:dyDescent="0.2">
      <c r="A85" s="24"/>
      <c r="B85" s="16" t="s">
        <v>202</v>
      </c>
      <c r="C85" s="46">
        <v>7918568</v>
      </c>
      <c r="D85" s="46">
        <v>624526</v>
      </c>
      <c r="E85" s="345">
        <v>8543094</v>
      </c>
      <c r="F85" s="222"/>
      <c r="G85" s="346">
        <v>3.734775088774045E-2</v>
      </c>
      <c r="H85" s="47"/>
    </row>
    <row r="86" spans="1:8" s="28" customFormat="1" ht="10.5" customHeight="1" x14ac:dyDescent="0.2">
      <c r="A86" s="24"/>
      <c r="B86" s="16" t="s">
        <v>203</v>
      </c>
      <c r="C86" s="46">
        <v>2403286.5</v>
      </c>
      <c r="D86" s="46">
        <v>247816</v>
      </c>
      <c r="E86" s="345">
        <v>2651102.5</v>
      </c>
      <c r="F86" s="222"/>
      <c r="G86" s="346">
        <v>1.726267538565085E-2</v>
      </c>
      <c r="H86" s="47"/>
    </row>
    <row r="87" spans="1:8" s="28" customFormat="1" ht="10.5" customHeight="1" x14ac:dyDescent="0.2">
      <c r="A87" s="24"/>
      <c r="B87" s="16" t="s">
        <v>204</v>
      </c>
      <c r="C87" s="46">
        <v>1590931.92</v>
      </c>
      <c r="D87" s="46">
        <v>20544039.25</v>
      </c>
      <c r="E87" s="345">
        <v>22134971.170000002</v>
      </c>
      <c r="F87" s="222"/>
      <c r="G87" s="346">
        <v>9.3727075955864603E-2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193736168</v>
      </c>
      <c r="D90" s="46">
        <v>75811018</v>
      </c>
      <c r="E90" s="345">
        <v>269547186</v>
      </c>
      <c r="F90" s="222">
        <v>7369840</v>
      </c>
      <c r="G90" s="346">
        <v>1.5240820216630979E-2</v>
      </c>
      <c r="H90" s="47"/>
    </row>
    <row r="91" spans="1:8" ht="10.5" customHeight="1" x14ac:dyDescent="0.2">
      <c r="B91" s="16" t="s">
        <v>23</v>
      </c>
      <c r="C91" s="348">
        <v>2412178</v>
      </c>
      <c r="D91" s="46">
        <v>7706588</v>
      </c>
      <c r="E91" s="345">
        <v>10118766</v>
      </c>
      <c r="F91" s="222">
        <v>4472</v>
      </c>
      <c r="G91" s="346">
        <v>-9.1642948803977831E-2</v>
      </c>
      <c r="H91" s="47"/>
    </row>
    <row r="92" spans="1:8" ht="10.5" customHeight="1" x14ac:dyDescent="0.2">
      <c r="B92" s="33" t="s">
        <v>193</v>
      </c>
      <c r="C92" s="348">
        <v>47178753.469999991</v>
      </c>
      <c r="D92" s="46">
        <v>23889097.769999992</v>
      </c>
      <c r="E92" s="46">
        <v>71067851.239999995</v>
      </c>
      <c r="F92" s="222">
        <v>19408181.709999997</v>
      </c>
      <c r="G92" s="190">
        <v>2.5056483336808322E-2</v>
      </c>
      <c r="H92" s="47"/>
    </row>
    <row r="93" spans="1:8" ht="10.5" customHeight="1" x14ac:dyDescent="0.2">
      <c r="B93" s="33" t="s">
        <v>194</v>
      </c>
      <c r="C93" s="348">
        <v>115263233.5</v>
      </c>
      <c r="D93" s="46">
        <v>60531726</v>
      </c>
      <c r="E93" s="46">
        <v>175794959.5</v>
      </c>
      <c r="F93" s="222">
        <v>25991764.5</v>
      </c>
      <c r="G93" s="190">
        <v>4.2351342790222901E-2</v>
      </c>
      <c r="H93" s="47"/>
    </row>
    <row r="94" spans="1:8" ht="10.5" customHeight="1" x14ac:dyDescent="0.2">
      <c r="B94" s="33" t="s">
        <v>322</v>
      </c>
      <c r="C94" s="348">
        <v>2188271.5</v>
      </c>
      <c r="D94" s="46">
        <v>5706591.5</v>
      </c>
      <c r="E94" s="46">
        <v>7894863</v>
      </c>
      <c r="F94" s="222">
        <v>4745820</v>
      </c>
      <c r="G94" s="190">
        <v>4.3604661153729962E-2</v>
      </c>
      <c r="H94" s="47"/>
    </row>
    <row r="95" spans="1:8" ht="10.5" customHeight="1" x14ac:dyDescent="0.2">
      <c r="B95" s="33" t="s">
        <v>324</v>
      </c>
      <c r="C95" s="348">
        <v>6100</v>
      </c>
      <c r="D95" s="46">
        <v>97247</v>
      </c>
      <c r="E95" s="46">
        <v>103347</v>
      </c>
      <c r="F95" s="222">
        <v>97036</v>
      </c>
      <c r="G95" s="190">
        <v>-8.0763517660348505E-2</v>
      </c>
      <c r="H95" s="47"/>
    </row>
    <row r="96" spans="1:8" ht="10.5" customHeight="1" x14ac:dyDescent="0.2">
      <c r="B96" s="33" t="s">
        <v>325</v>
      </c>
      <c r="C96" s="348">
        <v>75875</v>
      </c>
      <c r="D96" s="46">
        <v>7119262.5</v>
      </c>
      <c r="E96" s="46">
        <v>7195137.5</v>
      </c>
      <c r="F96" s="222">
        <v>7062164.5</v>
      </c>
      <c r="G96" s="190">
        <v>2.7341614114875679E-2</v>
      </c>
      <c r="H96" s="47"/>
    </row>
    <row r="97" spans="2:8" ht="10.5" customHeight="1" x14ac:dyDescent="0.2">
      <c r="B97" s="33" t="s">
        <v>320</v>
      </c>
      <c r="C97" s="348">
        <v>18542053.5</v>
      </c>
      <c r="D97" s="46">
        <v>7761558.5</v>
      </c>
      <c r="E97" s="46">
        <v>26303612</v>
      </c>
      <c r="F97" s="222">
        <v>759580</v>
      </c>
      <c r="G97" s="190">
        <v>2.3745712510223616E-2</v>
      </c>
      <c r="H97" s="47"/>
    </row>
    <row r="98" spans="2:8" ht="10.5" customHeight="1" x14ac:dyDescent="0.2">
      <c r="B98" s="33" t="s">
        <v>321</v>
      </c>
      <c r="C98" s="348">
        <v>42724430</v>
      </c>
      <c r="D98" s="46">
        <v>13374771</v>
      </c>
      <c r="E98" s="46">
        <v>56099201</v>
      </c>
      <c r="F98" s="222">
        <v>3431574</v>
      </c>
      <c r="G98" s="190">
        <v>5.719842478960202E-2</v>
      </c>
      <c r="H98" s="47"/>
    </row>
    <row r="99" spans="2:8" ht="10.5" customHeight="1" x14ac:dyDescent="0.2">
      <c r="B99" s="33" t="s">
        <v>323</v>
      </c>
      <c r="C99" s="348">
        <v>51726503.5</v>
      </c>
      <c r="D99" s="46">
        <v>26472295.5</v>
      </c>
      <c r="E99" s="46">
        <v>78198799</v>
      </c>
      <c r="F99" s="222">
        <v>9895590</v>
      </c>
      <c r="G99" s="190">
        <v>3.9688009672246505E-2</v>
      </c>
      <c r="H99" s="47"/>
    </row>
    <row r="100" spans="2:8" ht="10.5" customHeight="1" x14ac:dyDescent="0.2">
      <c r="B100" s="16" t="s">
        <v>195</v>
      </c>
      <c r="C100" s="348">
        <v>162441986.97</v>
      </c>
      <c r="D100" s="46">
        <v>84420823.770000011</v>
      </c>
      <c r="E100" s="46">
        <v>246862810.73999995</v>
      </c>
      <c r="F100" s="222">
        <v>45399946.209999993</v>
      </c>
      <c r="G100" s="190">
        <v>3.7312897662083788E-2</v>
      </c>
      <c r="H100" s="47"/>
    </row>
    <row r="101" spans="2:8" ht="10.5" customHeight="1" x14ac:dyDescent="0.2">
      <c r="B101" s="16" t="s">
        <v>196</v>
      </c>
      <c r="C101" s="348">
        <v>53014</v>
      </c>
      <c r="D101" s="46">
        <v>4323</v>
      </c>
      <c r="E101" s="46">
        <v>57337</v>
      </c>
      <c r="F101" s="222">
        <v>202</v>
      </c>
      <c r="G101" s="190">
        <v>-0.21145065463747392</v>
      </c>
      <c r="H101" s="47"/>
    </row>
    <row r="102" spans="2:8" ht="10.5" customHeight="1" x14ac:dyDescent="0.2">
      <c r="B102" s="16" t="s">
        <v>197</v>
      </c>
      <c r="C102" s="348">
        <v>34914</v>
      </c>
      <c r="D102" s="46">
        <v>2608</v>
      </c>
      <c r="E102" s="46">
        <v>37522</v>
      </c>
      <c r="F102" s="222">
        <v>54</v>
      </c>
      <c r="G102" s="190">
        <v>-0.12816580696128999</v>
      </c>
      <c r="H102" s="47"/>
    </row>
    <row r="103" spans="2:8" ht="10.5" customHeight="1" x14ac:dyDescent="0.2">
      <c r="B103" s="16" t="s">
        <v>198</v>
      </c>
      <c r="C103" s="348">
        <v>210961.32</v>
      </c>
      <c r="D103" s="46">
        <v>2897716.75</v>
      </c>
      <c r="E103" s="46">
        <v>3108678.07</v>
      </c>
      <c r="F103" s="222"/>
      <c r="G103" s="190">
        <v>-6.2897756353645251E-2</v>
      </c>
      <c r="H103" s="47"/>
    </row>
    <row r="104" spans="2:8" ht="10.5" customHeight="1" x14ac:dyDescent="0.2">
      <c r="B104" s="16" t="s">
        <v>200</v>
      </c>
      <c r="C104" s="348">
        <v>65142</v>
      </c>
      <c r="D104" s="46">
        <v>505797</v>
      </c>
      <c r="E104" s="46">
        <v>570939</v>
      </c>
      <c r="F104" s="222">
        <v>177</v>
      </c>
      <c r="G104" s="190">
        <v>4.3117702191877383E-2</v>
      </c>
      <c r="H104" s="47"/>
    </row>
    <row r="105" spans="2:8" ht="10.5" customHeight="1" x14ac:dyDescent="0.2">
      <c r="B105" s="16" t="s">
        <v>201</v>
      </c>
      <c r="C105" s="348">
        <v>4542930</v>
      </c>
      <c r="D105" s="46">
        <v>1346223</v>
      </c>
      <c r="E105" s="46">
        <v>5889153</v>
      </c>
      <c r="F105" s="222">
        <v>79021</v>
      </c>
      <c r="G105" s="190">
        <v>2.48976303708488E-2</v>
      </c>
      <c r="H105" s="47"/>
    </row>
    <row r="106" spans="2:8" ht="10.5" customHeight="1" x14ac:dyDescent="0.2">
      <c r="B106" s="16" t="s">
        <v>202</v>
      </c>
      <c r="C106" s="348">
        <v>52153146</v>
      </c>
      <c r="D106" s="46">
        <v>3450117</v>
      </c>
      <c r="E106" s="46">
        <v>55603263</v>
      </c>
      <c r="F106" s="222">
        <v>35105</v>
      </c>
      <c r="G106" s="190">
        <v>4.15549285238348E-2</v>
      </c>
      <c r="H106" s="47"/>
    </row>
    <row r="107" spans="2:8" ht="10.5" customHeight="1" x14ac:dyDescent="0.2">
      <c r="B107" s="16" t="s">
        <v>203</v>
      </c>
      <c r="C107" s="348">
        <v>13847975.5</v>
      </c>
      <c r="D107" s="46">
        <v>1125812</v>
      </c>
      <c r="E107" s="46">
        <v>14973787.5</v>
      </c>
      <c r="F107" s="222">
        <v>56</v>
      </c>
      <c r="G107" s="190">
        <v>4.0558760263740279E-3</v>
      </c>
      <c r="H107" s="47"/>
    </row>
    <row r="108" spans="2:8" ht="10.5" customHeight="1" x14ac:dyDescent="0.2">
      <c r="B108" s="16" t="s">
        <v>204</v>
      </c>
      <c r="C108" s="348">
        <v>15239495.66</v>
      </c>
      <c r="D108" s="46">
        <v>203067270.07999998</v>
      </c>
      <c r="E108" s="46">
        <v>218306765.74000001</v>
      </c>
      <c r="F108" s="222"/>
      <c r="G108" s="190">
        <v>4.6419702800156504E-2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PERIODE DU 1.1 AU 31.10.2024</v>
      </c>
      <c r="D112" s="262"/>
      <c r="F112" s="350"/>
      <c r="G112" s="350"/>
    </row>
    <row r="113" spans="1:8" ht="14.25" customHeight="1" x14ac:dyDescent="0.2">
      <c r="B113" s="12" t="s">
        <v>176</v>
      </c>
      <c r="C113" s="13"/>
      <c r="D113" s="13"/>
      <c r="E113" s="13"/>
      <c r="F113" s="353"/>
      <c r="G113" s="351"/>
      <c r="H113" s="15"/>
    </row>
    <row r="114" spans="1:8" ht="12" customHeight="1" x14ac:dyDescent="0.2">
      <c r="B114" s="16" t="s">
        <v>4</v>
      </c>
      <c r="C114" s="17" t="s">
        <v>1</v>
      </c>
      <c r="D114" s="17" t="s">
        <v>2</v>
      </c>
      <c r="E114" s="18" t="s">
        <v>6</v>
      </c>
      <c r="F114" s="219" t="s">
        <v>3</v>
      </c>
      <c r="G114" s="19" t="str">
        <f>CUMUL_Maladie_mnt!$H$5</f>
        <v>PCAP</v>
      </c>
      <c r="H114" s="20"/>
    </row>
    <row r="115" spans="1:8" ht="9.75" customHeight="1" x14ac:dyDescent="0.2">
      <c r="B115" s="21"/>
      <c r="C115" s="45" t="s">
        <v>5</v>
      </c>
      <c r="D115" s="44" t="s">
        <v>5</v>
      </c>
      <c r="E115" s="44"/>
      <c r="F115" s="220" t="s">
        <v>87</v>
      </c>
      <c r="G115" s="22" t="str">
        <f>CUMUL_Maladie_mnt!$H$6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185795519.56001586</v>
      </c>
      <c r="D119" s="238">
        <v>647780698.48996925</v>
      </c>
      <c r="E119" s="238">
        <v>833576218.04998505</v>
      </c>
      <c r="F119" s="222">
        <v>2390659.6999999955</v>
      </c>
      <c r="G119" s="239">
        <v>2.348551899512108E-3</v>
      </c>
      <c r="H119" s="20"/>
    </row>
    <row r="120" spans="1:8" ht="10.5" customHeight="1" x14ac:dyDescent="0.2">
      <c r="A120" s="2"/>
      <c r="B120" s="37" t="s">
        <v>206</v>
      </c>
      <c r="C120" s="238">
        <v>2314819.3400000012</v>
      </c>
      <c r="D120" s="238">
        <v>23202557.660000008</v>
      </c>
      <c r="E120" s="238">
        <v>25517377.000000007</v>
      </c>
      <c r="F120" s="222"/>
      <c r="G120" s="239"/>
      <c r="H120" s="20"/>
    </row>
    <row r="121" spans="1:8" ht="10.5" customHeight="1" x14ac:dyDescent="0.2">
      <c r="A121" s="2"/>
      <c r="B121" s="37" t="s">
        <v>226</v>
      </c>
      <c r="C121" s="238">
        <v>14126015.650000006</v>
      </c>
      <c r="D121" s="238">
        <v>103200048.18999988</v>
      </c>
      <c r="E121" s="238">
        <v>117326063.83999988</v>
      </c>
      <c r="F121" s="222">
        <v>14</v>
      </c>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202253518.55001587</v>
      </c>
      <c r="D126" s="238">
        <v>774210544.33996904</v>
      </c>
      <c r="E126" s="238">
        <v>976464062.88998497</v>
      </c>
      <c r="F126" s="222">
        <v>2390673.6999999955</v>
      </c>
      <c r="G126" s="239">
        <v>-0.20496490193328976</v>
      </c>
      <c r="H126" s="27"/>
    </row>
    <row r="127" spans="1:8" ht="7.5" customHeight="1" x14ac:dyDescent="0.2">
      <c r="A127" s="2"/>
      <c r="B127" s="35"/>
      <c r="C127" s="238"/>
      <c r="D127" s="238"/>
      <c r="E127" s="238"/>
      <c r="F127" s="222"/>
      <c r="G127" s="239"/>
      <c r="H127" s="20"/>
    </row>
    <row r="128" spans="1:8" s="28" customFormat="1" ht="15.75" customHeight="1" x14ac:dyDescent="0.2">
      <c r="A128" s="54"/>
      <c r="B128" s="31" t="s">
        <v>132</v>
      </c>
      <c r="C128" s="238"/>
      <c r="D128" s="238"/>
      <c r="E128" s="238"/>
      <c r="F128" s="222"/>
      <c r="G128" s="239"/>
      <c r="H128" s="27"/>
    </row>
    <row r="129" spans="1:8" ht="10.5" customHeight="1" x14ac:dyDescent="0.2">
      <c r="A129" s="2"/>
      <c r="B129" s="37" t="s">
        <v>207</v>
      </c>
      <c r="C129" s="238">
        <v>195100119.51015583</v>
      </c>
      <c r="D129" s="238">
        <v>447076673.539855</v>
      </c>
      <c r="E129" s="238">
        <v>642176793.05001068</v>
      </c>
      <c r="F129" s="222">
        <v>13777090.890000036</v>
      </c>
      <c r="G129" s="239">
        <v>0.183925644576588</v>
      </c>
      <c r="H129" s="20"/>
    </row>
    <row r="130" spans="1:8" ht="10.5" customHeight="1" x14ac:dyDescent="0.2">
      <c r="A130" s="2"/>
      <c r="B130" s="37" t="s">
        <v>208</v>
      </c>
      <c r="C130" s="238">
        <v>4802495.0400006734</v>
      </c>
      <c r="D130" s="238">
        <v>28636439.869996626</v>
      </c>
      <c r="E130" s="238">
        <v>33438934.909997296</v>
      </c>
      <c r="F130" s="222">
        <v>18419602.929997828</v>
      </c>
      <c r="G130" s="239">
        <v>-0.47420631110090816</v>
      </c>
      <c r="H130" s="20"/>
    </row>
    <row r="131" spans="1:8" ht="10.5" customHeight="1" x14ac:dyDescent="0.2">
      <c r="A131" s="2"/>
      <c r="B131" s="37" t="s">
        <v>209</v>
      </c>
      <c r="C131" s="238">
        <v>1039499726.7696105</v>
      </c>
      <c r="D131" s="238">
        <v>432620964.60993087</v>
      </c>
      <c r="E131" s="238">
        <v>1472120691.3795416</v>
      </c>
      <c r="F131" s="222">
        <v>18363585.950000219</v>
      </c>
      <c r="G131" s="239">
        <v>1.6610422282831827E-2</v>
      </c>
      <c r="H131" s="20"/>
    </row>
    <row r="132" spans="1:8" ht="10.5" hidden="1" customHeight="1" x14ac:dyDescent="0.2">
      <c r="A132" s="2"/>
      <c r="B132" s="37"/>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135</v>
      </c>
      <c r="C135" s="238">
        <v>1239402545.3197672</v>
      </c>
      <c r="D135" s="238">
        <v>908340737.01978254</v>
      </c>
      <c r="E135" s="238">
        <v>2147743282.33955</v>
      </c>
      <c r="F135" s="222">
        <v>50560279.769998081</v>
      </c>
      <c r="G135" s="239">
        <v>4.5596233797926322E-2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241761802.07000721</v>
      </c>
      <c r="D138" s="238">
        <v>115241044.11000082</v>
      </c>
      <c r="E138" s="238">
        <v>357002846.18000805</v>
      </c>
      <c r="F138" s="222">
        <v>876044.18000000052</v>
      </c>
      <c r="G138" s="239">
        <v>3.5794106056552311E-2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241761802.07000721</v>
      </c>
      <c r="D141" s="238">
        <v>115242557.11000082</v>
      </c>
      <c r="E141" s="238">
        <v>357004359.18000805</v>
      </c>
      <c r="F141" s="222">
        <v>876044.18000000052</v>
      </c>
      <c r="G141" s="239">
        <v>3.5791740113264803E-2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76720398.730002537</v>
      </c>
      <c r="D144" s="238">
        <v>13082762.950000236</v>
      </c>
      <c r="E144" s="238">
        <v>89803161.680002764</v>
      </c>
      <c r="F144" s="222">
        <v>20077.8</v>
      </c>
      <c r="G144" s="239">
        <v>0.14240273045954166</v>
      </c>
      <c r="H144" s="20"/>
    </row>
    <row r="145" spans="1:8" ht="10.5" hidden="1" customHeight="1" x14ac:dyDescent="0.2">
      <c r="A145" s="2"/>
      <c r="B145" s="37"/>
      <c r="C145" s="238"/>
      <c r="D145" s="238"/>
      <c r="E145" s="238"/>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76720398.730002537</v>
      </c>
      <c r="D147" s="55">
        <v>13082762.950000236</v>
      </c>
      <c r="E147" s="55">
        <v>89803161.680002764</v>
      </c>
      <c r="F147" s="222">
        <v>20077.8</v>
      </c>
      <c r="G147" s="182">
        <v>0.14240273045954166</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7315361.640000145</v>
      </c>
      <c r="D150" s="55">
        <v>623723.75000000326</v>
      </c>
      <c r="E150" s="55">
        <v>7939085.3900001487</v>
      </c>
      <c r="F150" s="222">
        <v>185.70999999999998</v>
      </c>
      <c r="G150" s="182"/>
      <c r="H150" s="56"/>
    </row>
    <row r="151" spans="1:8" s="57" customFormat="1" ht="10.5" hidden="1" customHeight="1" x14ac:dyDescent="0.2">
      <c r="A151" s="6"/>
      <c r="B151" s="37" t="s">
        <v>129</v>
      </c>
      <c r="C151" s="55"/>
      <c r="D151" s="55"/>
      <c r="E151" s="55"/>
      <c r="F151" s="222"/>
      <c r="G151" s="182"/>
      <c r="H151" s="56"/>
    </row>
    <row r="152" spans="1:8" s="60" customFormat="1" ht="10.5" hidden="1" customHeight="1" x14ac:dyDescent="0.2">
      <c r="A152" s="24"/>
      <c r="B152" s="35" t="s">
        <v>143</v>
      </c>
      <c r="C152" s="55">
        <v>7315361.640000145</v>
      </c>
      <c r="D152" s="55">
        <v>624161.75000000326</v>
      </c>
      <c r="E152" s="55">
        <v>7939523.3900001487</v>
      </c>
      <c r="F152" s="222">
        <v>185.70999999999998</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10376.780000000001</v>
      </c>
      <c r="D155" s="55">
        <v>79671.700000000012</v>
      </c>
      <c r="E155" s="55">
        <v>90048.48000000001</v>
      </c>
      <c r="F155" s="222"/>
      <c r="G155" s="182">
        <v>-9.7304951172946796E-2</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10376.780000000001</v>
      </c>
      <c r="D157" s="55">
        <v>79671.700000000012</v>
      </c>
      <c r="E157" s="55">
        <v>90048.48000000001</v>
      </c>
      <c r="F157" s="222"/>
      <c r="G157" s="182">
        <v>-9.7304951172946796E-2</v>
      </c>
      <c r="H157" s="56"/>
    </row>
    <row r="158" spans="1:8" s="57" customFormat="1" x14ac:dyDescent="0.2">
      <c r="A158" s="6"/>
      <c r="B158" s="35"/>
      <c r="C158" s="55"/>
      <c r="D158" s="55"/>
      <c r="E158" s="55"/>
      <c r="F158" s="222"/>
      <c r="G158" s="182"/>
      <c r="H158" s="56"/>
    </row>
    <row r="159" spans="1:8" s="63" customFormat="1" ht="12" x14ac:dyDescent="0.2">
      <c r="A159" s="61"/>
      <c r="B159" s="31" t="s">
        <v>244</v>
      </c>
      <c r="C159" s="55"/>
      <c r="D159" s="55"/>
      <c r="E159" s="55"/>
      <c r="F159" s="222"/>
      <c r="G159" s="182"/>
      <c r="H159" s="62"/>
    </row>
    <row r="160" spans="1:8" s="60" customFormat="1" ht="13.5" customHeight="1" x14ac:dyDescent="0.2">
      <c r="A160" s="24"/>
      <c r="B160" s="37" t="s">
        <v>213</v>
      </c>
      <c r="C160" s="55">
        <v>95.1</v>
      </c>
      <c r="D160" s="55">
        <v>79.099999999999994</v>
      </c>
      <c r="E160" s="55">
        <v>174.2</v>
      </c>
      <c r="F160" s="222"/>
      <c r="G160" s="182">
        <v>-4.0220385674931247E-2</v>
      </c>
      <c r="H160" s="59"/>
    </row>
    <row r="161" spans="1:8" s="60" customFormat="1" ht="15" customHeight="1" x14ac:dyDescent="0.2">
      <c r="A161" s="24"/>
      <c r="B161" s="37" t="s">
        <v>205</v>
      </c>
      <c r="C161" s="55">
        <v>3532237.5699999775</v>
      </c>
      <c r="D161" s="55">
        <v>10552811.300000032</v>
      </c>
      <c r="E161" s="55">
        <v>14085048.87000001</v>
      </c>
      <c r="F161" s="222"/>
      <c r="G161" s="182">
        <v>-3.6125655826797165E-2</v>
      </c>
      <c r="H161" s="59"/>
    </row>
    <row r="162" spans="1:8" s="57" customFormat="1" ht="10.5" customHeight="1" x14ac:dyDescent="0.2">
      <c r="A162" s="6"/>
      <c r="B162" s="37" t="s">
        <v>206</v>
      </c>
      <c r="C162" s="55">
        <v>20313.48</v>
      </c>
      <c r="D162" s="55">
        <v>146463.89000000001</v>
      </c>
      <c r="E162" s="55">
        <v>166777.37000000002</v>
      </c>
      <c r="F162" s="222"/>
      <c r="G162" s="182"/>
      <c r="H162" s="56"/>
    </row>
    <row r="163" spans="1:8" s="57" customFormat="1" ht="10.5" customHeight="1" x14ac:dyDescent="0.2">
      <c r="A163" s="6"/>
      <c r="B163" s="37" t="s">
        <v>226</v>
      </c>
      <c r="C163" s="55">
        <v>304923.00000000012</v>
      </c>
      <c r="D163" s="55">
        <v>1831101.5000000002</v>
      </c>
      <c r="E163" s="55">
        <v>2136024.5000000009</v>
      </c>
      <c r="F163" s="222"/>
      <c r="G163" s="182"/>
      <c r="H163" s="56"/>
    </row>
    <row r="164" spans="1:8" s="57" customFormat="1" ht="10.5" customHeight="1" x14ac:dyDescent="0.2">
      <c r="A164" s="6"/>
      <c r="B164" s="37" t="s">
        <v>207</v>
      </c>
      <c r="C164" s="55">
        <v>445227.03999999654</v>
      </c>
      <c r="D164" s="55">
        <v>816286.38000000035</v>
      </c>
      <c r="E164" s="55">
        <v>1261513.4199999969</v>
      </c>
      <c r="F164" s="222"/>
      <c r="G164" s="182">
        <v>0.25220253034335283</v>
      </c>
      <c r="H164" s="56"/>
    </row>
    <row r="165" spans="1:8" s="57" customFormat="1" ht="10.5" customHeight="1" x14ac:dyDescent="0.2">
      <c r="A165" s="6"/>
      <c r="B165" s="37" t="s">
        <v>208</v>
      </c>
      <c r="C165" s="55">
        <v>44564.59</v>
      </c>
      <c r="D165" s="55">
        <v>254564.88999999966</v>
      </c>
      <c r="E165" s="55">
        <v>299129.47999999963</v>
      </c>
      <c r="F165" s="222"/>
      <c r="G165" s="182">
        <v>-0.2994765209591862</v>
      </c>
      <c r="H165" s="56"/>
    </row>
    <row r="166" spans="1:8" s="57" customFormat="1" ht="10.5" customHeight="1" x14ac:dyDescent="0.2">
      <c r="A166" s="6"/>
      <c r="B166" s="37" t="s">
        <v>209</v>
      </c>
      <c r="C166" s="55">
        <v>2137893.7300000056</v>
      </c>
      <c r="D166" s="55">
        <v>1215712.72</v>
      </c>
      <c r="E166" s="55">
        <v>3353606.4500000058</v>
      </c>
      <c r="F166" s="222"/>
      <c r="G166" s="182">
        <v>0.17066271606925731</v>
      </c>
      <c r="H166" s="56"/>
    </row>
    <row r="167" spans="1:8" s="57" customFormat="1" ht="10.5" customHeight="1" x14ac:dyDescent="0.2">
      <c r="A167" s="6"/>
      <c r="B167" s="37" t="s">
        <v>210</v>
      </c>
      <c r="C167" s="55">
        <v>421428.75000000047</v>
      </c>
      <c r="D167" s="55">
        <v>173149.5</v>
      </c>
      <c r="E167" s="55">
        <v>594578.25000000047</v>
      </c>
      <c r="F167" s="222"/>
      <c r="G167" s="182">
        <v>1.2056612221669871E-2</v>
      </c>
      <c r="H167" s="56"/>
    </row>
    <row r="168" spans="1:8" s="57" customFormat="1" ht="10.5" customHeight="1" x14ac:dyDescent="0.2">
      <c r="A168" s="6"/>
      <c r="B168" s="37" t="s">
        <v>211</v>
      </c>
      <c r="C168" s="55">
        <v>22291407.450000059</v>
      </c>
      <c r="D168" s="55">
        <v>2629868.8700000141</v>
      </c>
      <c r="E168" s="55">
        <v>24921276.320000071</v>
      </c>
      <c r="F168" s="222"/>
      <c r="G168" s="182">
        <v>-2.642086870472804E-2</v>
      </c>
      <c r="H168" s="56"/>
    </row>
    <row r="169" spans="1:8" s="57" customFormat="1" ht="10.5" customHeight="1" x14ac:dyDescent="0.2">
      <c r="A169" s="6"/>
      <c r="B169" s="37" t="s">
        <v>212</v>
      </c>
      <c r="C169" s="55">
        <v>23850.74</v>
      </c>
      <c r="D169" s="55">
        <v>2254.4100000000003</v>
      </c>
      <c r="E169" s="55">
        <v>26105.15</v>
      </c>
      <c r="F169" s="222"/>
      <c r="G169" s="182"/>
      <c r="H169" s="56"/>
    </row>
    <row r="170" spans="1:8" s="57" customFormat="1" ht="10.5" customHeight="1" x14ac:dyDescent="0.2">
      <c r="A170" s="6"/>
      <c r="B170" s="35" t="s">
        <v>234</v>
      </c>
      <c r="C170" s="55">
        <v>29229753.450000037</v>
      </c>
      <c r="D170" s="55">
        <v>17628054.560000047</v>
      </c>
      <c r="E170" s="55">
        <v>46857808.010000087</v>
      </c>
      <c r="F170" s="222"/>
      <c r="G170" s="182">
        <v>-8.1393191933268549E-2</v>
      </c>
      <c r="H170" s="56"/>
    </row>
    <row r="171" spans="1:8" s="57" customFormat="1" ht="9" x14ac:dyDescent="0.15">
      <c r="A171" s="6"/>
      <c r="B171" s="264"/>
      <c r="C171" s="55"/>
      <c r="D171" s="55"/>
      <c r="E171" s="55"/>
      <c r="F171" s="222"/>
      <c r="G171" s="182"/>
      <c r="H171" s="56"/>
    </row>
    <row r="172" spans="1:8" s="57" customFormat="1" x14ac:dyDescent="0.2">
      <c r="A172" s="6"/>
      <c r="B172" s="35" t="s">
        <v>233</v>
      </c>
      <c r="C172" s="55">
        <v>1797683829.539793</v>
      </c>
      <c r="D172" s="55">
        <v>1829298355.4297526</v>
      </c>
      <c r="E172" s="55">
        <v>3626982184.9695458</v>
      </c>
      <c r="F172" s="222">
        <v>53847261.159998074</v>
      </c>
      <c r="G172" s="182">
        <v>-3.4764970744164736E-2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3567098.3299998674</v>
      </c>
      <c r="D176" s="55">
        <v>2640024.9399999501</v>
      </c>
      <c r="E176" s="55">
        <v>6207123.269999817</v>
      </c>
      <c r="F176" s="222">
        <v>490296.62999999902</v>
      </c>
      <c r="G176" s="182">
        <v>1.9205773885905053E-2</v>
      </c>
      <c r="H176" s="59"/>
    </row>
    <row r="177" spans="1:8" s="60" customFormat="1" ht="10.5" customHeight="1" x14ac:dyDescent="0.2">
      <c r="A177" s="24"/>
      <c r="B177" s="37" t="s">
        <v>214</v>
      </c>
      <c r="C177" s="55">
        <v>8695989165.4699993</v>
      </c>
      <c r="D177" s="55">
        <v>6136564796.6599998</v>
      </c>
      <c r="E177" s="55">
        <v>14832553962.130001</v>
      </c>
      <c r="F177" s="222">
        <v>952078370.17999995</v>
      </c>
      <c r="G177" s="182">
        <v>5.0659150322911461E-3</v>
      </c>
      <c r="H177" s="59"/>
    </row>
    <row r="178" spans="1:8" s="60" customFormat="1" ht="10.5" customHeight="1" x14ac:dyDescent="0.2">
      <c r="A178" s="24"/>
      <c r="B178" s="37" t="s">
        <v>215</v>
      </c>
      <c r="C178" s="55">
        <v>1939313.9300000011</v>
      </c>
      <c r="D178" s="55">
        <v>599836.60000000009</v>
      </c>
      <c r="E178" s="55">
        <v>2539150.5300000012</v>
      </c>
      <c r="F178" s="222">
        <v>81939.899999999994</v>
      </c>
      <c r="G178" s="182">
        <v>-0.48222557007632816</v>
      </c>
      <c r="H178" s="59"/>
    </row>
    <row r="179" spans="1:8" s="60" customFormat="1" ht="10.5" customHeight="1" x14ac:dyDescent="0.2">
      <c r="A179" s="24"/>
      <c r="B179" s="37" t="s">
        <v>216</v>
      </c>
      <c r="C179" s="55">
        <v>2698174.02</v>
      </c>
      <c r="D179" s="55">
        <v>1856634.6800000002</v>
      </c>
      <c r="E179" s="55">
        <v>4554808.7</v>
      </c>
      <c r="F179" s="222">
        <v>187698.04</v>
      </c>
      <c r="G179" s="182">
        <v>-5.6059777008080958E-2</v>
      </c>
      <c r="H179" s="59"/>
    </row>
    <row r="180" spans="1:8" s="60" customFormat="1" ht="10.5" customHeight="1" x14ac:dyDescent="0.2">
      <c r="A180" s="24"/>
      <c r="B180" s="37" t="s">
        <v>217</v>
      </c>
      <c r="C180" s="55">
        <v>15559706.610001439</v>
      </c>
      <c r="D180" s="55">
        <v>11679407.019999528</v>
      </c>
      <c r="E180" s="55">
        <v>27239113.630000968</v>
      </c>
      <c r="F180" s="222">
        <v>1370230.0100000037</v>
      </c>
      <c r="G180" s="182">
        <v>-5.1937923434627331E-2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8719753458.3600006</v>
      </c>
      <c r="D186" s="166">
        <v>6153340699.8999996</v>
      </c>
      <c r="E186" s="166">
        <v>14873094158.260002</v>
      </c>
      <c r="F186" s="342">
        <v>954208534.75999987</v>
      </c>
      <c r="G186" s="194">
        <v>4.7797240116436157E-3</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c r="E189" s="55"/>
      <c r="F189" s="222"/>
      <c r="G189" s="185"/>
      <c r="H189" s="69"/>
    </row>
    <row r="190" spans="1:8" ht="10.5" hidden="1" customHeight="1" x14ac:dyDescent="0.2">
      <c r="A190" s="2"/>
      <c r="B190" s="82" t="s">
        <v>81</v>
      </c>
      <c r="C190" s="55"/>
      <c r="D190" s="55"/>
      <c r="E190" s="55"/>
      <c r="F190" s="222"/>
      <c r="G190" s="185"/>
      <c r="H190" s="69"/>
    </row>
    <row r="191" spans="1:8" ht="10.5" hidden="1" customHeight="1" x14ac:dyDescent="0.2">
      <c r="A191" s="2"/>
      <c r="B191" s="82"/>
      <c r="C191" s="55"/>
      <c r="D191" s="55"/>
      <c r="E191" s="55"/>
      <c r="F191" s="222"/>
      <c r="G191" s="185"/>
      <c r="H191" s="69"/>
    </row>
    <row r="192" spans="1:8" s="28" customFormat="1" ht="27.75" customHeight="1" x14ac:dyDescent="0.2">
      <c r="A192" s="54"/>
      <c r="B192" s="367" t="s">
        <v>165</v>
      </c>
      <c r="C192" s="401"/>
      <c r="D192" s="400">
        <v>333161107.15930223</v>
      </c>
      <c r="E192" s="400">
        <v>333161107.15930223</v>
      </c>
      <c r="F192" s="227"/>
      <c r="G192" s="355">
        <v>3.4144471587420844E-2</v>
      </c>
      <c r="H192" s="70"/>
    </row>
    <row r="193" spans="1:8" ht="10.5" customHeight="1" x14ac:dyDescent="0.2">
      <c r="A193" s="2"/>
      <c r="B193" s="84"/>
      <c r="C193" s="166"/>
      <c r="D193" s="166"/>
      <c r="E193" s="166"/>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7"/>
  <sheetViews>
    <sheetView showZeros="0" view="pageBreakPreview" topLeftCell="A187" zoomScaleNormal="100" workbookViewId="0">
      <selection activeCell="F216" sqref="F216"/>
    </sheetView>
  </sheetViews>
  <sheetFormatPr baseColWidth="10" defaultRowHeight="12.75" x14ac:dyDescent="0.2"/>
  <cols>
    <col min="1" max="1" width="84.42578125" style="692" bestFit="1" customWidth="1"/>
    <col min="2" max="2" width="13.7109375" style="692" customWidth="1"/>
    <col min="3" max="3" width="12.7109375" style="692" customWidth="1"/>
    <col min="4" max="4" width="13.140625" style="691" customWidth="1"/>
    <col min="5" max="16384" width="11.42578125" style="691"/>
  </cols>
  <sheetData>
    <row r="1" spans="1:4" ht="45" x14ac:dyDescent="0.2">
      <c r="A1" s="743"/>
      <c r="B1" s="742" t="s">
        <v>626</v>
      </c>
      <c r="C1" s="741" t="s">
        <v>625</v>
      </c>
      <c r="D1" s="741" t="s">
        <v>624</v>
      </c>
    </row>
    <row r="2" spans="1:4" ht="5.25" customHeight="1" x14ac:dyDescent="0.2">
      <c r="A2" s="740"/>
      <c r="B2" s="739"/>
      <c r="C2" s="739"/>
      <c r="D2" s="738"/>
    </row>
    <row r="3" spans="1:4" ht="5.25" customHeight="1" x14ac:dyDescent="0.2">
      <c r="A3" s="737"/>
      <c r="B3" s="736"/>
      <c r="C3" s="736"/>
      <c r="D3" s="735"/>
    </row>
    <row r="4" spans="1:4" ht="5.25" customHeight="1" x14ac:dyDescent="0.2">
      <c r="A4" s="737"/>
      <c r="B4" s="736"/>
      <c r="C4" s="736"/>
      <c r="D4" s="735"/>
    </row>
    <row r="5" spans="1:4" x14ac:dyDescent="0.2">
      <c r="A5" s="728" t="s">
        <v>88</v>
      </c>
      <c r="B5" s="736"/>
      <c r="C5" s="736"/>
      <c r="D5" s="735"/>
    </row>
    <row r="6" spans="1:4" x14ac:dyDescent="0.2">
      <c r="A6" s="729" t="s">
        <v>101</v>
      </c>
      <c r="B6" s="694">
        <v>80.468894430974402</v>
      </c>
      <c r="C6" s="694">
        <v>76.894686135087937</v>
      </c>
      <c r="D6" s="693">
        <v>80.00121975258206</v>
      </c>
    </row>
    <row r="7" spans="1:4" x14ac:dyDescent="0.2">
      <c r="A7" s="723" t="s">
        <v>611</v>
      </c>
      <c r="B7" s="694">
        <v>77.358249709520464</v>
      </c>
      <c r="C7" s="694">
        <v>77.699907427364053</v>
      </c>
      <c r="D7" s="693">
        <v>77.588132116509939</v>
      </c>
    </row>
    <row r="8" spans="1:4" x14ac:dyDescent="0.2">
      <c r="A8" s="723" t="s">
        <v>610</v>
      </c>
      <c r="B8" s="694">
        <v>93.791253796796511</v>
      </c>
      <c r="C8" s="694">
        <v>94.466528368861532</v>
      </c>
      <c r="D8" s="693">
        <v>94.259357703234073</v>
      </c>
    </row>
    <row r="9" spans="1:4" x14ac:dyDescent="0.2">
      <c r="A9" s="723" t="s">
        <v>623</v>
      </c>
      <c r="B9" s="694">
        <v>94.721190562168289</v>
      </c>
      <c r="C9" s="694">
        <v>93.795593772257789</v>
      </c>
      <c r="D9" s="693">
        <v>94.145910873206773</v>
      </c>
    </row>
    <row r="10" spans="1:4" x14ac:dyDescent="0.2">
      <c r="A10" s="734" t="s">
        <v>622</v>
      </c>
      <c r="B10" s="694">
        <v>81.368867917661277</v>
      </c>
      <c r="C10" s="694">
        <v>81.68281142358785</v>
      </c>
      <c r="D10" s="693">
        <v>81.551709390168185</v>
      </c>
    </row>
    <row r="11" spans="1:4" x14ac:dyDescent="0.2">
      <c r="A11" s="723" t="s">
        <v>618</v>
      </c>
      <c r="B11" s="694">
        <v>77.574799905322337</v>
      </c>
      <c r="C11" s="694">
        <v>77.28227258970864</v>
      </c>
      <c r="D11" s="693">
        <v>76.924040188051947</v>
      </c>
    </row>
    <row r="12" spans="1:4" x14ac:dyDescent="0.2">
      <c r="A12" s="723" t="s">
        <v>617</v>
      </c>
      <c r="B12" s="694">
        <v>72.203052545145297</v>
      </c>
      <c r="C12" s="694">
        <v>67.765264178057009</v>
      </c>
      <c r="D12" s="693">
        <v>71.113234290969402</v>
      </c>
    </row>
    <row r="13" spans="1:4" x14ac:dyDescent="0.2">
      <c r="A13" s="723" t="s">
        <v>616</v>
      </c>
      <c r="B13" s="694">
        <v>98.073321183074697</v>
      </c>
      <c r="C13" s="694">
        <v>99.198107416363882</v>
      </c>
      <c r="D13" s="693">
        <v>98.816468751976146</v>
      </c>
    </row>
    <row r="14" spans="1:4" x14ac:dyDescent="0.2">
      <c r="A14" s="723" t="s">
        <v>615</v>
      </c>
      <c r="B14" s="694">
        <v>81.439457688481227</v>
      </c>
      <c r="C14" s="694">
        <v>80.864997086258086</v>
      </c>
      <c r="D14" s="693">
        <v>81.240554605421764</v>
      </c>
    </row>
    <row r="15" spans="1:4" x14ac:dyDescent="0.2">
      <c r="A15" s="734" t="s">
        <v>614</v>
      </c>
      <c r="B15" s="694">
        <v>81.861638539013043</v>
      </c>
      <c r="C15" s="694">
        <v>82.686261610712748</v>
      </c>
      <c r="D15" s="693">
        <v>82.402077368950529</v>
      </c>
    </row>
    <row r="16" spans="1:4" x14ac:dyDescent="0.2">
      <c r="A16" s="723" t="s">
        <v>613</v>
      </c>
      <c r="B16" s="694">
        <v>72.44356395583624</v>
      </c>
      <c r="C16" s="694">
        <v>72.843757629368923</v>
      </c>
      <c r="D16" s="693">
        <v>71.878371163846182</v>
      </c>
    </row>
    <row r="17" spans="1:4" x14ac:dyDescent="0.2">
      <c r="A17" s="723" t="s">
        <v>601</v>
      </c>
      <c r="B17" s="694">
        <v>81.540580587466749</v>
      </c>
      <c r="C17" s="694">
        <v>81.825442917538069</v>
      </c>
      <c r="D17" s="693">
        <v>81.696241664704445</v>
      </c>
    </row>
    <row r="18" spans="1:4" x14ac:dyDescent="0.2">
      <c r="A18" s="723" t="s">
        <v>597</v>
      </c>
      <c r="B18" s="694">
        <v>95.545761316789438</v>
      </c>
      <c r="C18" s="694">
        <v>95.685203019747604</v>
      </c>
      <c r="D18" s="693">
        <v>95.097182692753336</v>
      </c>
    </row>
    <row r="19" spans="1:4" x14ac:dyDescent="0.2">
      <c r="A19" s="723" t="s">
        <v>595</v>
      </c>
      <c r="B19" s="694">
        <v>77.88892151627465</v>
      </c>
      <c r="C19" s="694">
        <v>77.544691028521854</v>
      </c>
      <c r="D19" s="693">
        <v>78.264022695459346</v>
      </c>
    </row>
    <row r="20" spans="1:4" ht="21.75" customHeight="1" x14ac:dyDescent="0.2">
      <c r="A20" s="728" t="s">
        <v>102</v>
      </c>
      <c r="B20" s="694"/>
      <c r="C20" s="694"/>
      <c r="D20" s="693"/>
    </row>
    <row r="21" spans="1:4" x14ac:dyDescent="0.2">
      <c r="A21" s="729" t="s">
        <v>108</v>
      </c>
      <c r="B21" s="694">
        <v>86.505183713706074</v>
      </c>
      <c r="C21" s="694">
        <v>85.633072582424987</v>
      </c>
      <c r="D21" s="693">
        <v>86.28534705637054</v>
      </c>
    </row>
    <row r="22" spans="1:4" x14ac:dyDescent="0.2">
      <c r="A22" s="723" t="s">
        <v>611</v>
      </c>
      <c r="B22" s="694">
        <v>78.757234106666246</v>
      </c>
      <c r="C22" s="694">
        <v>78.935499824921578</v>
      </c>
      <c r="D22" s="693">
        <v>78.930453872792867</v>
      </c>
    </row>
    <row r="23" spans="1:4" x14ac:dyDescent="0.2">
      <c r="A23" s="723" t="s">
        <v>610</v>
      </c>
      <c r="B23" s="694">
        <v>90.851609293367375</v>
      </c>
      <c r="C23" s="694">
        <v>91.086533190290822</v>
      </c>
      <c r="D23" s="693">
        <v>90.323542725854992</v>
      </c>
    </row>
    <row r="24" spans="1:4" x14ac:dyDescent="0.2">
      <c r="A24" s="723" t="s">
        <v>623</v>
      </c>
      <c r="B24" s="694">
        <v>96.155542951067488</v>
      </c>
      <c r="C24" s="694">
        <v>96.537466245524939</v>
      </c>
      <c r="D24" s="693">
        <v>96.534959610509702</v>
      </c>
    </row>
    <row r="25" spans="1:4" x14ac:dyDescent="0.2">
      <c r="A25" s="723" t="s">
        <v>622</v>
      </c>
      <c r="B25" s="694">
        <v>88.430465473568503</v>
      </c>
      <c r="C25" s="694">
        <v>88.468994027062521</v>
      </c>
      <c r="D25" s="693">
        <v>88.417507765107317</v>
      </c>
    </row>
    <row r="26" spans="1:4" x14ac:dyDescent="0.2">
      <c r="A26" s="723" t="s">
        <v>326</v>
      </c>
      <c r="B26" s="694">
        <v>98.34245282032505</v>
      </c>
      <c r="C26" s="694">
        <v>98.258920811535845</v>
      </c>
      <c r="D26" s="693">
        <v>98.329522831504022</v>
      </c>
    </row>
    <row r="27" spans="1:4" x14ac:dyDescent="0.2">
      <c r="A27" s="723" t="s">
        <v>327</v>
      </c>
      <c r="B27" s="694">
        <v>89.763964749121598</v>
      </c>
      <c r="C27" s="694">
        <v>90.374247779565749</v>
      </c>
      <c r="D27" s="693">
        <v>89.851907730887632</v>
      </c>
    </row>
    <row r="28" spans="1:4" x14ac:dyDescent="0.2">
      <c r="A28" s="723" t="s">
        <v>328</v>
      </c>
      <c r="B28" s="694">
        <v>99.860712905252981</v>
      </c>
      <c r="C28" s="694">
        <v>99.881050014859184</v>
      </c>
      <c r="D28" s="693">
        <v>99.867987180405365</v>
      </c>
    </row>
    <row r="29" spans="1:4" x14ac:dyDescent="0.2">
      <c r="A29" s="723" t="s">
        <v>329</v>
      </c>
      <c r="B29" s="694">
        <v>80.509563680881996</v>
      </c>
      <c r="C29" s="694">
        <v>80.850127138384835</v>
      </c>
      <c r="D29" s="693">
        <v>80.722043026019733</v>
      </c>
    </row>
    <row r="30" spans="1:4" x14ac:dyDescent="0.2">
      <c r="A30" s="723" t="s">
        <v>330</v>
      </c>
      <c r="B30" s="694">
        <v>88.183277117397012</v>
      </c>
      <c r="C30" s="694">
        <v>88.211122306625569</v>
      </c>
      <c r="D30" s="693">
        <v>88.392418908746194</v>
      </c>
    </row>
    <row r="31" spans="1:4" x14ac:dyDescent="0.2">
      <c r="A31" s="723" t="s">
        <v>331</v>
      </c>
      <c r="B31" s="694">
        <v>83.460012114749887</v>
      </c>
      <c r="C31" s="694">
        <v>83.206924889057163</v>
      </c>
      <c r="D31" s="693">
        <v>83.089344079334197</v>
      </c>
    </row>
    <row r="32" spans="1:4" x14ac:dyDescent="0.2">
      <c r="A32" s="723" t="s">
        <v>601</v>
      </c>
      <c r="B32" s="694">
        <v>88.466718783491473</v>
      </c>
      <c r="C32" s="694">
        <v>88.504845512079612</v>
      </c>
      <c r="D32" s="693">
        <v>88.45442827995052</v>
      </c>
    </row>
    <row r="33" spans="1:4" x14ac:dyDescent="0.2">
      <c r="A33" s="723" t="s">
        <v>600</v>
      </c>
      <c r="B33" s="694">
        <v>84.25506487757869</v>
      </c>
      <c r="C33" s="694">
        <v>80.586151188692924</v>
      </c>
      <c r="D33" s="693">
        <v>81.289009155247498</v>
      </c>
    </row>
    <row r="34" spans="1:4" x14ac:dyDescent="0.2">
      <c r="A34" s="723" t="s">
        <v>599</v>
      </c>
      <c r="B34" s="694"/>
      <c r="C34" s="694"/>
      <c r="D34" s="693"/>
    </row>
    <row r="35" spans="1:4" x14ac:dyDescent="0.2">
      <c r="A35" s="723" t="s">
        <v>598</v>
      </c>
      <c r="B35" s="694"/>
      <c r="C35" s="694"/>
      <c r="D35" s="693"/>
    </row>
    <row r="36" spans="1:4" x14ac:dyDescent="0.2">
      <c r="A36" s="723" t="s">
        <v>597</v>
      </c>
      <c r="B36" s="694">
        <v>97.871293911507664</v>
      </c>
      <c r="C36" s="694">
        <v>98.002542243377434</v>
      </c>
      <c r="D36" s="693">
        <v>98.01887668265141</v>
      </c>
    </row>
    <row r="37" spans="1:4" x14ac:dyDescent="0.2">
      <c r="A37" s="723" t="s">
        <v>595</v>
      </c>
      <c r="B37" s="694">
        <v>79.845838805729983</v>
      </c>
      <c r="C37" s="694">
        <v>79.514105183713184</v>
      </c>
      <c r="D37" s="693">
        <v>80.133946634940671</v>
      </c>
    </row>
    <row r="38" spans="1:4" x14ac:dyDescent="0.2">
      <c r="A38" s="723" t="s">
        <v>594</v>
      </c>
      <c r="B38" s="694">
        <v>100</v>
      </c>
      <c r="C38" s="694">
        <v>100</v>
      </c>
      <c r="D38" s="693">
        <v>100</v>
      </c>
    </row>
    <row r="39" spans="1:4" x14ac:dyDescent="0.2">
      <c r="A39" s="723" t="s">
        <v>593</v>
      </c>
      <c r="B39" s="694">
        <v>100</v>
      </c>
      <c r="C39" s="694">
        <v>100</v>
      </c>
      <c r="D39" s="693">
        <v>100</v>
      </c>
    </row>
    <row r="40" spans="1:4" x14ac:dyDescent="0.2">
      <c r="A40" s="721"/>
      <c r="B40" s="694"/>
      <c r="C40" s="694"/>
      <c r="D40" s="693"/>
    </row>
    <row r="41" spans="1:4" x14ac:dyDescent="0.2">
      <c r="A41" s="728" t="s">
        <v>122</v>
      </c>
      <c r="B41" s="694"/>
      <c r="C41" s="694"/>
      <c r="D41" s="693"/>
    </row>
    <row r="42" spans="1:4" x14ac:dyDescent="0.2">
      <c r="A42" s="729" t="s">
        <v>120</v>
      </c>
      <c r="B42" s="694">
        <v>73.364674750372785</v>
      </c>
      <c r="C42" s="694">
        <v>72.812385773736906</v>
      </c>
      <c r="D42" s="693">
        <v>73.382039791662862</v>
      </c>
    </row>
    <row r="43" spans="1:4" x14ac:dyDescent="0.2">
      <c r="A43" s="723" t="s">
        <v>611</v>
      </c>
      <c r="B43" s="694">
        <v>73.20701241965692</v>
      </c>
      <c r="C43" s="694">
        <v>73.626406001064467</v>
      </c>
      <c r="D43" s="693">
        <v>73.629085399810307</v>
      </c>
    </row>
    <row r="44" spans="1:4" x14ac:dyDescent="0.2">
      <c r="A44" s="723" t="s">
        <v>610</v>
      </c>
      <c r="B44" s="694">
        <v>77.087729583337023</v>
      </c>
      <c r="C44" s="694">
        <v>77.772663283448011</v>
      </c>
      <c r="D44" s="693">
        <v>77.652259897675179</v>
      </c>
    </row>
    <row r="45" spans="1:4" x14ac:dyDescent="0.2">
      <c r="A45" s="723" t="s">
        <v>596</v>
      </c>
      <c r="B45" s="694">
        <v>71.788841947484087</v>
      </c>
      <c r="C45" s="694">
        <v>71.95404184301573</v>
      </c>
      <c r="D45" s="693">
        <v>71.940798177384806</v>
      </c>
    </row>
    <row r="46" spans="1:4" x14ac:dyDescent="0.2">
      <c r="A46" s="728" t="s">
        <v>121</v>
      </c>
      <c r="B46" s="694"/>
      <c r="C46" s="694"/>
      <c r="D46" s="693"/>
    </row>
    <row r="47" spans="1:4" x14ac:dyDescent="0.2">
      <c r="A47" s="729" t="s">
        <v>119</v>
      </c>
      <c r="B47" s="694">
        <v>73.798803739996671</v>
      </c>
      <c r="C47" s="694">
        <v>67.523447843644391</v>
      </c>
      <c r="D47" s="693">
        <v>67.473159533087326</v>
      </c>
    </row>
    <row r="48" spans="1:4" x14ac:dyDescent="0.2">
      <c r="A48" s="723" t="s">
        <v>611</v>
      </c>
      <c r="B48" s="694">
        <v>70.201647094292696</v>
      </c>
      <c r="C48" s="694">
        <v>62.735713833225439</v>
      </c>
      <c r="D48" s="693">
        <v>62.783335558007181</v>
      </c>
    </row>
    <row r="49" spans="1:4" x14ac:dyDescent="0.2">
      <c r="A49" s="723" t="s">
        <v>610</v>
      </c>
      <c r="B49" s="694">
        <v>82.114283286513469</v>
      </c>
      <c r="C49" s="694">
        <v>75.355015164131103</v>
      </c>
      <c r="D49" s="693">
        <v>76.230548659761766</v>
      </c>
    </row>
    <row r="50" spans="1:4" x14ac:dyDescent="0.2">
      <c r="A50" s="723" t="s">
        <v>621</v>
      </c>
      <c r="B50" s="694">
        <v>69.57912000301873</v>
      </c>
      <c r="C50" s="694">
        <v>62.018771747926039</v>
      </c>
      <c r="D50" s="693">
        <v>62.05535451420571</v>
      </c>
    </row>
    <row r="51" spans="1:4" x14ac:dyDescent="0.2">
      <c r="A51" s="723" t="s">
        <v>592</v>
      </c>
      <c r="B51" s="694">
        <v>99.104690581210818</v>
      </c>
      <c r="C51" s="694">
        <v>98.81576808344856</v>
      </c>
      <c r="D51" s="693">
        <v>98.82052351828942</v>
      </c>
    </row>
    <row r="52" spans="1:4" x14ac:dyDescent="0.2">
      <c r="A52" s="723" t="s">
        <v>591</v>
      </c>
      <c r="B52" s="694">
        <v>78.439649355624439</v>
      </c>
      <c r="C52" s="694">
        <v>74.771275150560641</v>
      </c>
      <c r="D52" s="693">
        <v>74.264758011958236</v>
      </c>
    </row>
    <row r="53" spans="1:4" x14ac:dyDescent="0.2">
      <c r="A53" s="723" t="s">
        <v>590</v>
      </c>
      <c r="B53" s="694">
        <v>69.957779445385768</v>
      </c>
      <c r="C53" s="694">
        <v>62.532143697343436</v>
      </c>
      <c r="D53" s="693">
        <v>62.519772505806316</v>
      </c>
    </row>
    <row r="54" spans="1:4" x14ac:dyDescent="0.2">
      <c r="A54" s="723" t="s">
        <v>589</v>
      </c>
      <c r="B54" s="694">
        <v>70.324979971883494</v>
      </c>
      <c r="C54" s="694">
        <v>63.12932363071041</v>
      </c>
      <c r="D54" s="693">
        <v>63.127017183811631</v>
      </c>
    </row>
    <row r="55" spans="1:4" x14ac:dyDescent="0.2">
      <c r="A55" s="723" t="s">
        <v>588</v>
      </c>
      <c r="B55" s="694">
        <v>97.752136497437803</v>
      </c>
      <c r="C55" s="694">
        <v>97.113132430722189</v>
      </c>
      <c r="D55" s="693">
        <v>97.246833367958587</v>
      </c>
    </row>
    <row r="56" spans="1:4" x14ac:dyDescent="0.2">
      <c r="A56" s="721"/>
      <c r="B56" s="694"/>
      <c r="C56" s="694"/>
      <c r="D56" s="693"/>
    </row>
    <row r="57" spans="1:4" x14ac:dyDescent="0.2">
      <c r="A57" s="728" t="s">
        <v>620</v>
      </c>
      <c r="B57" s="694"/>
      <c r="C57" s="694"/>
      <c r="D57" s="693"/>
    </row>
    <row r="58" spans="1:4" x14ac:dyDescent="0.2">
      <c r="A58" s="729" t="s">
        <v>619</v>
      </c>
      <c r="B58" s="694">
        <v>76.884866373753169</v>
      </c>
      <c r="C58" s="694">
        <v>71.787852850120089</v>
      </c>
      <c r="D58" s="693">
        <v>73.861579145487383</v>
      </c>
    </row>
    <row r="59" spans="1:4" x14ac:dyDescent="0.2">
      <c r="A59" s="723" t="s">
        <v>611</v>
      </c>
      <c r="B59" s="694">
        <v>77.885450913605908</v>
      </c>
      <c r="C59" s="694">
        <v>77.685120710789747</v>
      </c>
      <c r="D59" s="693">
        <v>77.550297709264015</v>
      </c>
    </row>
    <row r="60" spans="1:4" x14ac:dyDescent="0.2">
      <c r="A60" s="723" t="s">
        <v>610</v>
      </c>
      <c r="B60" s="694">
        <v>95.940875347491712</v>
      </c>
      <c r="C60" s="694">
        <v>96.134087302046581</v>
      </c>
      <c r="D60" s="693">
        <v>95.870378292758545</v>
      </c>
    </row>
    <row r="61" spans="1:4" x14ac:dyDescent="0.2">
      <c r="A61" s="723" t="s">
        <v>609</v>
      </c>
      <c r="B61" s="694">
        <v>72.359582932483463</v>
      </c>
      <c r="C61" s="694">
        <v>66.173957754232475</v>
      </c>
      <c r="D61" s="693">
        <v>66.111084297391017</v>
      </c>
    </row>
    <row r="62" spans="1:4" x14ac:dyDescent="0.2">
      <c r="A62" s="723" t="s">
        <v>608</v>
      </c>
      <c r="B62" s="694">
        <v>79.627405838444247</v>
      </c>
      <c r="C62" s="694">
        <v>79.618622384347944</v>
      </c>
      <c r="D62" s="693">
        <v>79.705978163842104</v>
      </c>
    </row>
    <row r="63" spans="1:4" x14ac:dyDescent="0.2">
      <c r="A63" s="723" t="s">
        <v>618</v>
      </c>
      <c r="B63" s="694">
        <v>90.696658869523901</v>
      </c>
      <c r="C63" s="694">
        <v>89.907293808688763</v>
      </c>
      <c r="D63" s="693">
        <v>89.251632773041948</v>
      </c>
    </row>
    <row r="64" spans="1:4" x14ac:dyDescent="0.2">
      <c r="A64" s="723" t="s">
        <v>617</v>
      </c>
      <c r="B64" s="694">
        <v>91.023324977991351</v>
      </c>
      <c r="C64" s="694">
        <v>95.54274967691974</v>
      </c>
      <c r="D64" s="693">
        <v>91.272611778711777</v>
      </c>
    </row>
    <row r="65" spans="1:4" x14ac:dyDescent="0.2">
      <c r="A65" s="723" t="s">
        <v>616</v>
      </c>
      <c r="B65" s="694">
        <v>99.736573982399364</v>
      </c>
      <c r="C65" s="694">
        <v>99.544536329768917</v>
      </c>
      <c r="D65" s="693">
        <v>99.644891012056007</v>
      </c>
    </row>
    <row r="66" spans="1:4" x14ac:dyDescent="0.2">
      <c r="A66" s="723" t="s">
        <v>615</v>
      </c>
      <c r="B66" s="694">
        <v>77.182023978730825</v>
      </c>
      <c r="C66" s="694">
        <v>77.751822217397546</v>
      </c>
      <c r="D66" s="693">
        <v>77.596672073052815</v>
      </c>
    </row>
    <row r="67" spans="1:4" x14ac:dyDescent="0.2">
      <c r="A67" s="723" t="s">
        <v>614</v>
      </c>
      <c r="B67" s="694">
        <v>79.586983158756397</v>
      </c>
      <c r="C67" s="694">
        <v>79.602652564341014</v>
      </c>
      <c r="D67" s="693">
        <v>79.82099921362898</v>
      </c>
    </row>
    <row r="68" spans="1:4" x14ac:dyDescent="0.2">
      <c r="A68" s="723" t="s">
        <v>613</v>
      </c>
      <c r="B68" s="694">
        <v>76.979427415079087</v>
      </c>
      <c r="C68" s="694">
        <v>76.416512321715743</v>
      </c>
      <c r="D68" s="693">
        <v>76.621781077543332</v>
      </c>
    </row>
    <row r="69" spans="1:4" x14ac:dyDescent="0.2">
      <c r="A69" s="723" t="s">
        <v>601</v>
      </c>
      <c r="B69" s="694">
        <v>78.38790389566033</v>
      </c>
      <c r="C69" s="694">
        <v>77.309984876689441</v>
      </c>
      <c r="D69" s="693">
        <v>77.403934900055901</v>
      </c>
    </row>
    <row r="70" spans="1:4" x14ac:dyDescent="0.2">
      <c r="A70" s="723" t="s">
        <v>600</v>
      </c>
      <c r="B70" s="694">
        <v>79.480353204731273</v>
      </c>
      <c r="C70" s="694">
        <v>73.893240940029727</v>
      </c>
      <c r="D70" s="693">
        <v>72.331448584092797</v>
      </c>
    </row>
    <row r="71" spans="1:4" x14ac:dyDescent="0.2">
      <c r="A71" s="723" t="s">
        <v>599</v>
      </c>
      <c r="B71" s="694"/>
      <c r="C71" s="694"/>
      <c r="D71" s="693"/>
    </row>
    <row r="72" spans="1:4" x14ac:dyDescent="0.2">
      <c r="A72" s="723" t="s">
        <v>598</v>
      </c>
      <c r="B72" s="694"/>
      <c r="C72" s="694"/>
      <c r="D72" s="693"/>
    </row>
    <row r="73" spans="1:4" x14ac:dyDescent="0.2">
      <c r="A73" s="723" t="s">
        <v>597</v>
      </c>
      <c r="B73" s="694">
        <v>96.465462760611103</v>
      </c>
      <c r="C73" s="694">
        <v>96.484316177264475</v>
      </c>
      <c r="D73" s="693">
        <v>96.449197289549531</v>
      </c>
    </row>
    <row r="74" spans="1:4" x14ac:dyDescent="0.2">
      <c r="A74" s="723" t="s">
        <v>596</v>
      </c>
      <c r="B74" s="694">
        <v>72.069519650939398</v>
      </c>
      <c r="C74" s="694">
        <v>72.043280740301782</v>
      </c>
      <c r="D74" s="693">
        <v>72.030990084422328</v>
      </c>
    </row>
    <row r="75" spans="1:4" x14ac:dyDescent="0.2">
      <c r="A75" s="723" t="s">
        <v>595</v>
      </c>
      <c r="B75" s="694">
        <v>78.159265605177325</v>
      </c>
      <c r="C75" s="694">
        <v>77.470633638718851</v>
      </c>
      <c r="D75" s="693">
        <v>78.166501891380477</v>
      </c>
    </row>
    <row r="76" spans="1:4" x14ac:dyDescent="0.2">
      <c r="A76" s="723" t="s">
        <v>594</v>
      </c>
      <c r="B76" s="694"/>
      <c r="C76" s="694"/>
      <c r="D76" s="693"/>
    </row>
    <row r="77" spans="1:4" x14ac:dyDescent="0.2">
      <c r="A77" s="723" t="s">
        <v>593</v>
      </c>
      <c r="B77" s="694"/>
      <c r="C77" s="694"/>
      <c r="D77" s="693"/>
    </row>
    <row r="78" spans="1:4" x14ac:dyDescent="0.2">
      <c r="A78" s="723" t="s">
        <v>592</v>
      </c>
      <c r="B78" s="694">
        <v>99.417146534413362</v>
      </c>
      <c r="C78" s="694">
        <v>99.504390539320738</v>
      </c>
      <c r="D78" s="693">
        <v>99.523859729949308</v>
      </c>
    </row>
    <row r="79" spans="1:4" x14ac:dyDescent="0.2">
      <c r="A79" s="723" t="s">
        <v>591</v>
      </c>
      <c r="B79" s="694">
        <v>82.041831668359876</v>
      </c>
      <c r="C79" s="694">
        <v>78.058991715502373</v>
      </c>
      <c r="D79" s="693">
        <v>77.93924534226349</v>
      </c>
    </row>
    <row r="80" spans="1:4" x14ac:dyDescent="0.2">
      <c r="A80" s="723" t="s">
        <v>590</v>
      </c>
      <c r="B80" s="694">
        <v>70.225904260282732</v>
      </c>
      <c r="C80" s="694">
        <v>62.825804579204672</v>
      </c>
      <c r="D80" s="693">
        <v>62.833650629510466</v>
      </c>
    </row>
    <row r="81" spans="1:4" x14ac:dyDescent="0.2">
      <c r="A81" s="723" t="s">
        <v>589</v>
      </c>
      <c r="B81" s="694">
        <v>71.236033063031911</v>
      </c>
      <c r="C81" s="694">
        <v>64.206715505160048</v>
      </c>
      <c r="D81" s="693">
        <v>64.185562777812521</v>
      </c>
    </row>
    <row r="82" spans="1:4" x14ac:dyDescent="0.2">
      <c r="A82" s="723" t="s">
        <v>588</v>
      </c>
      <c r="B82" s="694">
        <v>97.621250241619165</v>
      </c>
      <c r="C82" s="694">
        <v>97.092954447271453</v>
      </c>
      <c r="D82" s="693">
        <v>97.14667273648071</v>
      </c>
    </row>
    <row r="83" spans="1:4" x14ac:dyDescent="0.2">
      <c r="A83" s="721"/>
      <c r="B83" s="694"/>
      <c r="C83" s="694"/>
      <c r="D83" s="693"/>
    </row>
    <row r="84" spans="1:4" s="120" customFormat="1" x14ac:dyDescent="0.2">
      <c r="A84" s="728" t="s">
        <v>6</v>
      </c>
      <c r="B84" s="694"/>
      <c r="C84" s="694"/>
      <c r="D84" s="693"/>
    </row>
    <row r="85" spans="1:4" x14ac:dyDescent="0.2">
      <c r="A85" s="729" t="s">
        <v>612</v>
      </c>
      <c r="B85" s="694">
        <v>82.083921622498551</v>
      </c>
      <c r="C85" s="694">
        <v>79.311991826520938</v>
      </c>
      <c r="D85" s="693">
        <v>80.644439311552105</v>
      </c>
    </row>
    <row r="86" spans="1:4" x14ac:dyDescent="0.2">
      <c r="A86" s="723" t="s">
        <v>611</v>
      </c>
      <c r="B86" s="694">
        <v>77.600527443782113</v>
      </c>
      <c r="C86" s="694">
        <v>77.645404144725092</v>
      </c>
      <c r="D86" s="693">
        <v>77.581476474488596</v>
      </c>
    </row>
    <row r="87" spans="1:4" x14ac:dyDescent="0.2">
      <c r="A87" s="723" t="s">
        <v>610</v>
      </c>
      <c r="B87" s="694">
        <v>93.75988117128847</v>
      </c>
      <c r="C87" s="694">
        <v>94.411804445938358</v>
      </c>
      <c r="D87" s="693">
        <v>94.204771003325419</v>
      </c>
    </row>
    <row r="88" spans="1:4" x14ac:dyDescent="0.2">
      <c r="A88" s="723" t="s">
        <v>609</v>
      </c>
      <c r="B88" s="694">
        <v>72.792101433579916</v>
      </c>
      <c r="C88" s="694">
        <v>66.734316109326869</v>
      </c>
      <c r="D88" s="693">
        <v>66.862572201291357</v>
      </c>
    </row>
    <row r="89" spans="1:4" x14ac:dyDescent="0.2">
      <c r="A89" s="723" t="s">
        <v>608</v>
      </c>
      <c r="B89" s="694">
        <v>87.822338689406251</v>
      </c>
      <c r="C89" s="694">
        <v>87.882062198294207</v>
      </c>
      <c r="D89" s="693">
        <v>87.816693853424539</v>
      </c>
    </row>
    <row r="90" spans="1:4" x14ac:dyDescent="0.2">
      <c r="A90" s="723" t="s">
        <v>607</v>
      </c>
      <c r="B90" s="694">
        <v>97.915448447807435</v>
      </c>
      <c r="C90" s="694">
        <v>97.827307883729674</v>
      </c>
      <c r="D90" s="693">
        <v>97.852111953957049</v>
      </c>
    </row>
    <row r="91" spans="1:4" x14ac:dyDescent="0.2">
      <c r="A91" s="723" t="s">
        <v>606</v>
      </c>
      <c r="B91" s="694">
        <v>89.739330387543788</v>
      </c>
      <c r="C91" s="694">
        <v>90.372723837749732</v>
      </c>
      <c r="D91" s="693">
        <v>89.818320857164707</v>
      </c>
    </row>
    <row r="92" spans="1:4" x14ac:dyDescent="0.2">
      <c r="A92" s="723" t="s">
        <v>605</v>
      </c>
      <c r="B92" s="694">
        <v>99.859236631146359</v>
      </c>
      <c r="C92" s="694">
        <v>99.879198278795656</v>
      </c>
      <c r="D92" s="693">
        <v>99.866593455123876</v>
      </c>
    </row>
    <row r="93" spans="1:4" x14ac:dyDescent="0.2">
      <c r="A93" s="723" t="s">
        <v>604</v>
      </c>
      <c r="B93" s="694">
        <v>80.54051507599803</v>
      </c>
      <c r="C93" s="694">
        <v>80.779396558941954</v>
      </c>
      <c r="D93" s="693">
        <v>80.703264489220814</v>
      </c>
    </row>
    <row r="94" spans="1:4" x14ac:dyDescent="0.2">
      <c r="A94" s="723" t="s">
        <v>603</v>
      </c>
      <c r="B94" s="694">
        <v>87.334602401899701</v>
      </c>
      <c r="C94" s="694">
        <v>87.39418822973424</v>
      </c>
      <c r="D94" s="693">
        <v>87.537200463751546</v>
      </c>
    </row>
    <row r="95" spans="1:4" x14ac:dyDescent="0.2">
      <c r="A95" s="723" t="s">
        <v>602</v>
      </c>
      <c r="B95" s="694">
        <v>83.296615466070989</v>
      </c>
      <c r="C95" s="694">
        <v>83.040842577353018</v>
      </c>
      <c r="D95" s="693">
        <v>82.920112378391536</v>
      </c>
    </row>
    <row r="96" spans="1:4" x14ac:dyDescent="0.2">
      <c r="A96" s="723" t="s">
        <v>601</v>
      </c>
      <c r="B96" s="694">
        <v>87.133266821023568</v>
      </c>
      <c r="C96" s="694">
        <v>86.882918046671961</v>
      </c>
      <c r="D96" s="693">
        <v>86.836113562815839</v>
      </c>
    </row>
    <row r="97" spans="1:4" x14ac:dyDescent="0.2">
      <c r="A97" s="723" t="s">
        <v>600</v>
      </c>
      <c r="B97" s="694">
        <v>83.896534052932012</v>
      </c>
      <c r="C97" s="694">
        <v>80.118841839833806</v>
      </c>
      <c r="D97" s="693">
        <v>80.612168650730283</v>
      </c>
    </row>
    <row r="98" spans="1:4" x14ac:dyDescent="0.2">
      <c r="A98" s="723" t="s">
        <v>599</v>
      </c>
      <c r="B98" s="694"/>
      <c r="C98" s="694"/>
      <c r="D98" s="693"/>
    </row>
    <row r="99" spans="1:4" x14ac:dyDescent="0.2">
      <c r="A99" s="723" t="s">
        <v>598</v>
      </c>
      <c r="B99" s="694"/>
      <c r="C99" s="694"/>
      <c r="D99" s="693"/>
    </row>
    <row r="100" spans="1:4" x14ac:dyDescent="0.2">
      <c r="A100" s="723" t="s">
        <v>597</v>
      </c>
      <c r="B100" s="694">
        <v>97.515955032959752</v>
      </c>
      <c r="C100" s="694">
        <v>97.557902749684303</v>
      </c>
      <c r="D100" s="693">
        <v>97.589310103097588</v>
      </c>
    </row>
    <row r="101" spans="1:4" x14ac:dyDescent="0.2">
      <c r="A101" s="723" t="s">
        <v>596</v>
      </c>
      <c r="B101" s="694">
        <v>71.798939177719959</v>
      </c>
      <c r="C101" s="694">
        <v>71.957410467752666</v>
      </c>
      <c r="D101" s="693">
        <v>71.944216614758844</v>
      </c>
    </row>
    <row r="102" spans="1:4" x14ac:dyDescent="0.2">
      <c r="A102" s="723" t="s">
        <v>595</v>
      </c>
      <c r="B102" s="694">
        <v>78.139477804725558</v>
      </c>
      <c r="C102" s="694">
        <v>77.755617636594181</v>
      </c>
      <c r="D102" s="693">
        <v>78.463020848110546</v>
      </c>
    </row>
    <row r="103" spans="1:4" x14ac:dyDescent="0.2">
      <c r="A103" s="723" t="s">
        <v>594</v>
      </c>
      <c r="B103" s="694">
        <v>100</v>
      </c>
      <c r="C103" s="694">
        <v>100</v>
      </c>
      <c r="D103" s="693">
        <v>100</v>
      </c>
    </row>
    <row r="104" spans="1:4" x14ac:dyDescent="0.2">
      <c r="A104" s="723" t="s">
        <v>593</v>
      </c>
      <c r="B104" s="694">
        <v>100</v>
      </c>
      <c r="C104" s="694">
        <v>100</v>
      </c>
      <c r="D104" s="693">
        <v>100</v>
      </c>
    </row>
    <row r="105" spans="1:4" x14ac:dyDescent="0.2">
      <c r="A105" s="723" t="s">
        <v>592</v>
      </c>
      <c r="B105" s="694">
        <v>99.181292528657096</v>
      </c>
      <c r="C105" s="694">
        <v>98.959784759026689</v>
      </c>
      <c r="D105" s="693">
        <v>98.975878088103613</v>
      </c>
    </row>
    <row r="106" spans="1:4" x14ac:dyDescent="0.2">
      <c r="A106" s="723" t="s">
        <v>591</v>
      </c>
      <c r="B106" s="694">
        <v>79.10688218489706</v>
      </c>
      <c r="C106" s="694">
        <v>75.346287401831901</v>
      </c>
      <c r="D106" s="693">
        <v>74.920204543996022</v>
      </c>
    </row>
    <row r="107" spans="1:4" x14ac:dyDescent="0.2">
      <c r="A107" s="723" t="s">
        <v>590</v>
      </c>
      <c r="B107" s="694">
        <v>70.000690780230315</v>
      </c>
      <c r="C107" s="694">
        <v>62.579715021272442</v>
      </c>
      <c r="D107" s="693">
        <v>62.570729371797121</v>
      </c>
    </row>
    <row r="108" spans="1:4" x14ac:dyDescent="0.2">
      <c r="A108" s="723" t="s">
        <v>589</v>
      </c>
      <c r="B108" s="694">
        <v>70.489335689162019</v>
      </c>
      <c r="C108" s="694">
        <v>63.322356514727453</v>
      </c>
      <c r="D108" s="693">
        <v>63.320945733972046</v>
      </c>
    </row>
    <row r="109" spans="1:4" ht="18.75" customHeight="1" x14ac:dyDescent="0.2">
      <c r="A109" s="733" t="s">
        <v>588</v>
      </c>
      <c r="B109" s="732">
        <v>97.739357623165205</v>
      </c>
      <c r="C109" s="732">
        <v>97.111029248914477</v>
      </c>
      <c r="D109" s="731">
        <v>97.236678377281152</v>
      </c>
    </row>
    <row r="110" spans="1:4" x14ac:dyDescent="0.2">
      <c r="A110" s="730" t="s">
        <v>587</v>
      </c>
      <c r="B110" s="705">
        <v>84.534166575335036</v>
      </c>
      <c r="C110" s="705">
        <v>83.998369839899155</v>
      </c>
      <c r="D110" s="704">
        <v>84.13372884308157</v>
      </c>
    </row>
    <row r="111" spans="1:4" x14ac:dyDescent="0.2">
      <c r="A111" s="728" t="s">
        <v>586</v>
      </c>
      <c r="B111" s="694"/>
      <c r="C111" s="694"/>
      <c r="D111" s="693"/>
    </row>
    <row r="112" spans="1:4" x14ac:dyDescent="0.2">
      <c r="A112" s="729" t="s">
        <v>585</v>
      </c>
      <c r="B112" s="694">
        <v>92.466507247439651</v>
      </c>
      <c r="C112" s="694">
        <v>90.937260275978971</v>
      </c>
      <c r="D112" s="693">
        <v>91.303546016146385</v>
      </c>
    </row>
    <row r="113" spans="1:4" x14ac:dyDescent="0.2">
      <c r="A113" s="723" t="s">
        <v>584</v>
      </c>
      <c r="B113" s="694">
        <v>91.290643661399784</v>
      </c>
      <c r="C113" s="694">
        <v>90.910441382831792</v>
      </c>
      <c r="D113" s="693">
        <v>91.184101392951959</v>
      </c>
    </row>
    <row r="114" spans="1:4" x14ac:dyDescent="0.2">
      <c r="A114" s="723" t="s">
        <v>126</v>
      </c>
      <c r="B114" s="694">
        <v>96.797095671173608</v>
      </c>
      <c r="C114" s="694">
        <v>95.230481617497347</v>
      </c>
      <c r="D114" s="693">
        <v>96.638488396220296</v>
      </c>
    </row>
    <row r="115" spans="1:4" ht="15" customHeight="1" x14ac:dyDescent="0.2">
      <c r="A115" s="729" t="s">
        <v>583</v>
      </c>
      <c r="B115" s="694">
        <v>76.385587870219624</v>
      </c>
      <c r="C115" s="694">
        <v>76.540263399041166</v>
      </c>
      <c r="D115" s="693">
        <v>76.287163025698092</v>
      </c>
    </row>
    <row r="116" spans="1:4" x14ac:dyDescent="0.2">
      <c r="A116" s="723" t="s">
        <v>582</v>
      </c>
      <c r="B116" s="694">
        <v>88.343760258928938</v>
      </c>
      <c r="C116" s="694">
        <v>87.660294708341254</v>
      </c>
      <c r="D116" s="693">
        <v>87.798646836465096</v>
      </c>
    </row>
    <row r="117" spans="1:4" x14ac:dyDescent="0.2">
      <c r="A117" s="723" t="s">
        <v>581</v>
      </c>
      <c r="B117" s="694">
        <v>96.275401226617333</v>
      </c>
      <c r="C117" s="694">
        <v>90.430006158953205</v>
      </c>
      <c r="D117" s="693">
        <v>95.062678202251263</v>
      </c>
    </row>
    <row r="118" spans="1:4" x14ac:dyDescent="0.2">
      <c r="A118" s="723" t="s">
        <v>580</v>
      </c>
      <c r="B118" s="694">
        <v>70.903517777689586</v>
      </c>
      <c r="C118" s="694">
        <v>70.666474011142526</v>
      </c>
      <c r="D118" s="693">
        <v>70.666015269111384</v>
      </c>
    </row>
    <row r="119" spans="1:4" ht="12" customHeight="1" x14ac:dyDescent="0.2">
      <c r="A119" s="729" t="s">
        <v>579</v>
      </c>
      <c r="B119" s="694">
        <v>82.889816271020138</v>
      </c>
      <c r="C119" s="694">
        <v>80.971050831905529</v>
      </c>
      <c r="D119" s="693">
        <v>81.340919987094722</v>
      </c>
    </row>
    <row r="120" spans="1:4" x14ac:dyDescent="0.2">
      <c r="A120" s="723" t="s">
        <v>578</v>
      </c>
      <c r="B120" s="694">
        <v>72.848261200586322</v>
      </c>
      <c r="C120" s="694">
        <v>73.042400310093043</v>
      </c>
      <c r="D120" s="693">
        <v>72.989405358699884</v>
      </c>
    </row>
    <row r="121" spans="1:4" x14ac:dyDescent="0.2">
      <c r="A121" s="723" t="s">
        <v>577</v>
      </c>
      <c r="B121" s="694">
        <v>66.564357861493988</v>
      </c>
      <c r="C121" s="694">
        <v>67.092985350355292</v>
      </c>
      <c r="D121" s="693">
        <v>66.892254097893584</v>
      </c>
    </row>
    <row r="122" spans="1:4" x14ac:dyDescent="0.2">
      <c r="A122" s="723" t="s">
        <v>576</v>
      </c>
      <c r="B122" s="694">
        <v>75.578009189474642</v>
      </c>
      <c r="C122" s="694">
        <v>62.890388341014038</v>
      </c>
      <c r="D122" s="693">
        <v>63.05295293694163</v>
      </c>
    </row>
    <row r="123" spans="1:4" x14ac:dyDescent="0.2">
      <c r="A123" s="723" t="s">
        <v>575</v>
      </c>
      <c r="B123" s="694">
        <v>95.336060854566171</v>
      </c>
      <c r="C123" s="694">
        <v>96.730017139895594</v>
      </c>
      <c r="D123" s="693">
        <v>96.514386994871273</v>
      </c>
    </row>
    <row r="124" spans="1:4" x14ac:dyDescent="0.2">
      <c r="A124" s="729" t="s">
        <v>574</v>
      </c>
      <c r="B124" s="694">
        <v>84.302055179891568</v>
      </c>
      <c r="C124" s="694">
        <v>84.237489124437616</v>
      </c>
      <c r="D124" s="693">
        <v>84.075441298246787</v>
      </c>
    </row>
    <row r="125" spans="1:4" x14ac:dyDescent="0.2">
      <c r="A125" s="723" t="s">
        <v>573</v>
      </c>
      <c r="B125" s="694">
        <v>93.766772965601717</v>
      </c>
      <c r="C125" s="694">
        <v>93.780708079250701</v>
      </c>
      <c r="D125" s="693">
        <v>93.826581994450038</v>
      </c>
    </row>
    <row r="126" spans="1:4" ht="19.5" customHeight="1" x14ac:dyDescent="0.2">
      <c r="A126" s="728" t="s">
        <v>145</v>
      </c>
      <c r="B126" s="694"/>
      <c r="C126" s="694"/>
      <c r="D126" s="693"/>
    </row>
    <row r="127" spans="1:4" x14ac:dyDescent="0.2">
      <c r="A127" s="726" t="s">
        <v>572</v>
      </c>
      <c r="B127" s="694">
        <v>71.334174930649425</v>
      </c>
      <c r="C127" s="694">
        <v>67.315564550554782</v>
      </c>
      <c r="D127" s="693">
        <v>68.434275037501962</v>
      </c>
    </row>
    <row r="128" spans="1:4" x14ac:dyDescent="0.2">
      <c r="A128" s="725" t="s">
        <v>571</v>
      </c>
      <c r="B128" s="694">
        <v>76.89693135474738</v>
      </c>
      <c r="C128" s="694">
        <v>76.421264430545008</v>
      </c>
      <c r="D128" s="693">
        <v>76.495777211749555</v>
      </c>
    </row>
    <row r="129" spans="1:4" x14ac:dyDescent="0.2">
      <c r="A129" s="725" t="s">
        <v>570</v>
      </c>
      <c r="B129" s="694">
        <v>77.782145799062818</v>
      </c>
      <c r="C129" s="694">
        <v>76.898656930931949</v>
      </c>
      <c r="D129" s="693">
        <v>76.523012090135381</v>
      </c>
    </row>
    <row r="130" spans="1:4" x14ac:dyDescent="0.2">
      <c r="A130" s="725" t="s">
        <v>569</v>
      </c>
      <c r="B130" s="694">
        <v>89.302932700720078</v>
      </c>
      <c r="C130" s="694">
        <v>89.581606586817557</v>
      </c>
      <c r="D130" s="693">
        <v>89.776241933244734</v>
      </c>
    </row>
    <row r="131" spans="1:4" ht="27" customHeight="1" x14ac:dyDescent="0.2">
      <c r="A131" s="728" t="s">
        <v>152</v>
      </c>
      <c r="B131" s="694"/>
      <c r="C131" s="694"/>
      <c r="D131" s="693"/>
    </row>
    <row r="132" spans="1:4" x14ac:dyDescent="0.2">
      <c r="A132" s="726" t="s">
        <v>568</v>
      </c>
      <c r="B132" s="694">
        <v>84.793032107923636</v>
      </c>
      <c r="C132" s="694">
        <v>84.176797761740389</v>
      </c>
      <c r="D132" s="693">
        <v>84.279017879090375</v>
      </c>
    </row>
    <row r="133" spans="1:4" x14ac:dyDescent="0.2">
      <c r="A133" s="725" t="s">
        <v>567</v>
      </c>
      <c r="B133" s="694">
        <v>55.91614070627724</v>
      </c>
      <c r="C133" s="694">
        <v>54.480020650038618</v>
      </c>
      <c r="D133" s="693">
        <v>57.331544172057356</v>
      </c>
    </row>
    <row r="134" spans="1:4" x14ac:dyDescent="0.2">
      <c r="A134" s="725" t="s">
        <v>566</v>
      </c>
      <c r="B134" s="694">
        <v>84.523135680798447</v>
      </c>
      <c r="C134" s="694">
        <v>87.645603669478305</v>
      </c>
      <c r="D134" s="693">
        <v>87.543475203430418</v>
      </c>
    </row>
    <row r="135" spans="1:4" x14ac:dyDescent="0.2">
      <c r="A135" s="725" t="s">
        <v>565</v>
      </c>
      <c r="B135" s="694">
        <v>49.674954737897451</v>
      </c>
      <c r="C135" s="694">
        <v>49.821106344957521</v>
      </c>
      <c r="D135" s="693">
        <v>46.036185059914629</v>
      </c>
    </row>
    <row r="136" spans="1:4" x14ac:dyDescent="0.2">
      <c r="A136" s="725" t="s">
        <v>564</v>
      </c>
      <c r="B136" s="694">
        <v>98.235544934692172</v>
      </c>
      <c r="C136" s="694">
        <v>100.00264864410644</v>
      </c>
      <c r="D136" s="693">
        <v>99.617683520559282</v>
      </c>
    </row>
    <row r="137" spans="1:4" ht="7.5" customHeight="1" x14ac:dyDescent="0.2">
      <c r="A137" s="727"/>
      <c r="B137" s="694"/>
      <c r="C137" s="694"/>
      <c r="D137" s="693"/>
    </row>
    <row r="138" spans="1:4" x14ac:dyDescent="0.2">
      <c r="A138" s="726" t="s">
        <v>153</v>
      </c>
      <c r="B138" s="694">
        <v>100</v>
      </c>
      <c r="C138" s="694">
        <v>100</v>
      </c>
      <c r="D138" s="693">
        <v>100</v>
      </c>
    </row>
    <row r="139" spans="1:4" ht="6" customHeight="1" x14ac:dyDescent="0.2">
      <c r="B139" s="694"/>
      <c r="C139" s="694"/>
      <c r="D139" s="693"/>
    </row>
    <row r="140" spans="1:4" x14ac:dyDescent="0.2">
      <c r="A140" s="726" t="s">
        <v>563</v>
      </c>
      <c r="B140" s="694">
        <v>84.01636394431435</v>
      </c>
      <c r="C140" s="694">
        <v>84.068956081152621</v>
      </c>
      <c r="D140" s="693">
        <v>84.238355108904926</v>
      </c>
    </row>
    <row r="141" spans="1:4" x14ac:dyDescent="0.2">
      <c r="A141" s="725" t="s">
        <v>562</v>
      </c>
      <c r="B141" s="694">
        <v>86.721015352889751</v>
      </c>
      <c r="C141" s="694">
        <v>86.688187651898176</v>
      </c>
      <c r="D141" s="693">
        <v>86.803698901253071</v>
      </c>
    </row>
    <row r="142" spans="1:4" x14ac:dyDescent="0.2">
      <c r="A142" s="725" t="s">
        <v>561</v>
      </c>
      <c r="B142" s="694">
        <v>64.428617978509862</v>
      </c>
      <c r="C142" s="694">
        <v>66.271671208323767</v>
      </c>
      <c r="D142" s="693">
        <v>66.000788403414518</v>
      </c>
    </row>
    <row r="143" spans="1:4" x14ac:dyDescent="0.2">
      <c r="A143" s="725" t="s">
        <v>560</v>
      </c>
      <c r="B143" s="694">
        <v>66.826725576755081</v>
      </c>
      <c r="C143" s="694">
        <v>66.595459488069835</v>
      </c>
      <c r="D143" s="693">
        <v>66.793194362930166</v>
      </c>
    </row>
    <row r="144" spans="1:4" x14ac:dyDescent="0.2">
      <c r="A144" s="726" t="s">
        <v>559</v>
      </c>
      <c r="B144" s="694">
        <v>80.184797464879068</v>
      </c>
      <c r="C144" s="694">
        <v>81.615107518662612</v>
      </c>
      <c r="D144" s="693">
        <v>80.769005391143423</v>
      </c>
    </row>
    <row r="145" spans="1:4" x14ac:dyDescent="0.2">
      <c r="A145" s="725" t="s">
        <v>558</v>
      </c>
      <c r="B145" s="694">
        <v>66.152113285788985</v>
      </c>
      <c r="C145" s="694">
        <v>66.023635385087545</v>
      </c>
      <c r="D145" s="693">
        <v>66.297510553631383</v>
      </c>
    </row>
    <row r="146" spans="1:4" x14ac:dyDescent="0.2">
      <c r="A146" s="725" t="s">
        <v>557</v>
      </c>
      <c r="B146" s="694">
        <v>83.924659060445109</v>
      </c>
      <c r="C146" s="694">
        <v>81.868658666699744</v>
      </c>
      <c r="D146" s="693">
        <v>82.566517547571848</v>
      </c>
    </row>
    <row r="147" spans="1:4" x14ac:dyDescent="0.2">
      <c r="A147" s="725" t="s">
        <v>556</v>
      </c>
      <c r="B147" s="694">
        <v>100</v>
      </c>
      <c r="C147" s="694">
        <v>100</v>
      </c>
      <c r="D147" s="693">
        <v>100</v>
      </c>
    </row>
    <row r="148" spans="1:4" x14ac:dyDescent="0.2">
      <c r="A148" s="725" t="s">
        <v>555</v>
      </c>
      <c r="B148" s="694">
        <v>93.430137544628735</v>
      </c>
      <c r="C148" s="694">
        <v>93.784479880120799</v>
      </c>
      <c r="D148" s="693">
        <v>93.589401626905769</v>
      </c>
    </row>
    <row r="149" spans="1:4" x14ac:dyDescent="0.2">
      <c r="A149" s="725" t="s">
        <v>554</v>
      </c>
      <c r="B149" s="694">
        <v>100</v>
      </c>
      <c r="C149" s="694">
        <v>100</v>
      </c>
      <c r="D149" s="693">
        <v>100</v>
      </c>
    </row>
    <row r="150" spans="1:4" x14ac:dyDescent="0.2">
      <c r="A150" s="725" t="s">
        <v>553</v>
      </c>
      <c r="B150" s="694"/>
      <c r="C150" s="694"/>
      <c r="D150" s="693"/>
    </row>
    <row r="151" spans="1:4" x14ac:dyDescent="0.2">
      <c r="A151" s="726" t="s">
        <v>552</v>
      </c>
      <c r="B151" s="694">
        <v>88.42176473391234</v>
      </c>
      <c r="C151" s="694">
        <v>86.720359464417669</v>
      </c>
      <c r="D151" s="693">
        <v>87.611667030564163</v>
      </c>
    </row>
    <row r="152" spans="1:4" x14ac:dyDescent="0.2">
      <c r="A152" s="725" t="s">
        <v>551</v>
      </c>
      <c r="B152" s="694">
        <v>88.42176473391234</v>
      </c>
      <c r="C152" s="694">
        <v>86.720359464417669</v>
      </c>
      <c r="D152" s="693">
        <v>87.627569988225872</v>
      </c>
    </row>
    <row r="153" spans="1:4" x14ac:dyDescent="0.2">
      <c r="A153" s="725" t="s">
        <v>550</v>
      </c>
      <c r="B153" s="694"/>
      <c r="C153" s="694"/>
      <c r="D153" s="693">
        <v>100</v>
      </c>
    </row>
    <row r="154" spans="1:4" x14ac:dyDescent="0.2">
      <c r="A154" s="725" t="s">
        <v>549</v>
      </c>
      <c r="B154" s="694">
        <v>100</v>
      </c>
      <c r="C154" s="694">
        <v>100</v>
      </c>
      <c r="D154" s="693">
        <v>100</v>
      </c>
    </row>
    <row r="155" spans="1:4" x14ac:dyDescent="0.2">
      <c r="A155" s="724" t="s">
        <v>548</v>
      </c>
      <c r="B155" s="694">
        <v>95.242117445125871</v>
      </c>
      <c r="C155" s="694">
        <v>94.922826438643895</v>
      </c>
      <c r="D155" s="694">
        <v>94.545889382489207</v>
      </c>
    </row>
    <row r="156" spans="1:4" x14ac:dyDescent="0.2">
      <c r="A156" s="723" t="s">
        <v>547</v>
      </c>
      <c r="B156" s="694">
        <v>81.757085009824266</v>
      </c>
      <c r="C156" s="694">
        <v>74.898845609627585</v>
      </c>
      <c r="D156" s="693">
        <v>77.778959696223225</v>
      </c>
    </row>
    <row r="157" spans="1:4" x14ac:dyDescent="0.2">
      <c r="A157" s="722" t="s">
        <v>546</v>
      </c>
      <c r="B157" s="694">
        <v>98.794607232035716</v>
      </c>
      <c r="C157" s="694">
        <v>100</v>
      </c>
      <c r="D157" s="693">
        <v>99.606926648920179</v>
      </c>
    </row>
    <row r="158" spans="1:4" x14ac:dyDescent="0.2">
      <c r="A158" s="722" t="s">
        <v>545</v>
      </c>
      <c r="B158" s="694">
        <v>100</v>
      </c>
      <c r="C158" s="694">
        <v>100</v>
      </c>
      <c r="D158" s="693">
        <v>100</v>
      </c>
    </row>
    <row r="159" spans="1:4" x14ac:dyDescent="0.2">
      <c r="A159" s="721" t="s">
        <v>544</v>
      </c>
      <c r="B159" s="694">
        <v>94.608823686932425</v>
      </c>
      <c r="C159" s="694">
        <v>93.478247807171144</v>
      </c>
      <c r="D159" s="693">
        <v>94.11516293010709</v>
      </c>
    </row>
    <row r="160" spans="1:4" x14ac:dyDescent="0.2">
      <c r="A160" s="720" t="s">
        <v>543</v>
      </c>
      <c r="B160" s="700">
        <v>83.773108746600641</v>
      </c>
      <c r="C160" s="700">
        <v>82.559374328004395</v>
      </c>
      <c r="D160" s="699">
        <v>83.041773966330027</v>
      </c>
    </row>
    <row r="161" spans="1:4" hidden="1" x14ac:dyDescent="0.2">
      <c r="A161" s="719" t="s">
        <v>542</v>
      </c>
      <c r="B161" s="705"/>
      <c r="C161" s="705"/>
      <c r="D161" s="704"/>
    </row>
    <row r="162" spans="1:4" hidden="1" x14ac:dyDescent="0.2">
      <c r="A162" s="718" t="s">
        <v>541</v>
      </c>
      <c r="B162" s="694">
        <v>89.084223153400671</v>
      </c>
      <c r="C162" s="694">
        <v>89.111658906169637</v>
      </c>
      <c r="D162" s="693">
        <v>88.908493318023474</v>
      </c>
    </row>
    <row r="163" spans="1:4" hidden="1" x14ac:dyDescent="0.2">
      <c r="A163" s="717" t="s">
        <v>540</v>
      </c>
      <c r="B163" s="694">
        <v>96.264933938570422</v>
      </c>
      <c r="C163" s="694">
        <v>95.899535228297836</v>
      </c>
      <c r="D163" s="693">
        <v>96.456231677922261</v>
      </c>
    </row>
    <row r="164" spans="1:4" hidden="1" x14ac:dyDescent="0.2">
      <c r="A164" s="717" t="s">
        <v>539</v>
      </c>
      <c r="B164" s="694">
        <v>99.928876382021969</v>
      </c>
      <c r="C164" s="694">
        <v>100.0386601177451</v>
      </c>
      <c r="D164" s="693">
        <v>100.00808524667248</v>
      </c>
    </row>
    <row r="165" spans="1:4" hidden="1" x14ac:dyDescent="0.2">
      <c r="A165" s="716" t="s">
        <v>538</v>
      </c>
      <c r="B165" s="694">
        <v>87.901595101484162</v>
      </c>
      <c r="C165" s="694">
        <v>87.902689609164838</v>
      </c>
      <c r="D165" s="693">
        <v>87.636371889716088</v>
      </c>
    </row>
    <row r="166" spans="1:4" x14ac:dyDescent="0.2">
      <c r="A166" s="715" t="s">
        <v>537</v>
      </c>
      <c r="B166" s="705"/>
      <c r="C166" s="705"/>
      <c r="D166" s="704"/>
    </row>
    <row r="167" spans="1:4" x14ac:dyDescent="0.2">
      <c r="A167" s="708" t="s">
        <v>536</v>
      </c>
      <c r="B167" s="694">
        <v>98.601077436875954</v>
      </c>
      <c r="C167" s="694">
        <v>98.627305763018725</v>
      </c>
      <c r="D167" s="693">
        <v>98.70240815985585</v>
      </c>
    </row>
    <row r="168" spans="1:4" ht="25.5" x14ac:dyDescent="0.2">
      <c r="A168" s="708" t="s">
        <v>52</v>
      </c>
      <c r="B168" s="694">
        <v>98.54370749426883</v>
      </c>
      <c r="C168" s="694">
        <v>98.47501403351535</v>
      </c>
      <c r="D168" s="693">
        <v>98.538220242764666</v>
      </c>
    </row>
    <row r="169" spans="1:4" x14ac:dyDescent="0.2">
      <c r="A169" s="708" t="s">
        <v>535</v>
      </c>
      <c r="B169" s="694">
        <v>99.212722265576787</v>
      </c>
      <c r="C169" s="694">
        <v>99.134750761091155</v>
      </c>
      <c r="D169" s="693">
        <v>99.174104121557562</v>
      </c>
    </row>
    <row r="170" spans="1:4" x14ac:dyDescent="0.2">
      <c r="A170" s="714" t="s">
        <v>534</v>
      </c>
      <c r="B170" s="694">
        <v>99.158133943258491</v>
      </c>
      <c r="C170" s="694">
        <v>99.091459374068123</v>
      </c>
      <c r="D170" s="693">
        <v>99.104867425400926</v>
      </c>
    </row>
    <row r="171" spans="1:4" ht="38.25" x14ac:dyDescent="0.2">
      <c r="A171" s="710" t="s">
        <v>533</v>
      </c>
      <c r="B171" s="694">
        <v>99.392119841569098</v>
      </c>
      <c r="C171" s="694">
        <v>99.410407682714165</v>
      </c>
      <c r="D171" s="693">
        <v>99.404265940349106</v>
      </c>
    </row>
    <row r="172" spans="1:4" x14ac:dyDescent="0.2">
      <c r="A172" s="710" t="s">
        <v>532</v>
      </c>
      <c r="B172" s="694">
        <v>99.827616088888021</v>
      </c>
      <c r="C172" s="694">
        <v>99.977839033675025</v>
      </c>
      <c r="D172" s="693">
        <v>99.711623440218162</v>
      </c>
    </row>
    <row r="173" spans="1:4" x14ac:dyDescent="0.2">
      <c r="A173" s="710" t="s">
        <v>531</v>
      </c>
      <c r="B173" s="694">
        <v>89.408957169247486</v>
      </c>
      <c r="C173" s="694">
        <v>90.033554660442022</v>
      </c>
      <c r="D173" s="693">
        <v>89.909402075670428</v>
      </c>
    </row>
    <row r="174" spans="1:4" x14ac:dyDescent="0.2">
      <c r="A174" s="710" t="s">
        <v>530</v>
      </c>
      <c r="B174" s="694">
        <v>91.237840132947539</v>
      </c>
      <c r="C174" s="694">
        <v>93.817482620914092</v>
      </c>
      <c r="D174" s="693">
        <v>95.01135959948121</v>
      </c>
    </row>
    <row r="175" spans="1:4" x14ac:dyDescent="0.2">
      <c r="A175" s="710" t="s">
        <v>529</v>
      </c>
      <c r="B175" s="694">
        <v>99.293615760189198</v>
      </c>
      <c r="C175" s="694">
        <v>99.323218509166892</v>
      </c>
      <c r="D175" s="693">
        <v>99.290415520316927</v>
      </c>
    </row>
    <row r="176" spans="1:4" ht="25.5" x14ac:dyDescent="0.2">
      <c r="A176" s="710" t="s">
        <v>528</v>
      </c>
      <c r="B176" s="694">
        <v>99.929285932224303</v>
      </c>
      <c r="C176" s="694">
        <v>99.924181725751708</v>
      </c>
      <c r="D176" s="693">
        <v>99.937881425158295</v>
      </c>
    </row>
    <row r="177" spans="1:4" x14ac:dyDescent="0.2">
      <c r="A177" s="710" t="s">
        <v>527</v>
      </c>
      <c r="B177" s="694">
        <v>100</v>
      </c>
      <c r="C177" s="694">
        <v>100</v>
      </c>
      <c r="D177" s="693">
        <v>100</v>
      </c>
    </row>
    <row r="178" spans="1:4" ht="25.5" x14ac:dyDescent="0.2">
      <c r="A178" s="710" t="s">
        <v>526</v>
      </c>
      <c r="B178" s="694">
        <v>100</v>
      </c>
      <c r="C178" s="694">
        <v>100</v>
      </c>
      <c r="D178" s="693">
        <v>100</v>
      </c>
    </row>
    <row r="179" spans="1:4" x14ac:dyDescent="0.2">
      <c r="A179" s="710" t="s">
        <v>525</v>
      </c>
      <c r="B179" s="694">
        <v>78.183267017576924</v>
      </c>
      <c r="C179" s="694"/>
      <c r="D179" s="693"/>
    </row>
    <row r="180" spans="1:4" x14ac:dyDescent="0.2">
      <c r="A180" s="710" t="s">
        <v>524</v>
      </c>
      <c r="B180" s="694">
        <v>84.696694058511099</v>
      </c>
      <c r="C180" s="694">
        <v>83.791581035104656</v>
      </c>
      <c r="D180" s="693">
        <v>84.885797437354924</v>
      </c>
    </row>
    <row r="181" spans="1:4" x14ac:dyDescent="0.2">
      <c r="A181" s="709" t="s">
        <v>523</v>
      </c>
      <c r="B181" s="694">
        <v>99.991139996545684</v>
      </c>
      <c r="C181" s="694">
        <v>99.991208455453801</v>
      </c>
      <c r="D181" s="693">
        <v>99.992875829704246</v>
      </c>
    </row>
    <row r="182" spans="1:4" x14ac:dyDescent="0.2">
      <c r="A182" s="707" t="s">
        <v>522</v>
      </c>
      <c r="B182" s="694">
        <v>99.985027105084328</v>
      </c>
      <c r="C182" s="694">
        <v>99.983970905429331</v>
      </c>
      <c r="D182" s="693">
        <v>99.987224953725146</v>
      </c>
    </row>
    <row r="183" spans="1:4" x14ac:dyDescent="0.2">
      <c r="A183" s="713" t="s">
        <v>521</v>
      </c>
      <c r="B183" s="694">
        <v>99.574089398889896</v>
      </c>
      <c r="C183" s="694">
        <v>99.645247658426683</v>
      </c>
      <c r="D183" s="693">
        <v>99.660090507549654</v>
      </c>
    </row>
    <row r="184" spans="1:4" x14ac:dyDescent="0.2">
      <c r="A184" s="712" t="s">
        <v>520</v>
      </c>
      <c r="B184" s="694">
        <v>100</v>
      </c>
      <c r="C184" s="694">
        <v>100</v>
      </c>
      <c r="D184" s="693">
        <v>100</v>
      </c>
    </row>
    <row r="185" spans="1:4" x14ac:dyDescent="0.2">
      <c r="A185" s="709" t="s">
        <v>519</v>
      </c>
      <c r="B185" s="694">
        <v>100</v>
      </c>
      <c r="C185" s="694">
        <v>100</v>
      </c>
      <c r="D185" s="693">
        <v>100</v>
      </c>
    </row>
    <row r="186" spans="1:4" x14ac:dyDescent="0.2">
      <c r="A186" s="713" t="s">
        <v>518</v>
      </c>
      <c r="B186" s="694">
        <v>100</v>
      </c>
      <c r="C186" s="694"/>
      <c r="D186" s="693">
        <v>100</v>
      </c>
    </row>
    <row r="187" spans="1:4" x14ac:dyDescent="0.2">
      <c r="A187" s="712" t="s">
        <v>517</v>
      </c>
      <c r="B187" s="694">
        <v>100</v>
      </c>
      <c r="C187" s="694">
        <v>100</v>
      </c>
      <c r="D187" s="693">
        <v>100</v>
      </c>
    </row>
    <row r="188" spans="1:4" x14ac:dyDescent="0.2">
      <c r="A188" s="709" t="s">
        <v>516</v>
      </c>
      <c r="B188" s="694"/>
      <c r="C188" s="694"/>
      <c r="D188" s="693"/>
    </row>
    <row r="189" spans="1:4" x14ac:dyDescent="0.2">
      <c r="A189" s="709" t="s">
        <v>515</v>
      </c>
      <c r="B189" s="694">
        <v>99.932356698649372</v>
      </c>
      <c r="C189" s="694">
        <v>99.938140210569301</v>
      </c>
      <c r="D189" s="693">
        <v>99.933456122594691</v>
      </c>
    </row>
    <row r="190" spans="1:4" x14ac:dyDescent="0.2">
      <c r="A190" s="707" t="s">
        <v>190</v>
      </c>
      <c r="B190" s="694">
        <v>99.890094126268224</v>
      </c>
      <c r="C190" s="694">
        <v>99.873332179401785</v>
      </c>
      <c r="D190" s="693">
        <v>99.88561088776828</v>
      </c>
    </row>
    <row r="191" spans="1:4" x14ac:dyDescent="0.2">
      <c r="A191" s="711" t="s">
        <v>514</v>
      </c>
      <c r="B191" s="694">
        <v>99.87068664291462</v>
      </c>
      <c r="C191" s="694">
        <v>99.854638317386119</v>
      </c>
      <c r="D191" s="693">
        <v>99.866733986109864</v>
      </c>
    </row>
    <row r="192" spans="1:4" x14ac:dyDescent="0.2">
      <c r="A192" s="710" t="s">
        <v>513</v>
      </c>
      <c r="B192" s="694">
        <v>99.998792969343398</v>
      </c>
      <c r="C192" s="694">
        <v>100</v>
      </c>
      <c r="D192" s="693">
        <v>100</v>
      </c>
    </row>
    <row r="193" spans="1:4" ht="25.5" hidden="1" x14ac:dyDescent="0.2">
      <c r="A193" s="708" t="s">
        <v>60</v>
      </c>
      <c r="B193" s="694">
        <v>100</v>
      </c>
      <c r="C193" s="694">
        <v>100</v>
      </c>
      <c r="D193" s="693">
        <v>100</v>
      </c>
    </row>
    <row r="194" spans="1:4" x14ac:dyDescent="0.2">
      <c r="A194" s="708" t="s">
        <v>512</v>
      </c>
      <c r="B194" s="694">
        <v>98.704184951437654</v>
      </c>
      <c r="C194" s="694">
        <v>99.156302356891715</v>
      </c>
      <c r="D194" s="693">
        <v>99.275385734591325</v>
      </c>
    </row>
    <row r="195" spans="1:4" x14ac:dyDescent="0.2">
      <c r="A195" s="708" t="s">
        <v>511</v>
      </c>
      <c r="B195" s="694">
        <v>99.993195314458163</v>
      </c>
      <c r="C195" s="694">
        <v>99.999189306854703</v>
      </c>
      <c r="D195" s="693">
        <v>99.998977864044051</v>
      </c>
    </row>
    <row r="196" spans="1:4" x14ac:dyDescent="0.2">
      <c r="A196" s="707" t="s">
        <v>62</v>
      </c>
      <c r="B196" s="694">
        <v>98.208408490473659</v>
      </c>
      <c r="C196" s="694">
        <v>98.831485353461417</v>
      </c>
      <c r="D196" s="693">
        <v>98.992428327930824</v>
      </c>
    </row>
    <row r="197" spans="1:4" x14ac:dyDescent="0.2">
      <c r="A197" s="709" t="s">
        <v>510</v>
      </c>
      <c r="B197" s="694">
        <v>100</v>
      </c>
      <c r="C197" s="694"/>
      <c r="D197" s="693"/>
    </row>
    <row r="198" spans="1:4" x14ac:dyDescent="0.2">
      <c r="A198" s="708" t="s">
        <v>509</v>
      </c>
      <c r="B198" s="694">
        <v>98.57802079242721</v>
      </c>
      <c r="C198" s="694">
        <v>98.36436890608158</v>
      </c>
      <c r="D198" s="693">
        <v>98.478907568474085</v>
      </c>
    </row>
    <row r="199" spans="1:4" x14ac:dyDescent="0.2">
      <c r="A199" s="708" t="s">
        <v>508</v>
      </c>
      <c r="B199" s="694">
        <v>98.389766581115325</v>
      </c>
      <c r="C199" s="694">
        <v>98.447256939273743</v>
      </c>
      <c r="D199" s="693">
        <v>98.47758851340808</v>
      </c>
    </row>
    <row r="200" spans="1:4" x14ac:dyDescent="0.2">
      <c r="A200" s="707" t="s">
        <v>64</v>
      </c>
      <c r="B200" s="694">
        <v>98.560116887071047</v>
      </c>
      <c r="C200" s="694">
        <v>98.326132464885006</v>
      </c>
      <c r="D200" s="693">
        <v>98.479501585720854</v>
      </c>
    </row>
    <row r="201" spans="1:4" ht="12.75" customHeight="1" x14ac:dyDescent="0.2">
      <c r="A201" s="707"/>
      <c r="B201" s="694"/>
      <c r="C201" s="694"/>
      <c r="D201" s="693"/>
    </row>
    <row r="202" spans="1:4" x14ac:dyDescent="0.2">
      <c r="A202" s="706" t="s">
        <v>507</v>
      </c>
      <c r="B202" s="705"/>
      <c r="C202" s="705"/>
      <c r="D202" s="704"/>
    </row>
    <row r="203" spans="1:4" x14ac:dyDescent="0.2">
      <c r="A203" s="703" t="s">
        <v>506</v>
      </c>
      <c r="B203" s="694"/>
      <c r="C203" s="694"/>
      <c r="D203" s="693"/>
    </row>
    <row r="204" spans="1:4" x14ac:dyDescent="0.2">
      <c r="A204" s="703" t="s">
        <v>505</v>
      </c>
      <c r="B204" s="694"/>
      <c r="C204" s="694"/>
      <c r="D204" s="693"/>
    </row>
    <row r="205" spans="1:4" x14ac:dyDescent="0.2">
      <c r="A205" s="703" t="s">
        <v>504</v>
      </c>
      <c r="B205" s="694"/>
      <c r="C205" s="694"/>
      <c r="D205" s="693"/>
    </row>
    <row r="206" spans="1:4" ht="21" hidden="1" customHeight="1" x14ac:dyDescent="0.2">
      <c r="A206" s="703" t="s">
        <v>503</v>
      </c>
      <c r="B206" s="694"/>
      <c r="C206" s="694"/>
      <c r="D206" s="693"/>
    </row>
    <row r="207" spans="1:4" ht="18" customHeight="1" x14ac:dyDescent="0.2">
      <c r="A207" s="702" t="s">
        <v>502</v>
      </c>
      <c r="B207" s="700">
        <v>86.639138593696259</v>
      </c>
      <c r="C207" s="700">
        <v>85.533653383359479</v>
      </c>
      <c r="D207" s="699">
        <v>86.043768684760408</v>
      </c>
    </row>
    <row r="208" spans="1:4" ht="36.75" hidden="1" customHeight="1" x14ac:dyDescent="0.2">
      <c r="A208" s="701"/>
      <c r="B208" s="700"/>
      <c r="C208" s="700"/>
      <c r="D208" s="699"/>
    </row>
    <row r="209" spans="1:4" hidden="1" x14ac:dyDescent="0.2">
      <c r="A209" s="698"/>
      <c r="B209" s="697"/>
      <c r="C209" s="697"/>
      <c r="D209" s="697"/>
    </row>
    <row r="210" spans="1:4" x14ac:dyDescent="0.2">
      <c r="A210" s="696" t="s">
        <v>501</v>
      </c>
      <c r="B210" s="695"/>
      <c r="C210" s="695"/>
      <c r="D210" s="695"/>
    </row>
    <row r="211" spans="1:4" x14ac:dyDescent="0.2">
      <c r="B211" s="694"/>
      <c r="C211" s="694"/>
      <c r="D211" s="693"/>
    </row>
    <row r="212" spans="1:4" x14ac:dyDescent="0.2">
      <c r="B212" s="694"/>
      <c r="C212" s="694"/>
      <c r="D212" s="693"/>
    </row>
    <row r="213" spans="1:4" x14ac:dyDescent="0.2">
      <c r="B213" s="694"/>
      <c r="C213" s="694"/>
      <c r="D213" s="693"/>
    </row>
    <row r="214" spans="1:4" x14ac:dyDescent="0.2">
      <c r="B214" s="694"/>
      <c r="C214" s="694"/>
      <c r="D214" s="693"/>
    </row>
    <row r="215" spans="1:4" x14ac:dyDescent="0.2">
      <c r="B215" s="694"/>
      <c r="C215" s="694"/>
      <c r="D215" s="693"/>
    </row>
    <row r="216" spans="1:4" x14ac:dyDescent="0.2">
      <c r="B216" s="694"/>
      <c r="C216" s="694"/>
      <c r="D216" s="693"/>
    </row>
    <row r="217" spans="1:4" x14ac:dyDescent="0.2">
      <c r="B217" s="694"/>
      <c r="C217" s="694"/>
      <c r="D217" s="693"/>
    </row>
    <row r="218" spans="1:4" x14ac:dyDescent="0.2">
      <c r="B218" s="694"/>
      <c r="C218" s="694"/>
      <c r="D218" s="693"/>
    </row>
    <row r="219" spans="1:4" x14ac:dyDescent="0.2">
      <c r="B219" s="694"/>
      <c r="C219" s="694"/>
      <c r="D219" s="693"/>
    </row>
    <row r="220" spans="1:4" x14ac:dyDescent="0.2">
      <c r="B220" s="694"/>
      <c r="C220" s="694"/>
      <c r="D220" s="693"/>
    </row>
    <row r="221" spans="1:4" x14ac:dyDescent="0.2">
      <c r="B221" s="694"/>
      <c r="C221" s="694"/>
      <c r="D221" s="693"/>
    </row>
    <row r="222" spans="1:4" x14ac:dyDescent="0.2">
      <c r="B222" s="694"/>
      <c r="C222" s="694"/>
      <c r="D222" s="693"/>
    </row>
    <row r="223" spans="1:4" x14ac:dyDescent="0.2">
      <c r="B223" s="694"/>
      <c r="C223" s="694"/>
      <c r="D223" s="693"/>
    </row>
    <row r="224" spans="1:4" x14ac:dyDescent="0.2">
      <c r="B224" s="694"/>
      <c r="C224" s="694"/>
      <c r="D224" s="693"/>
    </row>
    <row r="225" spans="2:4" x14ac:dyDescent="0.2">
      <c r="B225" s="694"/>
      <c r="C225" s="694"/>
      <c r="D225" s="693"/>
    </row>
    <row r="226" spans="2:4" x14ac:dyDescent="0.2">
      <c r="B226" s="694"/>
      <c r="C226" s="694"/>
      <c r="D226" s="693"/>
    </row>
    <row r="227" spans="2:4" x14ac:dyDescent="0.2">
      <c r="B227" s="694"/>
      <c r="C227" s="694"/>
      <c r="D227" s="693"/>
    </row>
    <row r="228" spans="2:4" x14ac:dyDescent="0.2">
      <c r="B228" s="694"/>
      <c r="C228" s="694"/>
      <c r="D228" s="693"/>
    </row>
    <row r="229" spans="2:4" x14ac:dyDescent="0.2">
      <c r="B229" s="694"/>
      <c r="C229" s="694"/>
      <c r="D229" s="693"/>
    </row>
    <row r="230" spans="2:4" x14ac:dyDescent="0.2">
      <c r="B230" s="694"/>
      <c r="C230" s="694"/>
      <c r="D230" s="693"/>
    </row>
    <row r="231" spans="2:4" x14ac:dyDescent="0.2">
      <c r="B231" s="694"/>
      <c r="C231" s="694"/>
      <c r="D231" s="693"/>
    </row>
    <row r="232" spans="2:4" x14ac:dyDescent="0.2">
      <c r="B232" s="694"/>
      <c r="C232" s="694"/>
      <c r="D232" s="693"/>
    </row>
    <row r="233" spans="2:4" x14ac:dyDescent="0.2">
      <c r="B233" s="694"/>
      <c r="C233" s="694"/>
      <c r="D233" s="693"/>
    </row>
    <row r="234" spans="2:4" x14ac:dyDescent="0.2">
      <c r="B234" s="694"/>
      <c r="C234" s="694"/>
      <c r="D234" s="693"/>
    </row>
    <row r="235" spans="2:4" x14ac:dyDescent="0.2">
      <c r="B235" s="694"/>
      <c r="C235" s="694"/>
      <c r="D235" s="693"/>
    </row>
    <row r="236" spans="2:4" x14ac:dyDescent="0.2">
      <c r="B236" s="694"/>
      <c r="C236" s="694"/>
      <c r="D236" s="693"/>
    </row>
    <row r="237" spans="2:4" x14ac:dyDescent="0.2">
      <c r="B237" s="694"/>
      <c r="C237" s="694"/>
      <c r="D237" s="693"/>
    </row>
    <row r="238" spans="2:4" x14ac:dyDescent="0.2">
      <c r="B238" s="694"/>
      <c r="C238" s="694"/>
      <c r="D238" s="693"/>
    </row>
    <row r="239" spans="2:4" x14ac:dyDescent="0.2">
      <c r="B239" s="694"/>
      <c r="C239" s="694"/>
      <c r="D239" s="693"/>
    </row>
    <row r="240" spans="2:4" x14ac:dyDescent="0.2">
      <c r="B240" s="694"/>
      <c r="C240" s="694"/>
      <c r="D240" s="693"/>
    </row>
    <row r="241" spans="2:4" x14ac:dyDescent="0.2">
      <c r="B241" s="694"/>
      <c r="C241" s="694"/>
      <c r="D241" s="693"/>
    </row>
    <row r="242" spans="2:4" x14ac:dyDescent="0.2">
      <c r="B242" s="694"/>
      <c r="C242" s="694"/>
      <c r="D242" s="693"/>
    </row>
    <row r="243" spans="2:4" x14ac:dyDescent="0.2">
      <c r="B243" s="694"/>
      <c r="C243" s="694"/>
      <c r="D243" s="693"/>
    </row>
    <row r="244" spans="2:4" x14ac:dyDescent="0.2">
      <c r="B244" s="694"/>
      <c r="C244" s="694"/>
      <c r="D244" s="693"/>
    </row>
    <row r="245" spans="2:4" x14ac:dyDescent="0.2">
      <c r="B245" s="694"/>
      <c r="C245" s="694"/>
      <c r="D245" s="693"/>
    </row>
    <row r="246" spans="2:4" x14ac:dyDescent="0.2">
      <c r="B246" s="694"/>
      <c r="C246" s="694"/>
      <c r="D246" s="693"/>
    </row>
    <row r="247" spans="2:4" x14ac:dyDescent="0.2">
      <c r="B247" s="694"/>
      <c r="C247" s="694"/>
      <c r="D247" s="693"/>
    </row>
    <row r="248" spans="2:4" x14ac:dyDescent="0.2">
      <c r="B248" s="694"/>
      <c r="C248" s="694"/>
      <c r="D248" s="693"/>
    </row>
    <row r="249" spans="2:4" x14ac:dyDescent="0.2">
      <c r="B249" s="694"/>
      <c r="C249" s="694"/>
      <c r="D249" s="693"/>
    </row>
    <row r="250" spans="2:4" x14ac:dyDescent="0.2">
      <c r="B250" s="694"/>
      <c r="C250" s="694"/>
      <c r="D250" s="693"/>
    </row>
    <row r="251" spans="2:4" x14ac:dyDescent="0.2">
      <c r="B251" s="694"/>
      <c r="C251" s="694"/>
      <c r="D251" s="693"/>
    </row>
    <row r="252" spans="2:4" x14ac:dyDescent="0.2">
      <c r="B252" s="694"/>
      <c r="C252" s="694"/>
      <c r="D252" s="693"/>
    </row>
    <row r="253" spans="2:4" x14ac:dyDescent="0.2">
      <c r="B253" s="694"/>
      <c r="C253" s="694"/>
      <c r="D253" s="693"/>
    </row>
    <row r="254" spans="2:4" x14ac:dyDescent="0.2">
      <c r="B254" s="694"/>
      <c r="C254" s="694"/>
      <c r="D254" s="693"/>
    </row>
    <row r="255" spans="2:4" x14ac:dyDescent="0.2">
      <c r="B255" s="694"/>
      <c r="C255" s="694"/>
      <c r="D255" s="693"/>
    </row>
    <row r="256" spans="2:4" x14ac:dyDescent="0.2">
      <c r="B256" s="694"/>
      <c r="C256" s="694"/>
      <c r="D256" s="693"/>
    </row>
    <row r="257" spans="2:4" x14ac:dyDescent="0.2">
      <c r="B257" s="694"/>
      <c r="C257" s="694"/>
      <c r="D257" s="693"/>
    </row>
    <row r="258" spans="2:4" x14ac:dyDescent="0.2">
      <c r="B258" s="694"/>
      <c r="C258" s="694"/>
      <c r="D258" s="693"/>
    </row>
    <row r="259" spans="2:4" x14ac:dyDescent="0.2">
      <c r="B259" s="694"/>
      <c r="C259" s="694"/>
      <c r="D259" s="693"/>
    </row>
    <row r="260" spans="2:4" x14ac:dyDescent="0.2">
      <c r="B260" s="694"/>
      <c r="C260" s="694"/>
      <c r="D260" s="693"/>
    </row>
    <row r="261" spans="2:4" x14ac:dyDescent="0.2">
      <c r="B261" s="694"/>
      <c r="C261" s="694"/>
      <c r="D261" s="693"/>
    </row>
    <row r="262" spans="2:4" x14ac:dyDescent="0.2">
      <c r="B262" s="694"/>
      <c r="C262" s="694"/>
      <c r="D262" s="693"/>
    </row>
    <row r="263" spans="2:4" x14ac:dyDescent="0.2">
      <c r="B263" s="694"/>
      <c r="C263" s="694"/>
      <c r="D263" s="693"/>
    </row>
    <row r="264" spans="2:4" x14ac:dyDescent="0.2">
      <c r="B264" s="694"/>
      <c r="C264" s="694"/>
      <c r="D264" s="693"/>
    </row>
    <row r="265" spans="2:4" x14ac:dyDescent="0.2">
      <c r="B265" s="694"/>
      <c r="C265" s="694"/>
      <c r="D265" s="693"/>
    </row>
    <row r="266" spans="2:4" x14ac:dyDescent="0.2">
      <c r="B266" s="694"/>
      <c r="C266" s="694"/>
      <c r="D266" s="693"/>
    </row>
    <row r="267" spans="2:4" x14ac:dyDescent="0.2">
      <c r="B267" s="694"/>
      <c r="C267" s="694"/>
      <c r="D267" s="693"/>
    </row>
    <row r="268" spans="2:4" x14ac:dyDescent="0.2">
      <c r="B268" s="694"/>
      <c r="C268" s="694"/>
      <c r="D268" s="693"/>
    </row>
    <row r="269" spans="2:4" x14ac:dyDescent="0.2">
      <c r="B269" s="694"/>
      <c r="C269" s="694"/>
      <c r="D269" s="693"/>
    </row>
    <row r="270" spans="2:4" x14ac:dyDescent="0.2">
      <c r="B270" s="694"/>
      <c r="C270" s="694"/>
      <c r="D270" s="693"/>
    </row>
    <row r="271" spans="2:4" x14ac:dyDescent="0.2">
      <c r="B271" s="694"/>
      <c r="C271" s="694"/>
      <c r="D271" s="693"/>
    </row>
    <row r="272" spans="2:4" x14ac:dyDescent="0.2">
      <c r="B272" s="694"/>
      <c r="C272" s="694"/>
      <c r="D272" s="693"/>
    </row>
    <row r="273" spans="2:4" x14ac:dyDescent="0.2">
      <c r="B273" s="694"/>
      <c r="C273" s="694"/>
      <c r="D273" s="693"/>
    </row>
    <row r="274" spans="2:4" x14ac:dyDescent="0.2">
      <c r="B274" s="694"/>
      <c r="C274" s="694"/>
      <c r="D274" s="693"/>
    </row>
    <row r="275" spans="2:4" x14ac:dyDescent="0.2">
      <c r="B275" s="694"/>
      <c r="C275" s="694"/>
      <c r="D275" s="693"/>
    </row>
    <row r="276" spans="2:4" x14ac:dyDescent="0.2">
      <c r="B276" s="694"/>
      <c r="C276" s="694"/>
      <c r="D276" s="693"/>
    </row>
    <row r="277" spans="2:4" x14ac:dyDescent="0.2">
      <c r="B277" s="694"/>
      <c r="C277" s="694"/>
      <c r="D277" s="693"/>
    </row>
    <row r="278" spans="2:4" x14ac:dyDescent="0.2">
      <c r="B278" s="694"/>
      <c r="C278" s="694"/>
      <c r="D278" s="693"/>
    </row>
    <row r="279" spans="2:4" x14ac:dyDescent="0.2">
      <c r="B279" s="694"/>
      <c r="C279" s="694"/>
      <c r="D279" s="693"/>
    </row>
    <row r="280" spans="2:4" x14ac:dyDescent="0.2">
      <c r="B280" s="694"/>
      <c r="C280" s="694"/>
      <c r="D280" s="693"/>
    </row>
    <row r="281" spans="2:4" x14ac:dyDescent="0.2">
      <c r="B281" s="694"/>
      <c r="C281" s="694"/>
      <c r="D281" s="693"/>
    </row>
    <row r="282" spans="2:4" x14ac:dyDescent="0.2">
      <c r="B282" s="694"/>
      <c r="C282" s="694"/>
      <c r="D282" s="693"/>
    </row>
    <row r="283" spans="2:4" x14ac:dyDescent="0.2">
      <c r="B283" s="694"/>
      <c r="C283" s="694"/>
      <c r="D283" s="693"/>
    </row>
    <row r="284" spans="2:4" x14ac:dyDescent="0.2">
      <c r="B284" s="694"/>
      <c r="C284" s="694"/>
      <c r="D284" s="693"/>
    </row>
    <row r="285" spans="2:4" x14ac:dyDescent="0.2">
      <c r="B285" s="694"/>
      <c r="C285" s="694"/>
      <c r="D285" s="693"/>
    </row>
    <row r="286" spans="2:4" x14ac:dyDescent="0.2">
      <c r="B286" s="694"/>
      <c r="C286" s="694"/>
      <c r="D286" s="693"/>
    </row>
    <row r="287" spans="2:4" x14ac:dyDescent="0.2">
      <c r="B287" s="694"/>
      <c r="C287" s="694"/>
      <c r="D287" s="693"/>
    </row>
    <row r="288" spans="2:4" x14ac:dyDescent="0.2">
      <c r="B288" s="694"/>
      <c r="C288" s="694"/>
      <c r="D288" s="693"/>
    </row>
    <row r="289" spans="2:4" x14ac:dyDescent="0.2">
      <c r="B289" s="694"/>
      <c r="C289" s="694"/>
      <c r="D289" s="693"/>
    </row>
    <row r="290" spans="2:4" x14ac:dyDescent="0.2">
      <c r="B290" s="694"/>
      <c r="C290" s="694"/>
      <c r="D290" s="693"/>
    </row>
    <row r="291" spans="2:4" x14ac:dyDescent="0.2">
      <c r="B291" s="694"/>
      <c r="C291" s="694"/>
      <c r="D291" s="693"/>
    </row>
    <row r="292" spans="2:4" x14ac:dyDescent="0.2">
      <c r="B292" s="694"/>
      <c r="C292" s="694"/>
      <c r="D292" s="693"/>
    </row>
    <row r="293" spans="2:4" x14ac:dyDescent="0.2">
      <c r="B293" s="694"/>
      <c r="C293" s="694"/>
      <c r="D293" s="693"/>
    </row>
    <row r="294" spans="2:4" x14ac:dyDescent="0.2">
      <c r="B294" s="694"/>
      <c r="C294" s="694"/>
      <c r="D294" s="693"/>
    </row>
    <row r="295" spans="2:4" x14ac:dyDescent="0.2">
      <c r="B295" s="694"/>
      <c r="C295" s="694"/>
      <c r="D295" s="693"/>
    </row>
    <row r="296" spans="2:4" x14ac:dyDescent="0.2">
      <c r="B296" s="694"/>
      <c r="C296" s="694"/>
      <c r="D296" s="693"/>
    </row>
    <row r="297" spans="2:4" x14ac:dyDescent="0.2">
      <c r="B297" s="694"/>
      <c r="C297" s="694"/>
      <c r="D297" s="693"/>
    </row>
    <row r="298" spans="2:4" x14ac:dyDescent="0.2">
      <c r="B298" s="694"/>
      <c r="C298" s="694"/>
      <c r="D298" s="693"/>
    </row>
    <row r="299" spans="2:4" x14ac:dyDescent="0.2">
      <c r="B299" s="694"/>
      <c r="C299" s="694"/>
      <c r="D299" s="693"/>
    </row>
    <row r="300" spans="2:4" x14ac:dyDescent="0.2">
      <c r="B300" s="694"/>
      <c r="C300" s="694"/>
      <c r="D300" s="693"/>
    </row>
    <row r="301" spans="2:4" x14ac:dyDescent="0.2">
      <c r="B301" s="694"/>
      <c r="C301" s="694"/>
      <c r="D301" s="693"/>
    </row>
    <row r="302" spans="2:4" x14ac:dyDescent="0.2">
      <c r="B302" s="694"/>
      <c r="C302" s="694"/>
      <c r="D302" s="693"/>
    </row>
    <row r="303" spans="2:4" x14ac:dyDescent="0.2">
      <c r="B303" s="694"/>
      <c r="C303" s="694"/>
      <c r="D303" s="693"/>
    </row>
    <row r="304" spans="2:4" x14ac:dyDescent="0.2">
      <c r="B304" s="694"/>
      <c r="C304" s="694"/>
      <c r="D304" s="693"/>
    </row>
    <row r="305" spans="2:4" x14ac:dyDescent="0.2">
      <c r="B305" s="694"/>
      <c r="C305" s="694"/>
      <c r="D305" s="693"/>
    </row>
    <row r="306" spans="2:4" x14ac:dyDescent="0.2">
      <c r="B306" s="694"/>
      <c r="C306" s="694"/>
      <c r="D306" s="693"/>
    </row>
    <row r="307" spans="2:4" x14ac:dyDescent="0.2">
      <c r="B307" s="694"/>
      <c r="C307" s="694"/>
      <c r="D307" s="693"/>
    </row>
    <row r="308" spans="2:4" x14ac:dyDescent="0.2">
      <c r="B308" s="694"/>
      <c r="C308" s="694"/>
      <c r="D308" s="693"/>
    </row>
    <row r="309" spans="2:4" x14ac:dyDescent="0.2">
      <c r="B309" s="694"/>
      <c r="C309" s="694"/>
      <c r="D309" s="693"/>
    </row>
    <row r="310" spans="2:4" x14ac:dyDescent="0.2">
      <c r="B310" s="694"/>
      <c r="C310" s="694"/>
      <c r="D310" s="693"/>
    </row>
    <row r="311" spans="2:4" x14ac:dyDescent="0.2">
      <c r="B311" s="694"/>
      <c r="C311" s="694"/>
      <c r="D311" s="693"/>
    </row>
    <row r="312" spans="2:4" x14ac:dyDescent="0.2">
      <c r="B312" s="694"/>
      <c r="C312" s="694"/>
      <c r="D312" s="693"/>
    </row>
    <row r="313" spans="2:4" x14ac:dyDescent="0.2">
      <c r="B313" s="694"/>
      <c r="C313" s="694"/>
      <c r="D313" s="693"/>
    </row>
    <row r="314" spans="2:4" x14ac:dyDescent="0.2">
      <c r="B314" s="694"/>
      <c r="C314" s="694"/>
      <c r="D314" s="693"/>
    </row>
    <row r="315" spans="2:4" x14ac:dyDescent="0.2">
      <c r="B315" s="694"/>
      <c r="C315" s="694"/>
      <c r="D315" s="693"/>
    </row>
    <row r="316" spans="2:4" x14ac:dyDescent="0.2">
      <c r="B316" s="694"/>
      <c r="C316" s="694"/>
      <c r="D316" s="693"/>
    </row>
    <row r="317" spans="2:4" x14ac:dyDescent="0.2">
      <c r="B317" s="694"/>
      <c r="C317" s="694"/>
      <c r="D317" s="693"/>
    </row>
    <row r="318" spans="2:4" x14ac:dyDescent="0.2">
      <c r="B318" s="694"/>
      <c r="C318" s="694"/>
      <c r="D318" s="693"/>
    </row>
    <row r="319" spans="2:4" x14ac:dyDescent="0.2">
      <c r="B319" s="694"/>
      <c r="C319" s="694"/>
      <c r="D319" s="693"/>
    </row>
    <row r="320" spans="2:4" x14ac:dyDescent="0.2">
      <c r="B320" s="694"/>
      <c r="C320" s="694"/>
      <c r="D320" s="693"/>
    </row>
    <row r="321" spans="2:4" x14ac:dyDescent="0.2">
      <c r="B321" s="694"/>
      <c r="C321" s="694"/>
      <c r="D321" s="693"/>
    </row>
    <row r="322" spans="2:4" x14ac:dyDescent="0.2">
      <c r="B322" s="694"/>
      <c r="C322" s="694"/>
      <c r="D322" s="693"/>
    </row>
    <row r="323" spans="2:4" x14ac:dyDescent="0.2">
      <c r="B323" s="694"/>
      <c r="C323" s="694"/>
      <c r="D323" s="693"/>
    </row>
    <row r="324" spans="2:4" x14ac:dyDescent="0.2">
      <c r="B324" s="694"/>
      <c r="C324" s="694"/>
      <c r="D324" s="693"/>
    </row>
    <row r="325" spans="2:4" x14ac:dyDescent="0.2">
      <c r="B325" s="694"/>
      <c r="C325" s="694"/>
      <c r="D325" s="693"/>
    </row>
    <row r="326" spans="2:4" x14ac:dyDescent="0.2">
      <c r="B326" s="694"/>
      <c r="C326" s="694"/>
      <c r="D326" s="693"/>
    </row>
    <row r="327" spans="2:4" x14ac:dyDescent="0.2">
      <c r="B327" s="694"/>
      <c r="C327" s="694"/>
      <c r="D327" s="693"/>
    </row>
    <row r="328" spans="2:4" x14ac:dyDescent="0.2">
      <c r="B328" s="694"/>
      <c r="C328" s="694"/>
      <c r="D328" s="693"/>
    </row>
    <row r="329" spans="2:4" x14ac:dyDescent="0.2">
      <c r="B329" s="694"/>
      <c r="C329" s="694"/>
      <c r="D329" s="693"/>
    </row>
    <row r="330" spans="2:4" x14ac:dyDescent="0.2">
      <c r="B330" s="694"/>
      <c r="C330" s="694"/>
      <c r="D330" s="693"/>
    </row>
    <row r="331" spans="2:4" x14ac:dyDescent="0.2">
      <c r="B331" s="694"/>
      <c r="C331" s="694"/>
      <c r="D331" s="693"/>
    </row>
    <row r="332" spans="2:4" x14ac:dyDescent="0.2">
      <c r="B332" s="694"/>
      <c r="C332" s="694"/>
      <c r="D332" s="693"/>
    </row>
    <row r="333" spans="2:4" x14ac:dyDescent="0.2">
      <c r="B333" s="694"/>
      <c r="C333" s="694"/>
      <c r="D333" s="693"/>
    </row>
    <row r="334" spans="2:4" x14ac:dyDescent="0.2">
      <c r="B334" s="694"/>
      <c r="C334" s="694"/>
      <c r="D334" s="693"/>
    </row>
    <row r="335" spans="2:4" x14ac:dyDescent="0.2">
      <c r="B335" s="694"/>
      <c r="C335" s="694"/>
      <c r="D335" s="693"/>
    </row>
    <row r="336" spans="2:4" x14ac:dyDescent="0.2">
      <c r="B336" s="694"/>
      <c r="C336" s="694"/>
      <c r="D336" s="693"/>
    </row>
    <row r="337" spans="2:4" x14ac:dyDescent="0.2">
      <c r="B337" s="694"/>
      <c r="C337" s="694"/>
      <c r="D337" s="693"/>
    </row>
    <row r="338" spans="2:4" x14ac:dyDescent="0.2">
      <c r="B338" s="694"/>
      <c r="C338" s="694"/>
      <c r="D338" s="693"/>
    </row>
    <row r="339" spans="2:4" x14ac:dyDescent="0.2">
      <c r="B339" s="694"/>
      <c r="C339" s="694"/>
      <c r="D339" s="693"/>
    </row>
    <row r="340" spans="2:4" x14ac:dyDescent="0.2">
      <c r="B340" s="694"/>
      <c r="C340" s="694"/>
      <c r="D340" s="693"/>
    </row>
    <row r="341" spans="2:4" x14ac:dyDescent="0.2">
      <c r="B341" s="694"/>
      <c r="C341" s="694"/>
      <c r="D341" s="693"/>
    </row>
    <row r="342" spans="2:4" x14ac:dyDescent="0.2">
      <c r="B342" s="694"/>
      <c r="C342" s="694"/>
      <c r="D342" s="693"/>
    </row>
    <row r="343" spans="2:4" x14ac:dyDescent="0.2">
      <c r="B343" s="694"/>
      <c r="C343" s="694"/>
      <c r="D343" s="693"/>
    </row>
    <row r="344" spans="2:4" x14ac:dyDescent="0.2">
      <c r="B344" s="694"/>
      <c r="C344" s="694"/>
      <c r="D344" s="693"/>
    </row>
    <row r="345" spans="2:4" x14ac:dyDescent="0.2">
      <c r="B345" s="694"/>
      <c r="C345" s="694"/>
      <c r="D345" s="693"/>
    </row>
    <row r="346" spans="2:4" x14ac:dyDescent="0.2">
      <c r="B346" s="694"/>
      <c r="C346" s="694"/>
      <c r="D346" s="693"/>
    </row>
    <row r="347" spans="2:4" x14ac:dyDescent="0.2">
      <c r="B347" s="694"/>
      <c r="C347" s="694"/>
      <c r="D347" s="693"/>
    </row>
    <row r="348" spans="2:4" x14ac:dyDescent="0.2">
      <c r="B348" s="694"/>
      <c r="C348" s="694"/>
      <c r="D348" s="693"/>
    </row>
    <row r="349" spans="2:4" x14ac:dyDescent="0.2">
      <c r="B349" s="694"/>
      <c r="C349" s="694"/>
      <c r="D349" s="693"/>
    </row>
    <row r="350" spans="2:4" x14ac:dyDescent="0.2">
      <c r="B350" s="694"/>
      <c r="C350" s="694"/>
      <c r="D350" s="693"/>
    </row>
    <row r="351" spans="2:4" x14ac:dyDescent="0.2">
      <c r="B351" s="694"/>
      <c r="C351" s="694"/>
      <c r="D351" s="693"/>
    </row>
    <row r="352" spans="2:4" x14ac:dyDescent="0.2">
      <c r="B352" s="694"/>
      <c r="C352" s="694"/>
      <c r="D352" s="693"/>
    </row>
    <row r="353" spans="2:4" x14ac:dyDescent="0.2">
      <c r="B353" s="694"/>
      <c r="C353" s="694"/>
      <c r="D353" s="693"/>
    </row>
    <row r="354" spans="2:4" x14ac:dyDescent="0.2">
      <c r="B354" s="694"/>
      <c r="C354" s="694"/>
      <c r="D354" s="693"/>
    </row>
    <row r="355" spans="2:4" x14ac:dyDescent="0.2">
      <c r="B355" s="694"/>
      <c r="C355" s="694"/>
      <c r="D355" s="693"/>
    </row>
    <row r="356" spans="2:4" x14ac:dyDescent="0.2">
      <c r="B356" s="694"/>
      <c r="C356" s="694"/>
      <c r="D356" s="693"/>
    </row>
    <row r="357" spans="2:4" x14ac:dyDescent="0.2">
      <c r="B357" s="694"/>
      <c r="C357" s="694"/>
      <c r="D357" s="693"/>
    </row>
    <row r="358" spans="2:4" x14ac:dyDescent="0.2">
      <c r="B358" s="694"/>
      <c r="C358" s="694"/>
      <c r="D358" s="693"/>
    </row>
    <row r="359" spans="2:4" x14ac:dyDescent="0.2">
      <c r="B359" s="694"/>
      <c r="C359" s="694"/>
      <c r="D359" s="693"/>
    </row>
    <row r="360" spans="2:4" x14ac:dyDescent="0.2">
      <c r="B360" s="694"/>
      <c r="C360" s="694"/>
      <c r="D360" s="693"/>
    </row>
    <row r="361" spans="2:4" x14ac:dyDescent="0.2">
      <c r="B361" s="694"/>
      <c r="C361" s="694"/>
      <c r="D361" s="693"/>
    </row>
    <row r="362" spans="2:4" x14ac:dyDescent="0.2">
      <c r="B362" s="694"/>
      <c r="C362" s="694"/>
      <c r="D362" s="693"/>
    </row>
    <row r="363" spans="2:4" x14ac:dyDescent="0.2">
      <c r="B363" s="694"/>
      <c r="C363" s="694"/>
      <c r="D363" s="693"/>
    </row>
    <row r="364" spans="2:4" x14ac:dyDescent="0.2">
      <c r="B364" s="694"/>
      <c r="C364" s="694"/>
      <c r="D364" s="693"/>
    </row>
    <row r="365" spans="2:4" x14ac:dyDescent="0.2">
      <c r="B365" s="694"/>
      <c r="C365" s="694"/>
      <c r="D365" s="693"/>
    </row>
    <row r="366" spans="2:4" x14ac:dyDescent="0.2">
      <c r="B366" s="694"/>
      <c r="C366" s="694"/>
      <c r="D366" s="693"/>
    </row>
    <row r="367" spans="2:4" x14ac:dyDescent="0.2">
      <c r="B367" s="694"/>
      <c r="C367" s="694"/>
      <c r="D367" s="693"/>
    </row>
    <row r="368" spans="2:4" x14ac:dyDescent="0.2">
      <c r="B368" s="694"/>
      <c r="C368" s="694"/>
      <c r="D368" s="693"/>
    </row>
    <row r="369" spans="2:4" x14ac:dyDescent="0.2">
      <c r="B369" s="694"/>
      <c r="C369" s="694"/>
      <c r="D369" s="693"/>
    </row>
    <row r="370" spans="2:4" x14ac:dyDescent="0.2">
      <c r="B370" s="694"/>
      <c r="C370" s="694"/>
      <c r="D370" s="693"/>
    </row>
    <row r="371" spans="2:4" x14ac:dyDescent="0.2">
      <c r="B371" s="694"/>
      <c r="C371" s="694"/>
      <c r="D371" s="693"/>
    </row>
    <row r="372" spans="2:4" x14ac:dyDescent="0.2">
      <c r="B372" s="694"/>
      <c r="C372" s="694"/>
      <c r="D372" s="693"/>
    </row>
    <row r="373" spans="2:4" x14ac:dyDescent="0.2">
      <c r="B373" s="694"/>
      <c r="C373" s="694"/>
      <c r="D373" s="693"/>
    </row>
    <row r="374" spans="2:4" x14ac:dyDescent="0.2">
      <c r="B374" s="694"/>
      <c r="C374" s="694"/>
      <c r="D374" s="693"/>
    </row>
    <row r="375" spans="2:4" x14ac:dyDescent="0.2">
      <c r="B375" s="694"/>
      <c r="C375" s="694"/>
      <c r="D375" s="693"/>
    </row>
    <row r="376" spans="2:4" x14ac:dyDescent="0.2">
      <c r="B376" s="694"/>
      <c r="C376" s="694"/>
      <c r="D376" s="693"/>
    </row>
    <row r="377" spans="2:4" x14ac:dyDescent="0.2">
      <c r="B377" s="694"/>
      <c r="C377" s="694"/>
      <c r="D377" s="693"/>
    </row>
    <row r="378" spans="2:4" x14ac:dyDescent="0.2">
      <c r="B378" s="694"/>
      <c r="C378" s="694"/>
      <c r="D378" s="693"/>
    </row>
    <row r="379" spans="2:4" x14ac:dyDescent="0.2">
      <c r="B379" s="694"/>
      <c r="C379" s="694"/>
      <c r="D379" s="693"/>
    </row>
    <row r="380" spans="2:4" x14ac:dyDescent="0.2">
      <c r="B380" s="694"/>
      <c r="C380" s="694"/>
      <c r="D380" s="693"/>
    </row>
    <row r="381" spans="2:4" x14ac:dyDescent="0.2">
      <c r="B381" s="694"/>
      <c r="C381" s="694"/>
      <c r="D381" s="693"/>
    </row>
    <row r="382" spans="2:4" x14ac:dyDescent="0.2">
      <c r="B382" s="694"/>
      <c r="C382" s="694"/>
      <c r="D382" s="693"/>
    </row>
    <row r="383" spans="2:4" x14ac:dyDescent="0.2">
      <c r="B383" s="694"/>
      <c r="C383" s="694"/>
      <c r="D383" s="693"/>
    </row>
    <row r="384" spans="2:4" x14ac:dyDescent="0.2">
      <c r="B384" s="694"/>
      <c r="C384" s="694"/>
      <c r="D384" s="693"/>
    </row>
    <row r="385" spans="2:4" x14ac:dyDescent="0.2">
      <c r="B385" s="694"/>
      <c r="C385" s="694"/>
      <c r="D385" s="693"/>
    </row>
    <row r="386" spans="2:4" x14ac:dyDescent="0.2">
      <c r="B386" s="694"/>
      <c r="C386" s="694"/>
      <c r="D386" s="693"/>
    </row>
    <row r="387" spans="2:4" x14ac:dyDescent="0.2">
      <c r="B387" s="694"/>
      <c r="C387" s="694"/>
      <c r="D387" s="693"/>
    </row>
    <row r="388" spans="2:4" x14ac:dyDescent="0.2">
      <c r="B388" s="694"/>
      <c r="C388" s="694"/>
      <c r="D388" s="693"/>
    </row>
    <row r="389" spans="2:4" x14ac:dyDescent="0.2">
      <c r="B389" s="694"/>
      <c r="C389" s="694"/>
      <c r="D389" s="693"/>
    </row>
    <row r="390" spans="2:4" x14ac:dyDescent="0.2">
      <c r="B390" s="694"/>
      <c r="C390" s="694"/>
      <c r="D390" s="693"/>
    </row>
    <row r="391" spans="2:4" x14ac:dyDescent="0.2">
      <c r="B391" s="694"/>
      <c r="C391" s="694"/>
      <c r="D391" s="693"/>
    </row>
    <row r="392" spans="2:4" x14ac:dyDescent="0.2">
      <c r="B392" s="694"/>
      <c r="C392" s="694"/>
      <c r="D392" s="693"/>
    </row>
    <row r="393" spans="2:4" x14ac:dyDescent="0.2">
      <c r="B393" s="694"/>
      <c r="C393" s="694"/>
      <c r="D393" s="693"/>
    </row>
    <row r="394" spans="2:4" x14ac:dyDescent="0.2">
      <c r="B394" s="694"/>
      <c r="C394" s="694"/>
      <c r="D394" s="693"/>
    </row>
    <row r="395" spans="2:4" x14ac:dyDescent="0.2">
      <c r="B395" s="694"/>
      <c r="C395" s="694"/>
      <c r="D395" s="693"/>
    </row>
    <row r="396" spans="2:4" x14ac:dyDescent="0.2">
      <c r="B396" s="694"/>
      <c r="C396" s="694"/>
      <c r="D396" s="693"/>
    </row>
    <row r="397" spans="2:4" x14ac:dyDescent="0.2">
      <c r="B397" s="694"/>
      <c r="C397" s="694"/>
      <c r="D397" s="693"/>
    </row>
    <row r="398" spans="2:4" x14ac:dyDescent="0.2">
      <c r="B398" s="694"/>
      <c r="C398" s="694"/>
      <c r="D398" s="693"/>
    </row>
    <row r="399" spans="2:4" x14ac:dyDescent="0.2">
      <c r="B399" s="694"/>
      <c r="C399" s="694"/>
      <c r="D399" s="693"/>
    </row>
    <row r="400" spans="2:4" x14ac:dyDescent="0.2">
      <c r="B400" s="694"/>
      <c r="C400" s="694"/>
      <c r="D400" s="693"/>
    </row>
    <row r="401" spans="2:4" x14ac:dyDescent="0.2">
      <c r="B401" s="694"/>
      <c r="C401" s="694"/>
      <c r="D401" s="693"/>
    </row>
    <row r="402" spans="2:4" x14ac:dyDescent="0.2">
      <c r="B402" s="694"/>
      <c r="C402" s="694"/>
      <c r="D402" s="693"/>
    </row>
    <row r="403" spans="2:4" x14ac:dyDescent="0.2">
      <c r="B403" s="694"/>
      <c r="C403" s="694"/>
      <c r="D403" s="693"/>
    </row>
    <row r="404" spans="2:4" x14ac:dyDescent="0.2">
      <c r="B404" s="694"/>
      <c r="C404" s="694"/>
      <c r="D404" s="693"/>
    </row>
    <row r="405" spans="2:4" x14ac:dyDescent="0.2">
      <c r="B405" s="694"/>
      <c r="C405" s="694"/>
      <c r="D405" s="693"/>
    </row>
    <row r="406" spans="2:4" x14ac:dyDescent="0.2">
      <c r="B406" s="694"/>
      <c r="C406" s="694"/>
      <c r="D406" s="693"/>
    </row>
    <row r="407" spans="2:4" x14ac:dyDescent="0.2">
      <c r="B407" s="694"/>
      <c r="C407" s="694"/>
      <c r="D407" s="693"/>
    </row>
    <row r="408" spans="2:4" x14ac:dyDescent="0.2">
      <c r="B408" s="694"/>
      <c r="C408" s="694"/>
      <c r="D408" s="693"/>
    </row>
    <row r="409" spans="2:4" x14ac:dyDescent="0.2">
      <c r="B409" s="694"/>
      <c r="C409" s="694"/>
      <c r="D409" s="693"/>
    </row>
    <row r="410" spans="2:4" x14ac:dyDescent="0.2">
      <c r="B410" s="694"/>
      <c r="C410" s="694"/>
      <c r="D410" s="693"/>
    </row>
    <row r="411" spans="2:4" x14ac:dyDescent="0.2">
      <c r="B411" s="694"/>
      <c r="C411" s="694"/>
      <c r="D411" s="693"/>
    </row>
    <row r="412" spans="2:4" x14ac:dyDescent="0.2">
      <c r="B412" s="694"/>
      <c r="C412" s="694"/>
      <c r="D412" s="693"/>
    </row>
    <row r="413" spans="2:4" x14ac:dyDescent="0.2">
      <c r="B413" s="694"/>
      <c r="C413" s="694"/>
      <c r="D413" s="693"/>
    </row>
    <row r="414" spans="2:4" x14ac:dyDescent="0.2">
      <c r="B414" s="694"/>
      <c r="C414" s="694"/>
      <c r="D414" s="693"/>
    </row>
    <row r="415" spans="2:4" x14ac:dyDescent="0.2">
      <c r="B415" s="694"/>
      <c r="C415" s="694"/>
      <c r="D415" s="693"/>
    </row>
    <row r="416" spans="2:4" x14ac:dyDescent="0.2">
      <c r="B416" s="694"/>
      <c r="C416" s="694"/>
      <c r="D416" s="693"/>
    </row>
    <row r="417" spans="2:4" x14ac:dyDescent="0.2">
      <c r="B417" s="694"/>
      <c r="C417" s="694"/>
      <c r="D417" s="693"/>
    </row>
    <row r="418" spans="2:4" x14ac:dyDescent="0.2">
      <c r="B418" s="694"/>
      <c r="C418" s="694"/>
      <c r="D418" s="693"/>
    </row>
    <row r="419" spans="2:4" x14ac:dyDescent="0.2">
      <c r="B419" s="694"/>
      <c r="C419" s="694"/>
      <c r="D419" s="693"/>
    </row>
    <row r="420" spans="2:4" x14ac:dyDescent="0.2">
      <c r="B420" s="694"/>
      <c r="C420" s="694"/>
      <c r="D420" s="693"/>
    </row>
    <row r="421" spans="2:4" x14ac:dyDescent="0.2">
      <c r="B421" s="694"/>
      <c r="C421" s="694"/>
      <c r="D421" s="693"/>
    </row>
    <row r="422" spans="2:4" x14ac:dyDescent="0.2">
      <c r="B422" s="694"/>
      <c r="C422" s="694"/>
      <c r="D422" s="693"/>
    </row>
    <row r="423" spans="2:4" x14ac:dyDescent="0.2">
      <c r="B423" s="694"/>
      <c r="C423" s="694"/>
      <c r="D423" s="693"/>
    </row>
    <row r="424" spans="2:4" x14ac:dyDescent="0.2">
      <c r="B424" s="694"/>
      <c r="C424" s="694"/>
      <c r="D424" s="693"/>
    </row>
    <row r="425" spans="2:4" x14ac:dyDescent="0.2">
      <c r="B425" s="694"/>
      <c r="C425" s="694"/>
      <c r="D425" s="693"/>
    </row>
    <row r="426" spans="2:4" x14ac:dyDescent="0.2">
      <c r="B426" s="694"/>
      <c r="C426" s="694"/>
      <c r="D426" s="693"/>
    </row>
    <row r="427" spans="2:4" x14ac:dyDescent="0.2">
      <c r="B427" s="694"/>
      <c r="C427" s="694"/>
      <c r="D427" s="693"/>
    </row>
    <row r="428" spans="2:4" x14ac:dyDescent="0.2">
      <c r="B428" s="694"/>
      <c r="C428" s="694"/>
      <c r="D428" s="693"/>
    </row>
    <row r="429" spans="2:4" x14ac:dyDescent="0.2">
      <c r="B429" s="694"/>
      <c r="C429" s="694"/>
      <c r="D429" s="693"/>
    </row>
    <row r="430" spans="2:4" x14ac:dyDescent="0.2">
      <c r="B430" s="694"/>
      <c r="C430" s="694"/>
      <c r="D430" s="693"/>
    </row>
    <row r="431" spans="2:4" x14ac:dyDescent="0.2">
      <c r="B431" s="694"/>
      <c r="C431" s="694"/>
      <c r="D431" s="693"/>
    </row>
    <row r="432" spans="2:4" x14ac:dyDescent="0.2">
      <c r="B432" s="694"/>
      <c r="C432" s="694"/>
      <c r="D432" s="693"/>
    </row>
    <row r="433" spans="2:4" x14ac:dyDescent="0.2">
      <c r="B433" s="694"/>
      <c r="C433" s="694"/>
      <c r="D433" s="693"/>
    </row>
    <row r="434" spans="2:4" x14ac:dyDescent="0.2">
      <c r="B434" s="694"/>
      <c r="C434" s="694"/>
      <c r="D434" s="693"/>
    </row>
    <row r="435" spans="2:4" x14ac:dyDescent="0.2">
      <c r="B435" s="694"/>
      <c r="C435" s="694"/>
      <c r="D435" s="693"/>
    </row>
    <row r="436" spans="2:4" x14ac:dyDescent="0.2">
      <c r="B436" s="694"/>
      <c r="C436" s="694"/>
      <c r="D436" s="693"/>
    </row>
    <row r="437" spans="2:4" x14ac:dyDescent="0.2">
      <c r="B437" s="694"/>
      <c r="C437" s="694"/>
      <c r="D437" s="693"/>
    </row>
    <row r="438" spans="2:4" x14ac:dyDescent="0.2">
      <c r="B438" s="694"/>
      <c r="C438" s="694"/>
      <c r="D438" s="693"/>
    </row>
    <row r="439" spans="2:4" x14ac:dyDescent="0.2">
      <c r="B439" s="694"/>
      <c r="C439" s="694"/>
      <c r="D439" s="693"/>
    </row>
    <row r="440" spans="2:4" x14ac:dyDescent="0.2">
      <c r="B440" s="694"/>
      <c r="C440" s="694"/>
      <c r="D440" s="693"/>
    </row>
    <row r="441" spans="2:4" x14ac:dyDescent="0.2">
      <c r="B441" s="694"/>
      <c r="C441" s="694"/>
      <c r="D441" s="693"/>
    </row>
    <row r="442" spans="2:4" x14ac:dyDescent="0.2">
      <c r="B442" s="694"/>
      <c r="C442" s="694"/>
      <c r="D442" s="693"/>
    </row>
    <row r="443" spans="2:4" x14ac:dyDescent="0.2">
      <c r="B443" s="694"/>
      <c r="C443" s="694"/>
      <c r="D443" s="693"/>
    </row>
    <row r="444" spans="2:4" x14ac:dyDescent="0.2">
      <c r="B444" s="694"/>
      <c r="C444" s="694"/>
      <c r="D444" s="693"/>
    </row>
    <row r="445" spans="2:4" x14ac:dyDescent="0.2">
      <c r="B445" s="694"/>
      <c r="C445" s="694"/>
      <c r="D445" s="693"/>
    </row>
    <row r="446" spans="2:4" x14ac:dyDescent="0.2">
      <c r="B446" s="694"/>
      <c r="C446" s="694"/>
      <c r="D446" s="693"/>
    </row>
    <row r="447" spans="2:4" x14ac:dyDescent="0.2">
      <c r="B447" s="694"/>
      <c r="C447" s="694"/>
      <c r="D447" s="693"/>
    </row>
    <row r="448" spans="2:4" x14ac:dyDescent="0.2">
      <c r="B448" s="694"/>
      <c r="C448" s="694"/>
      <c r="D448" s="693"/>
    </row>
    <row r="449" spans="2:4" x14ac:dyDescent="0.2">
      <c r="B449" s="694"/>
      <c r="C449" s="694"/>
      <c r="D449" s="693"/>
    </row>
    <row r="450" spans="2:4" x14ac:dyDescent="0.2">
      <c r="B450" s="694"/>
      <c r="C450" s="694"/>
      <c r="D450" s="693"/>
    </row>
    <row r="451" spans="2:4" x14ac:dyDescent="0.2">
      <c r="B451" s="694"/>
      <c r="C451" s="694"/>
      <c r="D451" s="693"/>
    </row>
    <row r="452" spans="2:4" x14ac:dyDescent="0.2">
      <c r="B452" s="694"/>
      <c r="C452" s="694"/>
      <c r="D452" s="693"/>
    </row>
    <row r="453" spans="2:4" x14ac:dyDescent="0.2">
      <c r="B453" s="694"/>
      <c r="C453" s="694"/>
      <c r="D453" s="693"/>
    </row>
    <row r="454" spans="2:4" x14ac:dyDescent="0.2">
      <c r="B454" s="694"/>
      <c r="C454" s="694"/>
      <c r="D454" s="693"/>
    </row>
    <row r="455" spans="2:4" x14ac:dyDescent="0.2">
      <c r="B455" s="694"/>
      <c r="C455" s="694"/>
      <c r="D455" s="693"/>
    </row>
    <row r="456" spans="2:4" x14ac:dyDescent="0.2">
      <c r="B456" s="694"/>
      <c r="C456" s="694"/>
      <c r="D456" s="693"/>
    </row>
    <row r="457" spans="2:4" x14ac:dyDescent="0.2">
      <c r="B457" s="694"/>
      <c r="C457" s="694"/>
      <c r="D457" s="693"/>
    </row>
    <row r="458" spans="2:4" x14ac:dyDescent="0.2">
      <c r="B458" s="694"/>
      <c r="C458" s="694"/>
      <c r="D458" s="693"/>
    </row>
    <row r="459" spans="2:4" x14ac:dyDescent="0.2">
      <c r="B459" s="694"/>
      <c r="C459" s="694"/>
      <c r="D459" s="693"/>
    </row>
    <row r="460" spans="2:4" x14ac:dyDescent="0.2">
      <c r="B460" s="694"/>
      <c r="C460" s="694"/>
      <c r="D460" s="693"/>
    </row>
    <row r="461" spans="2:4" x14ac:dyDescent="0.2">
      <c r="B461" s="694"/>
      <c r="C461" s="694"/>
      <c r="D461" s="693"/>
    </row>
    <row r="462" spans="2:4" x14ac:dyDescent="0.2">
      <c r="B462" s="694"/>
      <c r="C462" s="694"/>
      <c r="D462" s="693"/>
    </row>
    <row r="463" spans="2:4" x14ac:dyDescent="0.2">
      <c r="B463" s="694"/>
      <c r="C463" s="694"/>
      <c r="D463" s="693"/>
    </row>
    <row r="464" spans="2:4" x14ac:dyDescent="0.2">
      <c r="B464" s="694"/>
      <c r="C464" s="694"/>
      <c r="D464" s="693"/>
    </row>
    <row r="465" spans="2:4" x14ac:dyDescent="0.2">
      <c r="B465" s="694"/>
      <c r="C465" s="694"/>
      <c r="D465" s="693"/>
    </row>
    <row r="466" spans="2:4" x14ac:dyDescent="0.2">
      <c r="B466" s="694"/>
      <c r="C466" s="694"/>
      <c r="D466" s="693"/>
    </row>
    <row r="467" spans="2:4" x14ac:dyDescent="0.2">
      <c r="B467" s="694"/>
      <c r="C467" s="694"/>
      <c r="D467" s="693"/>
    </row>
    <row r="468" spans="2:4" x14ac:dyDescent="0.2">
      <c r="B468" s="694"/>
      <c r="C468" s="694"/>
      <c r="D468" s="693"/>
    </row>
    <row r="469" spans="2:4" x14ac:dyDescent="0.2">
      <c r="B469" s="694"/>
      <c r="C469" s="694"/>
      <c r="D469" s="693"/>
    </row>
    <row r="470" spans="2:4" x14ac:dyDescent="0.2">
      <c r="B470" s="694"/>
      <c r="C470" s="694"/>
      <c r="D470" s="693"/>
    </row>
    <row r="471" spans="2:4" x14ac:dyDescent="0.2">
      <c r="B471" s="694"/>
      <c r="C471" s="694"/>
      <c r="D471" s="693"/>
    </row>
    <row r="472" spans="2:4" x14ac:dyDescent="0.2">
      <c r="B472" s="694"/>
      <c r="C472" s="694"/>
      <c r="D472" s="693"/>
    </row>
    <row r="473" spans="2:4" x14ac:dyDescent="0.2">
      <c r="B473" s="694"/>
      <c r="C473" s="694"/>
      <c r="D473" s="693"/>
    </row>
    <row r="474" spans="2:4" x14ac:dyDescent="0.2">
      <c r="B474" s="694"/>
      <c r="C474" s="694"/>
      <c r="D474" s="693"/>
    </row>
    <row r="475" spans="2:4" x14ac:dyDescent="0.2">
      <c r="B475" s="694"/>
      <c r="C475" s="694"/>
      <c r="D475" s="693"/>
    </row>
    <row r="476" spans="2:4" x14ac:dyDescent="0.2">
      <c r="B476" s="694"/>
      <c r="C476" s="694"/>
      <c r="D476" s="693"/>
    </row>
    <row r="477" spans="2:4" x14ac:dyDescent="0.2">
      <c r="B477" s="694"/>
      <c r="C477" s="694"/>
      <c r="D477" s="693"/>
    </row>
    <row r="478" spans="2:4" x14ac:dyDescent="0.2">
      <c r="B478" s="694"/>
      <c r="C478" s="694"/>
      <c r="D478" s="693"/>
    </row>
    <row r="479" spans="2:4" x14ac:dyDescent="0.2">
      <c r="B479" s="694"/>
      <c r="C479" s="694"/>
      <c r="D479" s="693"/>
    </row>
    <row r="480" spans="2:4" x14ac:dyDescent="0.2">
      <c r="B480" s="694"/>
      <c r="C480" s="694"/>
      <c r="D480" s="693"/>
    </row>
    <row r="481" spans="2:4" x14ac:dyDescent="0.2">
      <c r="B481" s="694"/>
      <c r="C481" s="694"/>
      <c r="D481" s="693"/>
    </row>
    <row r="482" spans="2:4" x14ac:dyDescent="0.2">
      <c r="B482" s="694"/>
      <c r="C482" s="694"/>
      <c r="D482" s="693"/>
    </row>
    <row r="483" spans="2:4" x14ac:dyDescent="0.2">
      <c r="B483" s="694"/>
      <c r="C483" s="694"/>
      <c r="D483" s="693"/>
    </row>
    <row r="484" spans="2:4" x14ac:dyDescent="0.2">
      <c r="B484" s="694"/>
      <c r="C484" s="694"/>
      <c r="D484" s="693"/>
    </row>
    <row r="485" spans="2:4" x14ac:dyDescent="0.2">
      <c r="B485" s="694"/>
      <c r="C485" s="694"/>
      <c r="D485" s="693"/>
    </row>
    <row r="486" spans="2:4" x14ac:dyDescent="0.2">
      <c r="B486" s="694"/>
      <c r="C486" s="694"/>
      <c r="D486" s="693"/>
    </row>
    <row r="487" spans="2:4" x14ac:dyDescent="0.2">
      <c r="B487" s="694"/>
      <c r="C487" s="694"/>
      <c r="D487" s="693"/>
    </row>
    <row r="488" spans="2:4" x14ac:dyDescent="0.2">
      <c r="B488" s="694"/>
      <c r="C488" s="694"/>
      <c r="D488" s="693"/>
    </row>
    <row r="489" spans="2:4" x14ac:dyDescent="0.2">
      <c r="B489" s="694"/>
      <c r="C489" s="694"/>
      <c r="D489" s="693"/>
    </row>
    <row r="490" spans="2:4" x14ac:dyDescent="0.2">
      <c r="B490" s="694"/>
      <c r="C490" s="694"/>
      <c r="D490" s="693"/>
    </row>
    <row r="491" spans="2:4" x14ac:dyDescent="0.2">
      <c r="B491" s="694"/>
      <c r="C491" s="694"/>
      <c r="D491" s="693"/>
    </row>
    <row r="492" spans="2:4" x14ac:dyDescent="0.2">
      <c r="B492" s="694"/>
      <c r="C492" s="694"/>
      <c r="D492" s="693"/>
    </row>
    <row r="493" spans="2:4" x14ac:dyDescent="0.2">
      <c r="B493" s="694"/>
      <c r="C493" s="694"/>
      <c r="D493" s="693"/>
    </row>
    <row r="494" spans="2:4" x14ac:dyDescent="0.2">
      <c r="B494" s="694"/>
      <c r="C494" s="694"/>
      <c r="D494" s="693"/>
    </row>
    <row r="495" spans="2:4" x14ac:dyDescent="0.2">
      <c r="B495" s="694"/>
      <c r="C495" s="694"/>
      <c r="D495" s="693"/>
    </row>
    <row r="496" spans="2:4" x14ac:dyDescent="0.2">
      <c r="B496" s="694"/>
      <c r="C496" s="694"/>
      <c r="D496" s="693"/>
    </row>
    <row r="497" spans="2:4" x14ac:dyDescent="0.2">
      <c r="B497" s="694"/>
      <c r="C497" s="694"/>
      <c r="D497" s="693"/>
    </row>
    <row r="498" spans="2:4" x14ac:dyDescent="0.2">
      <c r="B498" s="694"/>
      <c r="C498" s="694"/>
      <c r="D498" s="693"/>
    </row>
    <row r="499" spans="2:4" x14ac:dyDescent="0.2">
      <c r="B499" s="694"/>
      <c r="C499" s="694"/>
      <c r="D499" s="693"/>
    </row>
    <row r="500" spans="2:4" x14ac:dyDescent="0.2">
      <c r="B500" s="694"/>
      <c r="C500" s="694"/>
      <c r="D500" s="693"/>
    </row>
    <row r="501" spans="2:4" x14ac:dyDescent="0.2">
      <c r="B501" s="694"/>
      <c r="C501" s="694"/>
      <c r="D501" s="693"/>
    </row>
    <row r="502" spans="2:4" x14ac:dyDescent="0.2">
      <c r="B502" s="694"/>
      <c r="C502" s="694"/>
      <c r="D502" s="693"/>
    </row>
    <row r="503" spans="2:4" x14ac:dyDescent="0.2">
      <c r="B503" s="694"/>
      <c r="C503" s="694"/>
      <c r="D503" s="693"/>
    </row>
    <row r="504" spans="2:4" x14ac:dyDescent="0.2">
      <c r="B504" s="694"/>
      <c r="C504" s="694"/>
      <c r="D504" s="693"/>
    </row>
    <row r="505" spans="2:4" x14ac:dyDescent="0.2">
      <c r="B505" s="694"/>
      <c r="C505" s="694"/>
      <c r="D505" s="693"/>
    </row>
    <row r="506" spans="2:4" x14ac:dyDescent="0.2">
      <c r="B506" s="694"/>
      <c r="C506" s="694"/>
      <c r="D506" s="693"/>
    </row>
    <row r="507" spans="2:4" x14ac:dyDescent="0.2">
      <c r="B507" s="694"/>
      <c r="C507" s="694"/>
      <c r="D507" s="693"/>
    </row>
    <row r="508" spans="2:4" x14ac:dyDescent="0.2">
      <c r="B508" s="694"/>
      <c r="C508" s="694"/>
      <c r="D508" s="693"/>
    </row>
    <row r="509" spans="2:4" x14ac:dyDescent="0.2">
      <c r="B509" s="694"/>
      <c r="C509" s="694"/>
      <c r="D509" s="693"/>
    </row>
    <row r="510" spans="2:4" x14ac:dyDescent="0.2">
      <c r="B510" s="694"/>
      <c r="C510" s="694"/>
      <c r="D510" s="693"/>
    </row>
    <row r="511" spans="2:4" x14ac:dyDescent="0.2">
      <c r="B511" s="694"/>
      <c r="C511" s="694"/>
      <c r="D511" s="693"/>
    </row>
    <row r="512" spans="2:4" x14ac:dyDescent="0.2">
      <c r="B512" s="694"/>
      <c r="C512" s="694"/>
      <c r="D512" s="693"/>
    </row>
    <row r="513" spans="2:4" x14ac:dyDescent="0.2">
      <c r="B513" s="694"/>
      <c r="C513" s="694"/>
      <c r="D513" s="693"/>
    </row>
    <row r="514" spans="2:4" x14ac:dyDescent="0.2">
      <c r="B514" s="694"/>
      <c r="C514" s="694"/>
      <c r="D514" s="693"/>
    </row>
    <row r="515" spans="2:4" x14ac:dyDescent="0.2">
      <c r="B515" s="694"/>
      <c r="C515" s="694"/>
      <c r="D515" s="693"/>
    </row>
    <row r="516" spans="2:4" x14ac:dyDescent="0.2">
      <c r="B516" s="694"/>
      <c r="C516" s="694"/>
      <c r="D516" s="693"/>
    </row>
    <row r="517" spans="2:4" x14ac:dyDescent="0.2">
      <c r="B517" s="694"/>
      <c r="C517" s="694"/>
      <c r="D517" s="693"/>
    </row>
    <row r="518" spans="2:4" x14ac:dyDescent="0.2">
      <c r="B518" s="694"/>
      <c r="C518" s="694"/>
      <c r="D518" s="693"/>
    </row>
    <row r="519" spans="2:4" x14ac:dyDescent="0.2">
      <c r="B519" s="694"/>
      <c r="C519" s="694"/>
      <c r="D519" s="693"/>
    </row>
    <row r="520" spans="2:4" x14ac:dyDescent="0.2">
      <c r="B520" s="694"/>
      <c r="C520" s="694"/>
      <c r="D520" s="693"/>
    </row>
    <row r="521" spans="2:4" x14ac:dyDescent="0.2">
      <c r="B521" s="694"/>
      <c r="C521" s="694"/>
      <c r="D521" s="693"/>
    </row>
    <row r="522" spans="2:4" x14ac:dyDescent="0.2">
      <c r="B522" s="694"/>
      <c r="C522" s="694"/>
      <c r="D522" s="693"/>
    </row>
    <row r="523" spans="2:4" x14ac:dyDescent="0.2">
      <c r="B523" s="694"/>
      <c r="C523" s="694"/>
      <c r="D523" s="693"/>
    </row>
    <row r="524" spans="2:4" x14ac:dyDescent="0.2">
      <c r="B524" s="694"/>
      <c r="C524" s="694"/>
      <c r="D524" s="693"/>
    </row>
    <row r="525" spans="2:4" x14ac:dyDescent="0.2">
      <c r="B525" s="694"/>
      <c r="C525" s="694"/>
      <c r="D525" s="693"/>
    </row>
    <row r="526" spans="2:4" x14ac:dyDescent="0.2">
      <c r="B526" s="694"/>
      <c r="C526" s="694"/>
      <c r="D526" s="693"/>
    </row>
    <row r="527" spans="2:4" x14ac:dyDescent="0.2">
      <c r="B527" s="694"/>
      <c r="C527" s="694"/>
      <c r="D527" s="693"/>
    </row>
    <row r="528" spans="2:4" x14ac:dyDescent="0.2">
      <c r="B528" s="694"/>
      <c r="C528" s="694"/>
      <c r="D528" s="693"/>
    </row>
    <row r="529" spans="2:4" x14ac:dyDescent="0.2">
      <c r="B529" s="694"/>
      <c r="C529" s="694"/>
      <c r="D529" s="693"/>
    </row>
    <row r="530" spans="2:4" x14ac:dyDescent="0.2">
      <c r="B530" s="694"/>
      <c r="C530" s="694"/>
      <c r="D530" s="693"/>
    </row>
    <row r="531" spans="2:4" x14ac:dyDescent="0.2">
      <c r="B531" s="694"/>
      <c r="C531" s="694"/>
      <c r="D531" s="693"/>
    </row>
    <row r="532" spans="2:4" x14ac:dyDescent="0.2">
      <c r="B532" s="694"/>
      <c r="C532" s="694"/>
      <c r="D532" s="693"/>
    </row>
    <row r="533" spans="2:4" x14ac:dyDescent="0.2">
      <c r="B533" s="694"/>
      <c r="C533" s="694"/>
      <c r="D533" s="693"/>
    </row>
    <row r="534" spans="2:4" x14ac:dyDescent="0.2">
      <c r="B534" s="694"/>
      <c r="C534" s="694"/>
      <c r="D534" s="693"/>
    </row>
    <row r="535" spans="2:4" x14ac:dyDescent="0.2">
      <c r="B535" s="694"/>
      <c r="C535" s="694"/>
      <c r="D535" s="693"/>
    </row>
    <row r="536" spans="2:4" x14ac:dyDescent="0.2">
      <c r="B536" s="694"/>
      <c r="C536" s="694"/>
      <c r="D536" s="693"/>
    </row>
    <row r="537" spans="2:4" x14ac:dyDescent="0.2">
      <c r="B537" s="694"/>
      <c r="C537" s="694"/>
      <c r="D537" s="693"/>
    </row>
    <row r="538" spans="2:4" x14ac:dyDescent="0.2">
      <c r="B538" s="694"/>
      <c r="C538" s="694"/>
      <c r="D538" s="693"/>
    </row>
    <row r="539" spans="2:4" x14ac:dyDescent="0.2">
      <c r="B539" s="694"/>
      <c r="C539" s="694"/>
      <c r="D539" s="693"/>
    </row>
    <row r="540" spans="2:4" x14ac:dyDescent="0.2">
      <c r="B540" s="694"/>
      <c r="C540" s="694"/>
      <c r="D540" s="693"/>
    </row>
    <row r="541" spans="2:4" x14ac:dyDescent="0.2">
      <c r="B541" s="694"/>
      <c r="C541" s="694"/>
      <c r="D541" s="693"/>
    </row>
    <row r="542" spans="2:4" x14ac:dyDescent="0.2">
      <c r="B542" s="694"/>
      <c r="C542" s="694"/>
      <c r="D542" s="693"/>
    </row>
    <row r="543" spans="2:4" x14ac:dyDescent="0.2">
      <c r="B543" s="694"/>
      <c r="C543" s="694"/>
      <c r="D543" s="693"/>
    </row>
    <row r="544" spans="2:4" x14ac:dyDescent="0.2">
      <c r="B544" s="694"/>
      <c r="C544" s="694"/>
      <c r="D544" s="693"/>
    </row>
    <row r="545" spans="2:4" x14ac:dyDescent="0.2">
      <c r="B545" s="694"/>
      <c r="C545" s="694"/>
      <c r="D545" s="693"/>
    </row>
    <row r="546" spans="2:4" x14ac:dyDescent="0.2">
      <c r="B546" s="694"/>
      <c r="C546" s="694"/>
      <c r="D546" s="693"/>
    </row>
    <row r="547" spans="2:4" x14ac:dyDescent="0.2">
      <c r="B547" s="694"/>
      <c r="C547" s="694"/>
      <c r="D547" s="693"/>
    </row>
    <row r="548" spans="2:4" x14ac:dyDescent="0.2">
      <c r="B548" s="694"/>
      <c r="C548" s="694"/>
      <c r="D548" s="693"/>
    </row>
    <row r="549" spans="2:4" x14ac:dyDescent="0.2">
      <c r="B549" s="694"/>
      <c r="C549" s="694"/>
      <c r="D549" s="693"/>
    </row>
    <row r="550" spans="2:4" x14ac:dyDescent="0.2">
      <c r="B550" s="694"/>
      <c r="C550" s="694"/>
      <c r="D550" s="693"/>
    </row>
    <row r="551" spans="2:4" x14ac:dyDescent="0.2">
      <c r="B551" s="694"/>
      <c r="C551" s="694"/>
      <c r="D551" s="693"/>
    </row>
    <row r="552" spans="2:4" x14ac:dyDescent="0.2">
      <c r="B552" s="694"/>
      <c r="C552" s="694"/>
      <c r="D552" s="693"/>
    </row>
    <row r="553" spans="2:4" x14ac:dyDescent="0.2">
      <c r="B553" s="694"/>
      <c r="C553" s="694"/>
      <c r="D553" s="693"/>
    </row>
    <row r="554" spans="2:4" x14ac:dyDescent="0.2">
      <c r="B554" s="694"/>
      <c r="C554" s="694"/>
      <c r="D554" s="693"/>
    </row>
    <row r="555" spans="2:4" x14ac:dyDescent="0.2">
      <c r="B555" s="694"/>
      <c r="C555" s="694"/>
      <c r="D555" s="693"/>
    </row>
    <row r="556" spans="2:4" x14ac:dyDescent="0.2">
      <c r="B556" s="694"/>
      <c r="C556" s="694"/>
      <c r="D556" s="693"/>
    </row>
    <row r="557" spans="2:4" x14ac:dyDescent="0.2">
      <c r="B557" s="694"/>
      <c r="C557" s="694"/>
      <c r="D557" s="693"/>
    </row>
    <row r="558" spans="2:4" x14ac:dyDescent="0.2">
      <c r="B558" s="694"/>
      <c r="C558" s="694"/>
      <c r="D558" s="693"/>
    </row>
    <row r="559" spans="2:4" x14ac:dyDescent="0.2">
      <c r="B559" s="694"/>
      <c r="C559" s="694"/>
      <c r="D559" s="693"/>
    </row>
    <row r="560" spans="2:4" x14ac:dyDescent="0.2">
      <c r="B560" s="694"/>
      <c r="C560" s="694"/>
      <c r="D560" s="693"/>
    </row>
    <row r="561" spans="2:4" x14ac:dyDescent="0.2">
      <c r="B561" s="694"/>
      <c r="C561" s="694"/>
      <c r="D561" s="693"/>
    </row>
    <row r="562" spans="2:4" x14ac:dyDescent="0.2">
      <c r="B562" s="694"/>
      <c r="C562" s="694"/>
      <c r="D562" s="693"/>
    </row>
    <row r="563" spans="2:4" x14ac:dyDescent="0.2">
      <c r="B563" s="694"/>
      <c r="C563" s="694"/>
      <c r="D563" s="693"/>
    </row>
    <row r="564" spans="2:4" x14ac:dyDescent="0.2">
      <c r="B564" s="694"/>
      <c r="C564" s="694"/>
      <c r="D564" s="693"/>
    </row>
    <row r="565" spans="2:4" x14ac:dyDescent="0.2">
      <c r="B565" s="694"/>
      <c r="C565" s="694"/>
      <c r="D565" s="693"/>
    </row>
    <row r="566" spans="2:4" x14ac:dyDescent="0.2">
      <c r="B566" s="694"/>
      <c r="C566" s="694"/>
      <c r="D566" s="693"/>
    </row>
    <row r="567" spans="2:4" x14ac:dyDescent="0.2">
      <c r="B567" s="694"/>
      <c r="C567" s="694"/>
      <c r="D567" s="693"/>
    </row>
    <row r="568" spans="2:4" x14ac:dyDescent="0.2">
      <c r="B568" s="694"/>
      <c r="C568" s="694"/>
      <c r="D568" s="693"/>
    </row>
    <row r="569" spans="2:4" x14ac:dyDescent="0.2">
      <c r="B569" s="694"/>
      <c r="C569" s="694"/>
      <c r="D569" s="693"/>
    </row>
    <row r="570" spans="2:4" x14ac:dyDescent="0.2">
      <c r="B570" s="694"/>
      <c r="C570" s="694"/>
      <c r="D570" s="693"/>
    </row>
    <row r="571" spans="2:4" x14ac:dyDescent="0.2">
      <c r="B571" s="694"/>
      <c r="C571" s="694"/>
      <c r="D571" s="693"/>
    </row>
    <row r="572" spans="2:4" x14ac:dyDescent="0.2">
      <c r="B572" s="694"/>
      <c r="C572" s="694"/>
      <c r="D572" s="693"/>
    </row>
    <row r="573" spans="2:4" x14ac:dyDescent="0.2">
      <c r="B573" s="694"/>
      <c r="C573" s="694"/>
      <c r="D573" s="693"/>
    </row>
    <row r="574" spans="2:4" x14ac:dyDescent="0.2">
      <c r="B574" s="694"/>
      <c r="C574" s="694"/>
      <c r="D574" s="693"/>
    </row>
    <row r="575" spans="2:4" x14ac:dyDescent="0.2">
      <c r="B575" s="694"/>
      <c r="C575" s="694"/>
      <c r="D575" s="693"/>
    </row>
    <row r="576" spans="2:4" x14ac:dyDescent="0.2">
      <c r="B576" s="694"/>
      <c r="C576" s="694"/>
      <c r="D576" s="693"/>
    </row>
    <row r="577" spans="2:4" x14ac:dyDescent="0.2">
      <c r="B577" s="694"/>
      <c r="C577" s="694"/>
      <c r="D577" s="693"/>
    </row>
    <row r="578" spans="2:4" x14ac:dyDescent="0.2">
      <c r="B578" s="694"/>
      <c r="C578" s="694"/>
      <c r="D578" s="693"/>
    </row>
    <row r="579" spans="2:4" x14ac:dyDescent="0.2">
      <c r="B579" s="694"/>
      <c r="C579" s="694"/>
      <c r="D579" s="693"/>
    </row>
    <row r="580" spans="2:4" x14ac:dyDescent="0.2">
      <c r="B580" s="694"/>
      <c r="C580" s="694"/>
      <c r="D580" s="693"/>
    </row>
    <row r="581" spans="2:4" x14ac:dyDescent="0.2">
      <c r="B581" s="694"/>
      <c r="C581" s="694"/>
      <c r="D581" s="693"/>
    </row>
    <row r="582" spans="2:4" x14ac:dyDescent="0.2">
      <c r="B582" s="694"/>
      <c r="C582" s="694"/>
      <c r="D582" s="693"/>
    </row>
    <row r="583" spans="2:4" x14ac:dyDescent="0.2">
      <c r="B583" s="694"/>
      <c r="C583" s="694"/>
      <c r="D583" s="693"/>
    </row>
    <row r="584" spans="2:4" x14ac:dyDescent="0.2">
      <c r="B584" s="694"/>
      <c r="C584" s="694"/>
      <c r="D584" s="693"/>
    </row>
    <row r="585" spans="2:4" x14ac:dyDescent="0.2">
      <c r="B585" s="694"/>
      <c r="C585" s="694"/>
      <c r="D585" s="693"/>
    </row>
    <row r="586" spans="2:4" x14ac:dyDescent="0.2">
      <c r="B586" s="694"/>
      <c r="C586" s="694"/>
      <c r="D586" s="693"/>
    </row>
    <row r="587" spans="2:4" x14ac:dyDescent="0.2">
      <c r="B587" s="694"/>
      <c r="C587" s="694"/>
      <c r="D587" s="693"/>
    </row>
    <row r="588" spans="2:4" x14ac:dyDescent="0.2">
      <c r="B588" s="694"/>
      <c r="C588" s="694"/>
      <c r="D588" s="693"/>
    </row>
    <row r="589" spans="2:4" x14ac:dyDescent="0.2">
      <c r="B589" s="694"/>
      <c r="C589" s="694"/>
      <c r="D589" s="693"/>
    </row>
    <row r="590" spans="2:4" x14ac:dyDescent="0.2">
      <c r="B590" s="694"/>
      <c r="C590" s="694"/>
      <c r="D590" s="693"/>
    </row>
    <row r="591" spans="2:4" x14ac:dyDescent="0.2">
      <c r="B591" s="694"/>
      <c r="C591" s="694"/>
      <c r="D591" s="693"/>
    </row>
    <row r="592" spans="2:4" x14ac:dyDescent="0.2">
      <c r="B592" s="694"/>
      <c r="C592" s="694"/>
      <c r="D592" s="693"/>
    </row>
    <row r="593" spans="2:4" x14ac:dyDescent="0.2">
      <c r="B593" s="694"/>
      <c r="C593" s="694"/>
      <c r="D593" s="693"/>
    </row>
    <row r="594" spans="2:4" x14ac:dyDescent="0.2">
      <c r="B594" s="694"/>
      <c r="C594" s="694"/>
      <c r="D594" s="693"/>
    </row>
    <row r="595" spans="2:4" x14ac:dyDescent="0.2">
      <c r="B595" s="694"/>
      <c r="C595" s="694"/>
      <c r="D595" s="693"/>
    </row>
    <row r="596" spans="2:4" x14ac:dyDescent="0.2">
      <c r="B596" s="694"/>
      <c r="C596" s="694"/>
      <c r="D596" s="693"/>
    </row>
    <row r="597" spans="2:4" x14ac:dyDescent="0.2">
      <c r="B597" s="694"/>
      <c r="C597" s="694"/>
      <c r="D597" s="693"/>
    </row>
    <row r="598" spans="2:4" x14ac:dyDescent="0.2">
      <c r="B598" s="694"/>
      <c r="C598" s="694"/>
      <c r="D598" s="693"/>
    </row>
    <row r="599" spans="2:4" x14ac:dyDescent="0.2">
      <c r="B599" s="694"/>
      <c r="C599" s="694"/>
      <c r="D599" s="693"/>
    </row>
    <row r="600" spans="2:4" x14ac:dyDescent="0.2">
      <c r="B600" s="694"/>
      <c r="C600" s="694"/>
      <c r="D600" s="693"/>
    </row>
    <row r="601" spans="2:4" x14ac:dyDescent="0.2">
      <c r="B601" s="694"/>
      <c r="C601" s="694"/>
      <c r="D601" s="693"/>
    </row>
    <row r="602" spans="2:4" x14ac:dyDescent="0.2">
      <c r="B602" s="694"/>
      <c r="C602" s="694"/>
      <c r="D602" s="693"/>
    </row>
    <row r="603" spans="2:4" x14ac:dyDescent="0.2">
      <c r="B603" s="694"/>
      <c r="C603" s="694"/>
      <c r="D603" s="693"/>
    </row>
    <row r="604" spans="2:4" x14ac:dyDescent="0.2">
      <c r="B604" s="694"/>
      <c r="C604" s="694"/>
      <c r="D604" s="693"/>
    </row>
    <row r="605" spans="2:4" x14ac:dyDescent="0.2">
      <c r="B605" s="694"/>
      <c r="C605" s="694"/>
      <c r="D605" s="693"/>
    </row>
    <row r="606" spans="2:4" x14ac:dyDescent="0.2">
      <c r="B606" s="694"/>
      <c r="C606" s="694"/>
      <c r="D606" s="693"/>
    </row>
    <row r="607" spans="2:4" x14ac:dyDescent="0.2">
      <c r="B607" s="694"/>
      <c r="C607" s="694"/>
      <c r="D607" s="693"/>
    </row>
    <row r="608" spans="2:4" x14ac:dyDescent="0.2">
      <c r="B608" s="694"/>
      <c r="C608" s="694"/>
      <c r="D608" s="693"/>
    </row>
    <row r="609" spans="2:4" x14ac:dyDescent="0.2">
      <c r="B609" s="694"/>
      <c r="C609" s="694"/>
      <c r="D609" s="693"/>
    </row>
    <row r="610" spans="2:4" x14ac:dyDescent="0.2">
      <c r="B610" s="694"/>
      <c r="C610" s="694"/>
      <c r="D610" s="693"/>
    </row>
    <row r="611" spans="2:4" x14ac:dyDescent="0.2">
      <c r="B611" s="694"/>
      <c r="C611" s="694"/>
      <c r="D611" s="693"/>
    </row>
    <row r="612" spans="2:4" x14ac:dyDescent="0.2">
      <c r="B612" s="694"/>
      <c r="C612" s="694"/>
      <c r="D612" s="693"/>
    </row>
    <row r="613" spans="2:4" x14ac:dyDescent="0.2">
      <c r="B613" s="694"/>
      <c r="C613" s="694"/>
      <c r="D613" s="693"/>
    </row>
    <row r="614" spans="2:4" x14ac:dyDescent="0.2">
      <c r="B614" s="694"/>
      <c r="C614" s="694"/>
      <c r="D614" s="693"/>
    </row>
    <row r="615" spans="2:4" x14ac:dyDescent="0.2">
      <c r="B615" s="694"/>
      <c r="C615" s="694"/>
      <c r="D615" s="693"/>
    </row>
    <row r="616" spans="2:4" x14ac:dyDescent="0.2">
      <c r="B616" s="694"/>
      <c r="C616" s="694"/>
      <c r="D616" s="693"/>
    </row>
    <row r="617" spans="2:4" x14ac:dyDescent="0.2">
      <c r="B617" s="694"/>
      <c r="C617" s="694"/>
      <c r="D617" s="693"/>
    </row>
    <row r="618" spans="2:4" x14ac:dyDescent="0.2">
      <c r="B618" s="694"/>
      <c r="C618" s="694"/>
      <c r="D618" s="693"/>
    </row>
    <row r="619" spans="2:4" x14ac:dyDescent="0.2">
      <c r="B619" s="694"/>
      <c r="C619" s="694"/>
      <c r="D619" s="693"/>
    </row>
    <row r="620" spans="2:4" x14ac:dyDescent="0.2">
      <c r="B620" s="694"/>
      <c r="C620" s="694"/>
      <c r="D620" s="693"/>
    </row>
    <row r="621" spans="2:4" x14ac:dyDescent="0.2">
      <c r="B621" s="694"/>
      <c r="C621" s="694"/>
      <c r="D621" s="693"/>
    </row>
    <row r="622" spans="2:4" x14ac:dyDescent="0.2">
      <c r="B622" s="694"/>
      <c r="C622" s="694"/>
      <c r="D622" s="693"/>
    </row>
    <row r="623" spans="2:4" x14ac:dyDescent="0.2">
      <c r="B623" s="694"/>
      <c r="C623" s="694"/>
      <c r="D623" s="693"/>
    </row>
    <row r="624" spans="2:4" x14ac:dyDescent="0.2">
      <c r="B624" s="694"/>
      <c r="C624" s="694"/>
      <c r="D624" s="693"/>
    </row>
    <row r="625" spans="2:4" x14ac:dyDescent="0.2">
      <c r="B625" s="694"/>
      <c r="C625" s="694"/>
      <c r="D625" s="693"/>
    </row>
    <row r="626" spans="2:4" x14ac:dyDescent="0.2">
      <c r="B626" s="694"/>
      <c r="C626" s="694"/>
      <c r="D626" s="693"/>
    </row>
    <row r="627" spans="2:4" x14ac:dyDescent="0.2">
      <c r="B627" s="694"/>
      <c r="C627" s="694"/>
      <c r="D627" s="693"/>
    </row>
    <row r="628" spans="2:4" x14ac:dyDescent="0.2">
      <c r="B628" s="694"/>
      <c r="C628" s="694"/>
      <c r="D628" s="693"/>
    </row>
    <row r="629" spans="2:4" x14ac:dyDescent="0.2">
      <c r="B629" s="694"/>
      <c r="C629" s="694"/>
      <c r="D629" s="693"/>
    </row>
    <row r="630" spans="2:4" x14ac:dyDescent="0.2">
      <c r="B630" s="694"/>
      <c r="C630" s="694"/>
      <c r="D630" s="693"/>
    </row>
    <row r="631" spans="2:4" x14ac:dyDescent="0.2">
      <c r="B631" s="694"/>
      <c r="C631" s="694"/>
      <c r="D631" s="693"/>
    </row>
    <row r="632" spans="2:4" x14ac:dyDescent="0.2">
      <c r="B632" s="694"/>
      <c r="C632" s="694"/>
      <c r="D632" s="693"/>
    </row>
    <row r="633" spans="2:4" x14ac:dyDescent="0.2">
      <c r="B633" s="694"/>
      <c r="C633" s="694"/>
      <c r="D633" s="693"/>
    </row>
    <row r="634" spans="2:4" x14ac:dyDescent="0.2">
      <c r="B634" s="694"/>
      <c r="C634" s="694"/>
      <c r="D634" s="693"/>
    </row>
    <row r="635" spans="2:4" x14ac:dyDescent="0.2">
      <c r="B635" s="694"/>
      <c r="C635" s="694"/>
      <c r="D635" s="693"/>
    </row>
    <row r="636" spans="2:4" x14ac:dyDescent="0.2">
      <c r="B636" s="694"/>
      <c r="C636" s="694"/>
      <c r="D636" s="693"/>
    </row>
    <row r="637" spans="2:4" x14ac:dyDescent="0.2">
      <c r="B637" s="694"/>
      <c r="C637" s="694"/>
      <c r="D637" s="693"/>
    </row>
    <row r="638" spans="2:4" x14ac:dyDescent="0.2">
      <c r="B638" s="694"/>
      <c r="C638" s="694"/>
      <c r="D638" s="693"/>
    </row>
    <row r="639" spans="2:4" x14ac:dyDescent="0.2">
      <c r="B639" s="694"/>
      <c r="C639" s="694"/>
      <c r="D639" s="693"/>
    </row>
    <row r="640" spans="2:4" x14ac:dyDescent="0.2">
      <c r="B640" s="694"/>
      <c r="C640" s="694"/>
      <c r="D640" s="693"/>
    </row>
    <row r="641" spans="2:4" x14ac:dyDescent="0.2">
      <c r="B641" s="694"/>
      <c r="C641" s="694"/>
      <c r="D641" s="693"/>
    </row>
    <row r="642" spans="2:4" x14ac:dyDescent="0.2">
      <c r="B642" s="694"/>
      <c r="C642" s="694"/>
      <c r="D642" s="693"/>
    </row>
    <row r="643" spans="2:4" x14ac:dyDescent="0.2">
      <c r="B643" s="694"/>
      <c r="C643" s="694"/>
      <c r="D643" s="693"/>
    </row>
    <row r="644" spans="2:4" x14ac:dyDescent="0.2">
      <c r="B644" s="694"/>
      <c r="C644" s="694"/>
      <c r="D644" s="693"/>
    </row>
    <row r="645" spans="2:4" x14ac:dyDescent="0.2">
      <c r="B645" s="694"/>
      <c r="C645" s="694"/>
      <c r="D645" s="693"/>
    </row>
    <row r="646" spans="2:4" x14ac:dyDescent="0.2">
      <c r="B646" s="694"/>
      <c r="C646" s="694"/>
      <c r="D646" s="693"/>
    </row>
    <row r="647" spans="2:4" x14ac:dyDescent="0.2">
      <c r="B647" s="694"/>
      <c r="C647" s="694"/>
      <c r="D647" s="693"/>
    </row>
    <row r="648" spans="2:4" x14ac:dyDescent="0.2">
      <c r="B648" s="694"/>
      <c r="C648" s="694"/>
      <c r="D648" s="693"/>
    </row>
    <row r="649" spans="2:4" x14ac:dyDescent="0.2">
      <c r="B649" s="694"/>
      <c r="C649" s="694"/>
      <c r="D649" s="693"/>
    </row>
    <row r="650" spans="2:4" x14ac:dyDescent="0.2">
      <c r="B650" s="694"/>
      <c r="C650" s="694"/>
      <c r="D650" s="693"/>
    </row>
    <row r="651" spans="2:4" x14ac:dyDescent="0.2">
      <c r="B651" s="694"/>
      <c r="C651" s="694"/>
      <c r="D651" s="693"/>
    </row>
    <row r="652" spans="2:4" x14ac:dyDescent="0.2">
      <c r="B652" s="694"/>
      <c r="C652" s="694"/>
      <c r="D652" s="693"/>
    </row>
    <row r="653" spans="2:4" x14ac:dyDescent="0.2">
      <c r="B653" s="694"/>
      <c r="C653" s="694"/>
      <c r="D653" s="693"/>
    </row>
    <row r="654" spans="2:4" x14ac:dyDescent="0.2">
      <c r="B654" s="694"/>
      <c r="C654" s="694"/>
      <c r="D654" s="693"/>
    </row>
    <row r="655" spans="2:4" x14ac:dyDescent="0.2">
      <c r="B655" s="694"/>
      <c r="C655" s="694"/>
      <c r="D655" s="693"/>
    </row>
    <row r="656" spans="2:4" x14ac:dyDescent="0.2">
      <c r="B656" s="694"/>
      <c r="C656" s="694"/>
      <c r="D656" s="693"/>
    </row>
    <row r="657" spans="2:4" x14ac:dyDescent="0.2">
      <c r="B657" s="694"/>
      <c r="C657" s="694"/>
      <c r="D657" s="693"/>
    </row>
    <row r="658" spans="2:4" x14ac:dyDescent="0.2">
      <c r="B658" s="694"/>
      <c r="C658" s="694"/>
      <c r="D658" s="693"/>
    </row>
    <row r="659" spans="2:4" x14ac:dyDescent="0.2">
      <c r="B659" s="694"/>
      <c r="C659" s="694"/>
      <c r="D659" s="693"/>
    </row>
    <row r="660" spans="2:4" x14ac:dyDescent="0.2">
      <c r="B660" s="694"/>
      <c r="C660" s="694"/>
      <c r="D660" s="693"/>
    </row>
    <row r="661" spans="2:4" x14ac:dyDescent="0.2">
      <c r="B661" s="694"/>
      <c r="C661" s="694"/>
      <c r="D661" s="693"/>
    </row>
    <row r="662" spans="2:4" x14ac:dyDescent="0.2">
      <c r="B662" s="694"/>
      <c r="C662" s="694"/>
      <c r="D662" s="693"/>
    </row>
    <row r="663" spans="2:4" x14ac:dyDescent="0.2">
      <c r="B663" s="694"/>
      <c r="C663" s="694"/>
      <c r="D663" s="693"/>
    </row>
    <row r="664" spans="2:4" x14ac:dyDescent="0.2">
      <c r="B664" s="694"/>
      <c r="C664" s="694"/>
      <c r="D664" s="693"/>
    </row>
    <row r="665" spans="2:4" x14ac:dyDescent="0.2">
      <c r="B665" s="694"/>
      <c r="C665" s="694"/>
      <c r="D665" s="693"/>
    </row>
    <row r="666" spans="2:4" x14ac:dyDescent="0.2">
      <c r="B666" s="694"/>
      <c r="C666" s="694"/>
      <c r="D666" s="693"/>
    </row>
    <row r="667" spans="2:4" x14ac:dyDescent="0.2">
      <c r="B667" s="694"/>
      <c r="C667" s="694"/>
      <c r="D667" s="693"/>
    </row>
  </sheetData>
  <pageMargins left="0.59055118110236227" right="0.19685039370078741" top="0.98425196850393704" bottom="1.1811023622047245" header="0.31496062992125984" footer="0.51181102362204722"/>
  <pageSetup paperSize="9" scale="47" fitToHeight="3" orientation="portrait" r:id="rId1"/>
  <headerFooter alignWithMargins="0">
    <oddHeader>&amp;L
N.B : Les sous-totaux contiennent les participations forfaitaires ou franchises.  Les postes détaillés sont  hors participations forfaitaires et franchises.&amp;CTAUX MOYEN DE REMBOURSEMENT
 DU REGIME GENERAL - ASSURANCE MALADIE
&amp;RA - &amp;P</oddHeader>
  </headerFooter>
  <rowBreaks count="2" manualBreakCount="2">
    <brk id="109" max="3" man="1"/>
    <brk id="160" max="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tabColor indexed="45"/>
  </sheetPr>
  <dimension ref="A1:L661"/>
  <sheetViews>
    <sheetView showZeros="0" view="pageBreakPreview" topLeftCell="B513" zoomScale="114" zoomScaleNormal="100" zoomScaleSheetLayoutView="114" workbookViewId="0">
      <selection activeCell="E659" sqref="E659:F659"/>
    </sheetView>
  </sheetViews>
  <sheetFormatPr baseColWidth="10" defaultRowHeight="11.25" x14ac:dyDescent="0.2"/>
  <cols>
    <col min="1" max="1" width="4" style="6" customWidth="1"/>
    <col min="2" max="2" width="68.140625" style="5" customWidth="1"/>
    <col min="3" max="3" width="15" style="3" bestFit="1" customWidth="1"/>
    <col min="4" max="4" width="12.140625" style="3" customWidth="1"/>
    <col min="5" max="5" width="15" style="3" customWidth="1"/>
    <col min="6" max="6" width="14.85546875" style="3" bestFit="1" customWidth="1"/>
    <col min="7" max="7" width="13.140625" style="3" bestFit="1"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
        <v>629</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628</v>
      </c>
      <c r="I5" s="20"/>
    </row>
    <row r="6" spans="1:9" ht="9" customHeight="1" x14ac:dyDescent="0.2">
      <c r="B6" s="21"/>
      <c r="C6" s="45" t="s">
        <v>5</v>
      </c>
      <c r="D6" s="44" t="s">
        <v>5</v>
      </c>
      <c r="E6" s="45"/>
      <c r="F6" s="220" t="s">
        <v>241</v>
      </c>
      <c r="G6" s="220" t="s">
        <v>239</v>
      </c>
      <c r="H6" s="22" t="s">
        <v>301</v>
      </c>
      <c r="I6" s="23"/>
    </row>
    <row r="7" spans="1:9" s="28" customFormat="1" ht="14.25" customHeight="1" x14ac:dyDescent="0.2">
      <c r="A7" s="24"/>
      <c r="B7" s="25" t="s">
        <v>285</v>
      </c>
      <c r="C7" s="287"/>
      <c r="D7" s="287"/>
      <c r="E7" s="287"/>
      <c r="F7" s="288"/>
      <c r="G7" s="288"/>
      <c r="H7" s="181"/>
      <c r="I7" s="27"/>
    </row>
    <row r="8" spans="1:9" s="28" customFormat="1" ht="11.25" customHeight="1" x14ac:dyDescent="0.2">
      <c r="A8" s="24"/>
      <c r="B8" s="31" t="s">
        <v>88</v>
      </c>
      <c r="C8" s="291"/>
      <c r="D8" s="291"/>
      <c r="E8" s="291"/>
      <c r="F8" s="292"/>
      <c r="G8" s="292"/>
      <c r="H8" s="178"/>
      <c r="I8" s="27"/>
    </row>
    <row r="9" spans="1:9" ht="10.5" customHeight="1" x14ac:dyDescent="0.2">
      <c r="B9" s="16" t="s">
        <v>22</v>
      </c>
      <c r="C9" s="289">
        <v>269208671.83000034</v>
      </c>
      <c r="D9" s="289">
        <v>154534614.1525</v>
      </c>
      <c r="E9" s="289">
        <v>423743285.98250031</v>
      </c>
      <c r="F9" s="290">
        <v>11984103.149999999</v>
      </c>
      <c r="G9" s="290">
        <v>2785271.6637500003</v>
      </c>
      <c r="H9" s="179">
        <v>9.7283724576905151E-2</v>
      </c>
      <c r="I9" s="20"/>
    </row>
    <row r="10" spans="1:9" ht="10.5" customHeight="1" x14ac:dyDescent="0.2">
      <c r="B10" s="16" t="s">
        <v>387</v>
      </c>
      <c r="C10" s="289">
        <v>19629.196079999954</v>
      </c>
      <c r="D10" s="289">
        <v>71068.557039999927</v>
      </c>
      <c r="E10" s="289">
        <v>90697.753119999878</v>
      </c>
      <c r="F10" s="290">
        <v>12723.349599999989</v>
      </c>
      <c r="G10" s="290">
        <v>285.6880000000001</v>
      </c>
      <c r="H10" s="179"/>
      <c r="I10" s="20"/>
    </row>
    <row r="11" spans="1:9" ht="10.5" customHeight="1" x14ac:dyDescent="0.2">
      <c r="B11" s="16" t="s">
        <v>100</v>
      </c>
      <c r="C11" s="289">
        <v>7509263.8599999901</v>
      </c>
      <c r="D11" s="289">
        <v>38582879.270550005</v>
      </c>
      <c r="E11" s="289">
        <v>46092143.13054999</v>
      </c>
      <c r="F11" s="290">
        <v>22537.399999999998</v>
      </c>
      <c r="G11" s="290">
        <v>155544.29</v>
      </c>
      <c r="H11" s="179">
        <v>1.2801716430757004E-3</v>
      </c>
      <c r="I11" s="20"/>
    </row>
    <row r="12" spans="1:9" ht="10.5" customHeight="1" x14ac:dyDescent="0.2">
      <c r="B12" s="16" t="s">
        <v>388</v>
      </c>
      <c r="C12" s="289">
        <v>26405.503920000046</v>
      </c>
      <c r="D12" s="289">
        <v>95602.542960000137</v>
      </c>
      <c r="E12" s="289">
        <v>122008.04688000018</v>
      </c>
      <c r="F12" s="290">
        <v>17115.650400000013</v>
      </c>
      <c r="G12" s="290">
        <v>384.31199999999984</v>
      </c>
      <c r="H12" s="179"/>
      <c r="I12" s="20"/>
    </row>
    <row r="13" spans="1:9" ht="10.5" customHeight="1" x14ac:dyDescent="0.2">
      <c r="B13" s="16" t="s">
        <v>340</v>
      </c>
      <c r="C13" s="289">
        <v>21253963.170000009</v>
      </c>
      <c r="D13" s="289">
        <v>19509709.779999986</v>
      </c>
      <c r="E13" s="289">
        <v>40763672.949999996</v>
      </c>
      <c r="F13" s="290">
        <v>3439679.4200000023</v>
      </c>
      <c r="G13" s="290">
        <v>208684.93000000002</v>
      </c>
      <c r="H13" s="179">
        <v>6.2880480332508037E-2</v>
      </c>
      <c r="I13" s="20"/>
    </row>
    <row r="14" spans="1:9" ht="10.5" customHeight="1" x14ac:dyDescent="0.2">
      <c r="B14" s="340" t="s">
        <v>90</v>
      </c>
      <c r="C14" s="289">
        <v>21168193.56000001</v>
      </c>
      <c r="D14" s="289">
        <v>19045256.189999986</v>
      </c>
      <c r="E14" s="289">
        <v>40213449.75</v>
      </c>
      <c r="F14" s="290">
        <v>2997265.8000000026</v>
      </c>
      <c r="G14" s="290">
        <v>207505.90000000002</v>
      </c>
      <c r="H14" s="179">
        <v>6.4493963146695643E-2</v>
      </c>
      <c r="I14" s="20"/>
    </row>
    <row r="15" spans="1:9" ht="10.5" customHeight="1" x14ac:dyDescent="0.2">
      <c r="B15" s="33" t="s">
        <v>304</v>
      </c>
      <c r="C15" s="289">
        <v>1532090.2100000002</v>
      </c>
      <c r="D15" s="289">
        <v>698574.35999999964</v>
      </c>
      <c r="E15" s="289">
        <v>2230664.5700000003</v>
      </c>
      <c r="F15" s="290">
        <v>215272.06</v>
      </c>
      <c r="G15" s="290">
        <v>13170.99</v>
      </c>
      <c r="H15" s="179">
        <v>3.6549630902638075E-2</v>
      </c>
      <c r="I15" s="20"/>
    </row>
    <row r="16" spans="1:9" ht="10.5" customHeight="1" x14ac:dyDescent="0.2">
      <c r="B16" s="33" t="s">
        <v>305</v>
      </c>
      <c r="C16" s="289">
        <v>311.96000000000004</v>
      </c>
      <c r="D16" s="289"/>
      <c r="E16" s="289">
        <v>311.96000000000004</v>
      </c>
      <c r="F16" s="290"/>
      <c r="G16" s="290"/>
      <c r="H16" s="179"/>
      <c r="I16" s="20"/>
    </row>
    <row r="17" spans="2:9" ht="10.5" customHeight="1" x14ac:dyDescent="0.2">
      <c r="B17" s="33" t="s">
        <v>306</v>
      </c>
      <c r="C17" s="289">
        <v>384.27</v>
      </c>
      <c r="D17" s="289">
        <v>19988.350000000002</v>
      </c>
      <c r="E17" s="289">
        <v>20372.620000000003</v>
      </c>
      <c r="F17" s="290">
        <v>15328.400000000005</v>
      </c>
      <c r="G17" s="290">
        <v>83.600000000000009</v>
      </c>
      <c r="H17" s="179">
        <v>-0.12228220361985098</v>
      </c>
      <c r="I17" s="20"/>
    </row>
    <row r="18" spans="2:9" ht="10.5" customHeight="1" x14ac:dyDescent="0.2">
      <c r="B18" s="33" t="s">
        <v>307</v>
      </c>
      <c r="C18" s="289">
        <v>7577454.4899999974</v>
      </c>
      <c r="D18" s="289">
        <v>6168657.7099999962</v>
      </c>
      <c r="E18" s="289">
        <v>13746112.199999996</v>
      </c>
      <c r="F18" s="290">
        <v>427272.37</v>
      </c>
      <c r="G18" s="290">
        <v>66913.47</v>
      </c>
      <c r="H18" s="179">
        <v>-6.2007609832069766E-2</v>
      </c>
      <c r="I18" s="20"/>
    </row>
    <row r="19" spans="2:9" ht="10.5" customHeight="1" x14ac:dyDescent="0.2">
      <c r="B19" s="33" t="s">
        <v>308</v>
      </c>
      <c r="C19" s="289">
        <v>203331.25999999995</v>
      </c>
      <c r="D19" s="289">
        <v>31718.07</v>
      </c>
      <c r="E19" s="289">
        <v>235049.32999999996</v>
      </c>
      <c r="F19" s="290">
        <v>5146.9200000000019</v>
      </c>
      <c r="G19" s="290">
        <v>746.78</v>
      </c>
      <c r="H19" s="179">
        <v>0.37565519386668478</v>
      </c>
      <c r="I19" s="20"/>
    </row>
    <row r="20" spans="2:9" ht="10.5" customHeight="1" x14ac:dyDescent="0.2">
      <c r="B20" s="33" t="s">
        <v>309</v>
      </c>
      <c r="C20" s="289">
        <v>11854621.370000012</v>
      </c>
      <c r="D20" s="289">
        <v>12126317.69999999</v>
      </c>
      <c r="E20" s="289">
        <v>23980939.07</v>
      </c>
      <c r="F20" s="290">
        <v>2334246.0500000017</v>
      </c>
      <c r="G20" s="290">
        <v>126591.06000000003</v>
      </c>
      <c r="H20" s="179">
        <v>0.15425545478190505</v>
      </c>
      <c r="I20" s="20"/>
    </row>
    <row r="21" spans="2:9" ht="10.5" customHeight="1" x14ac:dyDescent="0.2">
      <c r="B21" s="33" t="s">
        <v>89</v>
      </c>
      <c r="C21" s="289">
        <v>85769.609999999899</v>
      </c>
      <c r="D21" s="289">
        <v>464453.58999999979</v>
      </c>
      <c r="E21" s="289">
        <v>550223.19999999972</v>
      </c>
      <c r="F21" s="290">
        <v>442413.61999999976</v>
      </c>
      <c r="G21" s="290">
        <v>1179.0300000000002</v>
      </c>
      <c r="H21" s="179">
        <v>-4.3120707093894817E-2</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184287.14085000008</v>
      </c>
      <c r="E24" s="289">
        <v>184287.14085000008</v>
      </c>
      <c r="F24" s="290"/>
      <c r="G24" s="290"/>
      <c r="H24" s="179">
        <v>0.63658653813222688</v>
      </c>
      <c r="I24" s="20"/>
    </row>
    <row r="25" spans="2:9" ht="10.5" customHeight="1" x14ac:dyDescent="0.2">
      <c r="B25" s="16" t="s">
        <v>96</v>
      </c>
      <c r="C25" s="289"/>
      <c r="D25" s="289"/>
      <c r="E25" s="289"/>
      <c r="F25" s="290"/>
      <c r="G25" s="290"/>
      <c r="H25" s="179"/>
      <c r="I25" s="20"/>
    </row>
    <row r="26" spans="2:9" ht="10.5" customHeight="1" x14ac:dyDescent="0.2">
      <c r="B26" s="16" t="s">
        <v>91</v>
      </c>
      <c r="C26" s="289">
        <v>2544812.7599999998</v>
      </c>
      <c r="D26" s="289">
        <v>1188487.1599999999</v>
      </c>
      <c r="E26" s="289">
        <v>3733299.92</v>
      </c>
      <c r="F26" s="290">
        <v>130577.73000000001</v>
      </c>
      <c r="G26" s="290">
        <v>41208.06</v>
      </c>
      <c r="H26" s="179">
        <v>1.4914460975011812E-2</v>
      </c>
      <c r="I26" s="34"/>
    </row>
    <row r="27" spans="2:9" ht="10.5" customHeight="1" x14ac:dyDescent="0.2">
      <c r="B27" s="16" t="s">
        <v>252</v>
      </c>
      <c r="C27" s="289"/>
      <c r="D27" s="289"/>
      <c r="E27" s="289"/>
      <c r="F27" s="290"/>
      <c r="G27" s="290"/>
      <c r="H27" s="179"/>
      <c r="I27" s="34"/>
    </row>
    <row r="28" spans="2:9" ht="10.5" customHeight="1" x14ac:dyDescent="0.2">
      <c r="B28" s="16" t="s">
        <v>95</v>
      </c>
      <c r="C28" s="289">
        <v>31928.999999999989</v>
      </c>
      <c r="D28" s="289">
        <v>143410.6</v>
      </c>
      <c r="E28" s="289">
        <v>175339.6</v>
      </c>
      <c r="F28" s="290">
        <v>175339.6</v>
      </c>
      <c r="G28" s="290">
        <v>368</v>
      </c>
      <c r="H28" s="179">
        <v>6.45930915437396E-2</v>
      </c>
      <c r="I28" s="34"/>
    </row>
    <row r="29" spans="2:9" ht="10.5" customHeight="1" x14ac:dyDescent="0.2">
      <c r="B29" s="16" t="s">
        <v>381</v>
      </c>
      <c r="C29" s="289">
        <v>6729809.3600000031</v>
      </c>
      <c r="D29" s="289">
        <v>3963790.4925000016</v>
      </c>
      <c r="E29" s="289">
        <v>10693599.852500005</v>
      </c>
      <c r="F29" s="290">
        <v>1007</v>
      </c>
      <c r="G29" s="290">
        <v>82506.850000000006</v>
      </c>
      <c r="H29" s="179">
        <v>3.5243293034417533E-2</v>
      </c>
      <c r="I29" s="34"/>
    </row>
    <row r="30" spans="2:9" ht="10.5" customHeight="1" x14ac:dyDescent="0.2">
      <c r="B30" s="16" t="s">
        <v>441</v>
      </c>
      <c r="C30" s="289"/>
      <c r="D30" s="289">
        <v>10667822.771112002</v>
      </c>
      <c r="E30" s="289">
        <v>10667822.771112002</v>
      </c>
      <c r="F30" s="290"/>
      <c r="G30" s="290"/>
      <c r="H30" s="179">
        <v>0.20594433055080552</v>
      </c>
      <c r="I30" s="34"/>
    </row>
    <row r="31" spans="2:9" ht="10.5" customHeight="1" x14ac:dyDescent="0.2">
      <c r="B31" s="16" t="s">
        <v>346</v>
      </c>
      <c r="C31" s="289"/>
      <c r="D31" s="289"/>
      <c r="E31" s="289"/>
      <c r="F31" s="290"/>
      <c r="G31" s="290"/>
      <c r="H31" s="179"/>
      <c r="I31" s="34"/>
    </row>
    <row r="32" spans="2:9" ht="10.5" customHeight="1" x14ac:dyDescent="0.2">
      <c r="B32" s="16" t="s">
        <v>312</v>
      </c>
      <c r="C32" s="289"/>
      <c r="D32" s="289"/>
      <c r="E32" s="289"/>
      <c r="F32" s="290"/>
      <c r="G32" s="290"/>
      <c r="H32" s="179"/>
      <c r="I32" s="34"/>
    </row>
    <row r="33" spans="1:11" ht="10.5" customHeight="1" x14ac:dyDescent="0.2">
      <c r="B33" s="16" t="s">
        <v>313</v>
      </c>
      <c r="C33" s="289"/>
      <c r="D33" s="289"/>
      <c r="E33" s="289"/>
      <c r="F33" s="290"/>
      <c r="G33" s="290"/>
      <c r="H33" s="179"/>
      <c r="I33" s="34"/>
    </row>
    <row r="34" spans="1:11" ht="10.5" customHeight="1" x14ac:dyDescent="0.2">
      <c r="B34" s="16" t="s">
        <v>489</v>
      </c>
      <c r="C34" s="289"/>
      <c r="D34" s="289">
        <v>32346665.778599992</v>
      </c>
      <c r="E34" s="289">
        <v>32346665.778599992</v>
      </c>
      <c r="F34" s="290"/>
      <c r="G34" s="290"/>
      <c r="H34" s="179"/>
      <c r="I34" s="34"/>
    </row>
    <row r="35" spans="1:11" ht="10.5" customHeight="1" x14ac:dyDescent="0.2">
      <c r="B35" s="16" t="s">
        <v>487</v>
      </c>
      <c r="C35" s="289"/>
      <c r="D35" s="289">
        <v>2735664.2419999996</v>
      </c>
      <c r="E35" s="289">
        <v>2735664.2419999996</v>
      </c>
      <c r="F35" s="290"/>
      <c r="G35" s="290"/>
      <c r="H35" s="179">
        <v>0.25594801454586946</v>
      </c>
      <c r="I35" s="34"/>
    </row>
    <row r="36" spans="1:11" ht="10.5" customHeight="1" x14ac:dyDescent="0.2">
      <c r="B36" s="16" t="s">
        <v>420</v>
      </c>
      <c r="C36" s="289"/>
      <c r="D36" s="289">
        <v>1965489.8799429997</v>
      </c>
      <c r="E36" s="289">
        <v>1965489.8799429997</v>
      </c>
      <c r="F36" s="290"/>
      <c r="G36" s="290"/>
      <c r="H36" s="179">
        <v>-0.21116540411913831</v>
      </c>
      <c r="I36" s="34"/>
    </row>
    <row r="37" spans="1:11" ht="10.5" customHeight="1" x14ac:dyDescent="0.2">
      <c r="B37" s="574" t="s">
        <v>448</v>
      </c>
      <c r="C37" s="289"/>
      <c r="D37" s="289"/>
      <c r="E37" s="289"/>
      <c r="F37" s="290"/>
      <c r="G37" s="290"/>
      <c r="H37" s="179"/>
      <c r="I37" s="34"/>
    </row>
    <row r="38" spans="1:11" ht="10.5" hidden="1" customHeight="1" x14ac:dyDescent="0.2">
      <c r="B38" s="574"/>
      <c r="C38" s="289"/>
      <c r="D38" s="289"/>
      <c r="E38" s="289"/>
      <c r="F38" s="290"/>
      <c r="G38" s="290"/>
      <c r="H38" s="179"/>
      <c r="I38" s="34"/>
    </row>
    <row r="39" spans="1:11" ht="10.5" customHeight="1" x14ac:dyDescent="0.2">
      <c r="B39" s="16" t="s">
        <v>99</v>
      </c>
      <c r="C39" s="289">
        <v>146377.78</v>
      </c>
      <c r="D39" s="289">
        <v>282463.01143000013</v>
      </c>
      <c r="E39" s="289">
        <v>428840.7914300001</v>
      </c>
      <c r="F39" s="290">
        <v>160976.25</v>
      </c>
      <c r="G39" s="290">
        <v>1745.441894</v>
      </c>
      <c r="H39" s="179">
        <v>9.7023149068936609E-2</v>
      </c>
      <c r="I39" s="34"/>
    </row>
    <row r="40" spans="1:11" ht="10.5" customHeight="1" x14ac:dyDescent="0.2">
      <c r="B40" s="16" t="s">
        <v>283</v>
      </c>
      <c r="C40" s="289"/>
      <c r="D40" s="289">
        <v>-492600</v>
      </c>
      <c r="E40" s="289">
        <v>-492600</v>
      </c>
      <c r="F40" s="290"/>
      <c r="G40" s="290">
        <v>-3912</v>
      </c>
      <c r="H40" s="179">
        <v>0.31250799334953316</v>
      </c>
      <c r="I40" s="34"/>
    </row>
    <row r="41" spans="1:11" s="28" customFormat="1" ht="10.5" customHeight="1" x14ac:dyDescent="0.2">
      <c r="A41" s="24"/>
      <c r="B41" s="16" t="s">
        <v>279</v>
      </c>
      <c r="C41" s="289">
        <v>115.89</v>
      </c>
      <c r="D41" s="289">
        <v>-26285143</v>
      </c>
      <c r="E41" s="289">
        <v>-26285027.109999999</v>
      </c>
      <c r="F41" s="290">
        <v>-11048</v>
      </c>
      <c r="G41" s="290">
        <v>-201767</v>
      </c>
      <c r="H41" s="179">
        <v>0.85025442890338687</v>
      </c>
      <c r="I41" s="36"/>
      <c r="J41" s="5"/>
    </row>
    <row r="42" spans="1:11" s="28" customFormat="1" ht="10.5" customHeight="1" x14ac:dyDescent="0.2">
      <c r="A42" s="24"/>
      <c r="B42" s="35" t="s">
        <v>101</v>
      </c>
      <c r="C42" s="291">
        <v>307470978.3500002</v>
      </c>
      <c r="D42" s="291">
        <v>239494212.37948507</v>
      </c>
      <c r="E42" s="291">
        <v>546965190.72948527</v>
      </c>
      <c r="F42" s="292">
        <v>15933011.549999999</v>
      </c>
      <c r="G42" s="292">
        <v>3070320.2356440006</v>
      </c>
      <c r="H42" s="178">
        <v>0.12969890119089511</v>
      </c>
      <c r="I42" s="36"/>
      <c r="K42" s="209" t="b">
        <f>IF(ABS(E42-SUM(E9:E13,E22:E41))&lt;0.001,TRUE,FALSE)</f>
        <v>1</v>
      </c>
    </row>
    <row r="43" spans="1:11" s="28" customFormat="1" ht="10.5" customHeight="1" x14ac:dyDescent="0.2">
      <c r="A43" s="24"/>
      <c r="B43" s="35"/>
      <c r="C43" s="291"/>
      <c r="D43" s="291"/>
      <c r="E43" s="291"/>
      <c r="F43" s="292"/>
      <c r="G43" s="292"/>
      <c r="H43" s="291"/>
      <c r="I43" s="36"/>
      <c r="K43" s="209"/>
    </row>
    <row r="44" spans="1:11" s="28" customFormat="1" ht="13.5" customHeight="1" x14ac:dyDescent="0.2">
      <c r="A44" s="24"/>
      <c r="B44" s="31" t="s">
        <v>102</v>
      </c>
      <c r="C44" s="291"/>
      <c r="D44" s="291"/>
      <c r="E44" s="291"/>
      <c r="F44" s="292"/>
      <c r="G44" s="292"/>
      <c r="H44" s="178"/>
      <c r="I44" s="36"/>
    </row>
    <row r="45" spans="1:11" ht="10.5" customHeight="1" x14ac:dyDescent="0.2">
      <c r="B45" s="16" t="s">
        <v>104</v>
      </c>
      <c r="C45" s="289">
        <v>286827953.29000026</v>
      </c>
      <c r="D45" s="289">
        <v>612039719.75999975</v>
      </c>
      <c r="E45" s="289">
        <v>898867673.04999995</v>
      </c>
      <c r="F45" s="290">
        <v>322091112.21999991</v>
      </c>
      <c r="G45" s="290">
        <v>5513520.5399999991</v>
      </c>
      <c r="H45" s="179">
        <v>8.2187793915771357E-2</v>
      </c>
      <c r="I45" s="20"/>
    </row>
    <row r="46" spans="1:11" ht="10.5" customHeight="1" x14ac:dyDescent="0.2">
      <c r="B46" s="33" t="s">
        <v>106</v>
      </c>
      <c r="C46" s="289">
        <v>286453440.03000027</v>
      </c>
      <c r="D46" s="289">
        <v>608057705.60999978</v>
      </c>
      <c r="E46" s="289">
        <v>894511145.63999999</v>
      </c>
      <c r="F46" s="290">
        <v>318257529.07999986</v>
      </c>
      <c r="G46" s="290">
        <v>5489745.75</v>
      </c>
      <c r="H46" s="179">
        <v>8.2354459082513154E-2</v>
      </c>
      <c r="I46" s="34"/>
    </row>
    <row r="47" spans="1:11" ht="10.5" customHeight="1" x14ac:dyDescent="0.2">
      <c r="B47" s="33" t="s">
        <v>304</v>
      </c>
      <c r="C47" s="289">
        <v>7441321.1900000004</v>
      </c>
      <c r="D47" s="289">
        <v>158339225.88999999</v>
      </c>
      <c r="E47" s="289">
        <v>165780547.07999995</v>
      </c>
      <c r="F47" s="290">
        <v>135092738.91999996</v>
      </c>
      <c r="G47" s="290">
        <v>1072432.2499999995</v>
      </c>
      <c r="H47" s="179">
        <v>6.7537740295772641E-2</v>
      </c>
      <c r="I47" s="34"/>
    </row>
    <row r="48" spans="1:11" ht="10.5" customHeight="1" x14ac:dyDescent="0.2">
      <c r="B48" s="33" t="s">
        <v>305</v>
      </c>
      <c r="C48" s="289">
        <v>28739.530000000013</v>
      </c>
      <c r="D48" s="289">
        <v>45955.929999999993</v>
      </c>
      <c r="E48" s="289">
        <v>74695.459999999992</v>
      </c>
      <c r="F48" s="290">
        <v>68696.299999999988</v>
      </c>
      <c r="G48" s="290">
        <v>533.56000000000006</v>
      </c>
      <c r="H48" s="179">
        <v>-0.10842540265932199</v>
      </c>
      <c r="I48" s="34"/>
    </row>
    <row r="49" spans="2:9" ht="10.5" customHeight="1" x14ac:dyDescent="0.2">
      <c r="B49" s="33" t="s">
        <v>306</v>
      </c>
      <c r="C49" s="289">
        <v>435724.46000000014</v>
      </c>
      <c r="D49" s="289">
        <v>70143946.089999989</v>
      </c>
      <c r="E49" s="289">
        <v>70579670.549999982</v>
      </c>
      <c r="F49" s="290">
        <v>69175333.869999975</v>
      </c>
      <c r="G49" s="290">
        <v>432626.1999999996</v>
      </c>
      <c r="H49" s="179">
        <v>4.5051466786211858E-2</v>
      </c>
      <c r="I49" s="34"/>
    </row>
    <row r="50" spans="2:9" ht="10.5" customHeight="1" x14ac:dyDescent="0.2">
      <c r="B50" s="33" t="s">
        <v>307</v>
      </c>
      <c r="C50" s="289">
        <v>68377982.660000235</v>
      </c>
      <c r="D50" s="289">
        <v>55117250.999999896</v>
      </c>
      <c r="E50" s="289">
        <v>123495233.66000012</v>
      </c>
      <c r="F50" s="290">
        <v>6368429.5999999987</v>
      </c>
      <c r="G50" s="290">
        <v>814538.00999999989</v>
      </c>
      <c r="H50" s="179">
        <v>6.5758615234124074E-2</v>
      </c>
      <c r="I50" s="34"/>
    </row>
    <row r="51" spans="2:9" ht="10.5" customHeight="1" x14ac:dyDescent="0.2">
      <c r="B51" s="33" t="s">
        <v>308</v>
      </c>
      <c r="C51" s="289">
        <v>100667050.56000012</v>
      </c>
      <c r="D51" s="289">
        <v>88048980.620000139</v>
      </c>
      <c r="E51" s="289">
        <v>188716031.18000025</v>
      </c>
      <c r="F51" s="290">
        <v>27090488.660000015</v>
      </c>
      <c r="G51" s="290">
        <v>1072400.73</v>
      </c>
      <c r="H51" s="179">
        <v>7.0566611708976046E-2</v>
      </c>
      <c r="I51" s="34"/>
    </row>
    <row r="52" spans="2:9" ht="10.5" customHeight="1" x14ac:dyDescent="0.2">
      <c r="B52" s="33" t="s">
        <v>309</v>
      </c>
      <c r="C52" s="289">
        <v>109502621.62999994</v>
      </c>
      <c r="D52" s="289">
        <v>236362346.07999969</v>
      </c>
      <c r="E52" s="289">
        <v>345864967.70999962</v>
      </c>
      <c r="F52" s="290">
        <v>80461841.729999885</v>
      </c>
      <c r="G52" s="290">
        <v>2097215</v>
      </c>
      <c r="H52" s="179">
        <v>0.11073490961159438</v>
      </c>
      <c r="I52" s="34"/>
    </row>
    <row r="53" spans="2:9" ht="10.5" customHeight="1" x14ac:dyDescent="0.2">
      <c r="B53" s="33" t="s">
        <v>105</v>
      </c>
      <c r="C53" s="289">
        <v>374513.26000000007</v>
      </c>
      <c r="D53" s="289">
        <v>3982014.1500000018</v>
      </c>
      <c r="E53" s="289">
        <v>4356527.410000002</v>
      </c>
      <c r="F53" s="290">
        <v>3833583.1400000015</v>
      </c>
      <c r="G53" s="290">
        <v>23774.790000000005</v>
      </c>
      <c r="H53" s="179">
        <v>4.9020901845335585E-2</v>
      </c>
      <c r="I53" s="34"/>
    </row>
    <row r="54" spans="2:9" ht="10.5" customHeight="1" x14ac:dyDescent="0.2">
      <c r="B54" s="16" t="s">
        <v>22</v>
      </c>
      <c r="C54" s="289">
        <v>144043677.32999945</v>
      </c>
      <c r="D54" s="289">
        <v>91011941.247199968</v>
      </c>
      <c r="E54" s="289">
        <v>235055618.5771994</v>
      </c>
      <c r="F54" s="290">
        <v>18754394.830000013</v>
      </c>
      <c r="G54" s="290">
        <v>1076075.5650000002</v>
      </c>
      <c r="H54" s="179">
        <v>6.3261643348671459E-2</v>
      </c>
      <c r="I54" s="34"/>
    </row>
    <row r="55" spans="2:9" ht="10.5" customHeight="1" x14ac:dyDescent="0.2">
      <c r="B55" s="16" t="s">
        <v>387</v>
      </c>
      <c r="C55" s="289">
        <v>156983.19541499979</v>
      </c>
      <c r="D55" s="289">
        <v>375616.37745299982</v>
      </c>
      <c r="E55" s="289">
        <v>532599.57286799967</v>
      </c>
      <c r="F55" s="290">
        <v>104466.7938</v>
      </c>
      <c r="G55" s="290">
        <v>2286.6028799999995</v>
      </c>
      <c r="H55" s="179"/>
      <c r="I55" s="34"/>
    </row>
    <row r="56" spans="2:9" ht="10.5" customHeight="1" x14ac:dyDescent="0.2">
      <c r="B56" s="16" t="s">
        <v>107</v>
      </c>
      <c r="C56" s="289"/>
      <c r="D56" s="289">
        <v>119791971.17999999</v>
      </c>
      <c r="E56" s="289">
        <v>119791971.17999999</v>
      </c>
      <c r="F56" s="290">
        <v>118741997.87999998</v>
      </c>
      <c r="G56" s="290">
        <v>739017.40000000014</v>
      </c>
      <c r="H56" s="179">
        <v>0.1553422283721142</v>
      </c>
      <c r="I56" s="34"/>
    </row>
    <row r="57" spans="2:9" ht="10.5" customHeight="1" x14ac:dyDescent="0.2">
      <c r="B57" s="33" t="s">
        <v>110</v>
      </c>
      <c r="C57" s="289"/>
      <c r="D57" s="289">
        <v>40294866.459999993</v>
      </c>
      <c r="E57" s="289">
        <v>40294866.459999993</v>
      </c>
      <c r="F57" s="290">
        <v>40294866.459999993</v>
      </c>
      <c r="G57" s="290">
        <v>264521.75</v>
      </c>
      <c r="H57" s="179">
        <v>0.20426830563339449</v>
      </c>
      <c r="I57" s="34"/>
    </row>
    <row r="58" spans="2:9" ht="10.5" customHeight="1" x14ac:dyDescent="0.2">
      <c r="B58" s="33" t="s">
        <v>109</v>
      </c>
      <c r="C58" s="289"/>
      <c r="D58" s="289">
        <v>56183055.029999994</v>
      </c>
      <c r="E58" s="289">
        <v>56183055.029999994</v>
      </c>
      <c r="F58" s="290">
        <v>56182881.729999997</v>
      </c>
      <c r="G58" s="290">
        <v>343845.65000000008</v>
      </c>
      <c r="H58" s="179">
        <v>0.15634901507884136</v>
      </c>
      <c r="I58" s="34"/>
    </row>
    <row r="59" spans="2:9" ht="10.5" customHeight="1" x14ac:dyDescent="0.2">
      <c r="B59" s="33" t="s">
        <v>112</v>
      </c>
      <c r="C59" s="289"/>
      <c r="D59" s="289">
        <v>22894549.690000001</v>
      </c>
      <c r="E59" s="289">
        <v>22894549.690000001</v>
      </c>
      <c r="F59" s="290">
        <v>22264249.690000001</v>
      </c>
      <c r="G59" s="290">
        <v>127150</v>
      </c>
      <c r="H59" s="179">
        <v>7.6826063418988788E-2</v>
      </c>
      <c r="I59" s="34"/>
    </row>
    <row r="60" spans="2:9" ht="10.5" customHeight="1" x14ac:dyDescent="0.2">
      <c r="B60" s="33" t="s">
        <v>111</v>
      </c>
      <c r="C60" s="289"/>
      <c r="D60" s="289">
        <v>419500</v>
      </c>
      <c r="E60" s="289">
        <v>419500</v>
      </c>
      <c r="F60" s="290"/>
      <c r="G60" s="290">
        <v>3500</v>
      </c>
      <c r="H60" s="179">
        <v>0.11125827814569544</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320737.18000000017</v>
      </c>
      <c r="D63" s="289">
        <v>3031910.2699999986</v>
      </c>
      <c r="E63" s="289">
        <v>3352647.4499999993</v>
      </c>
      <c r="F63" s="290">
        <v>3240700.4999999991</v>
      </c>
      <c r="G63" s="290">
        <v>7871.5199999999995</v>
      </c>
      <c r="H63" s="179">
        <v>-4.985430025433546E-2</v>
      </c>
      <c r="I63" s="34"/>
    </row>
    <row r="64" spans="2:9" ht="10.5" customHeight="1" x14ac:dyDescent="0.2">
      <c r="B64" s="16" t="s">
        <v>381</v>
      </c>
      <c r="C64" s="289">
        <v>3043175.5300000026</v>
      </c>
      <c r="D64" s="289">
        <v>3597012.9399999944</v>
      </c>
      <c r="E64" s="289">
        <v>6640188.4699999979</v>
      </c>
      <c r="F64" s="290">
        <v>25650.63</v>
      </c>
      <c r="G64" s="290">
        <v>22312.909999999996</v>
      </c>
      <c r="H64" s="179">
        <v>0.35416027720162924</v>
      </c>
      <c r="I64" s="34"/>
    </row>
    <row r="65" spans="1:10" ht="10.5" customHeight="1" x14ac:dyDescent="0.2">
      <c r="B65" s="16" t="s">
        <v>418</v>
      </c>
      <c r="C65" s="289"/>
      <c r="D65" s="289">
        <v>109143.23869999999</v>
      </c>
      <c r="E65" s="289">
        <v>109143.23869999999</v>
      </c>
      <c r="F65" s="290"/>
      <c r="G65" s="290">
        <v>5348</v>
      </c>
      <c r="H65" s="179">
        <v>9.5715946268004837E-2</v>
      </c>
      <c r="I65" s="34"/>
    </row>
    <row r="66" spans="1:10" ht="10.5" customHeight="1" x14ac:dyDescent="0.2">
      <c r="B66" s="16" t="s">
        <v>441</v>
      </c>
      <c r="C66" s="289"/>
      <c r="D66" s="289">
        <v>4796390.8491620002</v>
      </c>
      <c r="E66" s="289">
        <v>4796390.8491620002</v>
      </c>
      <c r="F66" s="290"/>
      <c r="G66" s="290"/>
      <c r="H66" s="179">
        <v>0.39289732070767625</v>
      </c>
      <c r="I66" s="34"/>
    </row>
    <row r="67" spans="1:10" ht="10.5" customHeight="1" x14ac:dyDescent="0.2">
      <c r="B67" s="16" t="s">
        <v>346</v>
      </c>
      <c r="C67" s="289"/>
      <c r="D67" s="289"/>
      <c r="E67" s="289"/>
      <c r="F67" s="290"/>
      <c r="G67" s="290"/>
      <c r="H67" s="179"/>
      <c r="I67" s="34"/>
    </row>
    <row r="68" spans="1:10" ht="10.5" customHeight="1" x14ac:dyDescent="0.2">
      <c r="B68" s="16" t="s">
        <v>312</v>
      </c>
      <c r="C68" s="289"/>
      <c r="D68" s="289"/>
      <c r="E68" s="289"/>
      <c r="F68" s="290"/>
      <c r="G68" s="290"/>
      <c r="H68" s="179"/>
      <c r="I68" s="34"/>
    </row>
    <row r="69" spans="1:10" ht="10.5" customHeight="1" x14ac:dyDescent="0.2">
      <c r="B69" s="16" t="s">
        <v>313</v>
      </c>
      <c r="C69" s="289"/>
      <c r="D69" s="289"/>
      <c r="E69" s="289"/>
      <c r="F69" s="290"/>
      <c r="G69" s="290"/>
      <c r="H69" s="179"/>
      <c r="I69" s="34"/>
    </row>
    <row r="70" spans="1:10" ht="10.5" customHeight="1" x14ac:dyDescent="0.2">
      <c r="B70" s="16" t="s">
        <v>94</v>
      </c>
      <c r="C70" s="289">
        <v>31917.079999999987</v>
      </c>
      <c r="D70" s="289">
        <v>653040.4</v>
      </c>
      <c r="E70" s="289">
        <v>684957.48</v>
      </c>
      <c r="F70" s="290"/>
      <c r="G70" s="290">
        <v>2908.95</v>
      </c>
      <c r="H70" s="179">
        <v>-2.1111225488621765E-2</v>
      </c>
      <c r="I70" s="34"/>
    </row>
    <row r="71" spans="1:10" ht="10.5" customHeight="1" x14ac:dyDescent="0.2">
      <c r="B71" s="16" t="s">
        <v>92</v>
      </c>
      <c r="C71" s="289">
        <v>115981.67</v>
      </c>
      <c r="D71" s="289">
        <v>17352.7</v>
      </c>
      <c r="E71" s="289">
        <v>133334.37</v>
      </c>
      <c r="F71" s="290">
        <v>1084.1000000000001</v>
      </c>
      <c r="G71" s="290">
        <v>772.62</v>
      </c>
      <c r="H71" s="179">
        <v>-0.24444191712230789</v>
      </c>
      <c r="I71" s="34"/>
    </row>
    <row r="72" spans="1:10" ht="10.5" customHeight="1" x14ac:dyDescent="0.2">
      <c r="B72" s="16" t="s">
        <v>93</v>
      </c>
      <c r="C72" s="289">
        <v>252406.08999999997</v>
      </c>
      <c r="D72" s="289">
        <v>34433.83</v>
      </c>
      <c r="E72" s="289">
        <v>286839.92</v>
      </c>
      <c r="F72" s="290">
        <v>2759.88</v>
      </c>
      <c r="G72" s="290">
        <v>360</v>
      </c>
      <c r="H72" s="179">
        <v>-7.7381244162867957E-2</v>
      </c>
      <c r="I72" s="34"/>
    </row>
    <row r="73" spans="1:10" ht="10.5" customHeight="1" x14ac:dyDescent="0.2">
      <c r="B73" s="16" t="s">
        <v>91</v>
      </c>
      <c r="C73" s="289">
        <v>338108.86000000004</v>
      </c>
      <c r="D73" s="289">
        <v>222445.61000000002</v>
      </c>
      <c r="E73" s="289">
        <v>560554.47000000009</v>
      </c>
      <c r="F73" s="290">
        <v>36820.92</v>
      </c>
      <c r="G73" s="290">
        <v>2292.15</v>
      </c>
      <c r="H73" s="179">
        <v>3.3901556277337042E-2</v>
      </c>
      <c r="I73" s="34"/>
    </row>
    <row r="74" spans="1:10" s="28" customFormat="1" ht="10.5" customHeight="1" x14ac:dyDescent="0.2">
      <c r="A74" s="24"/>
      <c r="B74" s="16" t="s">
        <v>100</v>
      </c>
      <c r="C74" s="289">
        <v>72605.47000000003</v>
      </c>
      <c r="D74" s="289">
        <v>223902.81000000003</v>
      </c>
      <c r="E74" s="289">
        <v>296508.28000000009</v>
      </c>
      <c r="F74" s="290">
        <v>3745.7799999999957</v>
      </c>
      <c r="G74" s="290">
        <v>719.84</v>
      </c>
      <c r="H74" s="179">
        <v>0.18160320503823968</v>
      </c>
      <c r="I74" s="27"/>
      <c r="J74" s="5"/>
    </row>
    <row r="75" spans="1:10" s="28" customFormat="1" ht="10.5" customHeight="1" x14ac:dyDescent="0.2">
      <c r="A75" s="24"/>
      <c r="B75" s="16" t="s">
        <v>388</v>
      </c>
      <c r="C75" s="289">
        <v>1633.7545849999995</v>
      </c>
      <c r="D75" s="289">
        <v>3909.1125470000025</v>
      </c>
      <c r="E75" s="289">
        <v>5542.8671320000021</v>
      </c>
      <c r="F75" s="290">
        <v>1087.2062000000001</v>
      </c>
      <c r="G75" s="290">
        <v>23.79712</v>
      </c>
      <c r="H75" s="179"/>
      <c r="I75" s="27"/>
      <c r="J75" s="5"/>
    </row>
    <row r="76" spans="1:10" ht="10.5" customHeight="1" x14ac:dyDescent="0.2">
      <c r="B76" s="16" t="s">
        <v>97</v>
      </c>
      <c r="C76" s="289"/>
      <c r="D76" s="289"/>
      <c r="E76" s="289"/>
      <c r="F76" s="290"/>
      <c r="G76" s="290"/>
      <c r="H76" s="179"/>
      <c r="I76" s="20"/>
    </row>
    <row r="77" spans="1:10" ht="10.5" customHeight="1" x14ac:dyDescent="0.2">
      <c r="B77" s="16" t="s">
        <v>380</v>
      </c>
      <c r="C77" s="289"/>
      <c r="D77" s="289"/>
      <c r="E77" s="289"/>
      <c r="F77" s="290"/>
      <c r="G77" s="290"/>
      <c r="H77" s="179"/>
      <c r="I77" s="20"/>
    </row>
    <row r="78" spans="1:10" ht="10.5" customHeight="1" x14ac:dyDescent="0.2">
      <c r="B78" s="16" t="s">
        <v>419</v>
      </c>
      <c r="C78" s="289"/>
      <c r="D78" s="289">
        <v>2829.6194</v>
      </c>
      <c r="E78" s="289">
        <v>2829.6194</v>
      </c>
      <c r="F78" s="290"/>
      <c r="G78" s="290"/>
      <c r="H78" s="179"/>
      <c r="I78" s="20"/>
    </row>
    <row r="79" spans="1:10" ht="10.5" customHeight="1" x14ac:dyDescent="0.2">
      <c r="B79" s="16" t="s">
        <v>303</v>
      </c>
      <c r="C79" s="289"/>
      <c r="D79" s="289"/>
      <c r="E79" s="289"/>
      <c r="F79" s="290"/>
      <c r="G79" s="290"/>
      <c r="H79" s="179"/>
      <c r="I79" s="34"/>
    </row>
    <row r="80" spans="1:10" ht="10.5" customHeight="1" x14ac:dyDescent="0.2">
      <c r="B80" s="268" t="s">
        <v>255</v>
      </c>
      <c r="C80" s="289"/>
      <c r="D80" s="289">
        <v>9750</v>
      </c>
      <c r="E80" s="289">
        <v>9750</v>
      </c>
      <c r="F80" s="290">
        <v>9750</v>
      </c>
      <c r="G80" s="290">
        <v>150</v>
      </c>
      <c r="H80" s="179">
        <v>0.79718533128116276</v>
      </c>
      <c r="I80" s="34"/>
    </row>
    <row r="81" spans="1:11" ht="10.5" customHeight="1" x14ac:dyDescent="0.2">
      <c r="B81" s="16" t="s">
        <v>489</v>
      </c>
      <c r="C81" s="289"/>
      <c r="D81" s="289">
        <v>286678.04160000006</v>
      </c>
      <c r="E81" s="289">
        <v>286678.04160000006</v>
      </c>
      <c r="F81" s="290"/>
      <c r="G81" s="290"/>
      <c r="H81" s="179"/>
      <c r="I81" s="34"/>
    </row>
    <row r="82" spans="1:11" ht="10.5" customHeight="1" x14ac:dyDescent="0.2">
      <c r="B82" s="268" t="s">
        <v>487</v>
      </c>
      <c r="C82" s="289"/>
      <c r="D82" s="289">
        <v>14392.268</v>
      </c>
      <c r="E82" s="289">
        <v>14392.268</v>
      </c>
      <c r="F82" s="290"/>
      <c r="G82" s="290"/>
      <c r="H82" s="179">
        <v>9.850721206320423E-2</v>
      </c>
      <c r="I82" s="34"/>
    </row>
    <row r="83" spans="1:11" ht="10.5" customHeight="1" x14ac:dyDescent="0.2">
      <c r="B83" s="16" t="s">
        <v>420</v>
      </c>
      <c r="C83" s="289"/>
      <c r="D83" s="289">
        <v>823154.39326699998</v>
      </c>
      <c r="E83" s="289">
        <v>823154.39326699998</v>
      </c>
      <c r="F83" s="290"/>
      <c r="G83" s="290"/>
      <c r="H83" s="179">
        <v>0.33132565138712899</v>
      </c>
      <c r="I83" s="34"/>
    </row>
    <row r="84" spans="1:11" ht="10.5" customHeight="1" x14ac:dyDescent="0.2">
      <c r="B84" s="574" t="s">
        <v>447</v>
      </c>
      <c r="C84" s="289"/>
      <c r="D84" s="289">
        <v>4065</v>
      </c>
      <c r="E84" s="289">
        <v>4065</v>
      </c>
      <c r="F84" s="290"/>
      <c r="G84" s="290"/>
      <c r="H84" s="179"/>
      <c r="I84" s="34"/>
    </row>
    <row r="85" spans="1:11" ht="10.5" hidden="1" customHeight="1" x14ac:dyDescent="0.2">
      <c r="B85" s="574"/>
      <c r="C85" s="289"/>
      <c r="D85" s="289"/>
      <c r="E85" s="289"/>
      <c r="F85" s="290"/>
      <c r="G85" s="290"/>
      <c r="H85" s="179"/>
      <c r="I85" s="34"/>
    </row>
    <row r="86" spans="1:11" ht="10.5" customHeight="1" x14ac:dyDescent="0.2">
      <c r="B86" s="16" t="s">
        <v>99</v>
      </c>
      <c r="C86" s="289">
        <v>386757.00000000035</v>
      </c>
      <c r="D86" s="289">
        <v>309312.8647470001</v>
      </c>
      <c r="E86" s="289">
        <v>696069.86474700051</v>
      </c>
      <c r="F86" s="290">
        <v>57164.965935000015</v>
      </c>
      <c r="G86" s="290">
        <v>2647.4093819999998</v>
      </c>
      <c r="H86" s="179">
        <v>2.2838538190614655E-2</v>
      </c>
      <c r="I86" s="34"/>
    </row>
    <row r="87" spans="1:11" ht="10.5" customHeight="1" x14ac:dyDescent="0.2">
      <c r="B87" s="16" t="s">
        <v>283</v>
      </c>
      <c r="C87" s="289"/>
      <c r="D87" s="289">
        <v>-2699664</v>
      </c>
      <c r="E87" s="289">
        <v>-2699664</v>
      </c>
      <c r="F87" s="290">
        <v>-21696</v>
      </c>
      <c r="G87" s="290">
        <v>-20448</v>
      </c>
      <c r="H87" s="179">
        <v>0.10178045394106938</v>
      </c>
      <c r="I87" s="34"/>
    </row>
    <row r="88" spans="1:11" ht="10.5" customHeight="1" x14ac:dyDescent="0.2">
      <c r="B88" s="16" t="s">
        <v>279</v>
      </c>
      <c r="C88" s="289">
        <v>12</v>
      </c>
      <c r="D88" s="289">
        <v>-24687368</v>
      </c>
      <c r="E88" s="289">
        <v>-24687356</v>
      </c>
      <c r="F88" s="290">
        <v>-83068</v>
      </c>
      <c r="G88" s="290">
        <v>-146603</v>
      </c>
      <c r="H88" s="179">
        <v>0.78749187885661542</v>
      </c>
      <c r="I88" s="20"/>
    </row>
    <row r="89" spans="1:11" s="28" customFormat="1" ht="15.75" customHeight="1" x14ac:dyDescent="0.2">
      <c r="A89" s="24"/>
      <c r="B89" s="35" t="s">
        <v>108</v>
      </c>
      <c r="C89" s="291">
        <v>435591948.44999975</v>
      </c>
      <c r="D89" s="291">
        <v>809971940.51207554</v>
      </c>
      <c r="E89" s="291">
        <v>1245563888.9620752</v>
      </c>
      <c r="F89" s="292">
        <v>462965971.70593476</v>
      </c>
      <c r="G89" s="292">
        <v>7209256.3043819992</v>
      </c>
      <c r="H89" s="178">
        <v>7.8996258595628976E-2</v>
      </c>
      <c r="I89" s="36"/>
      <c r="J89" s="5"/>
      <c r="K89" s="209" t="b">
        <f>IF(ABS(E89-SUM(E45,E54:E56,E61:E88))&lt;0.001,TRUE,FALSE)</f>
        <v>1</v>
      </c>
    </row>
    <row r="90" spans="1:11" s="28" customFormat="1" ht="15.75" customHeight="1" x14ac:dyDescent="0.2">
      <c r="A90" s="24"/>
      <c r="B90" s="35"/>
      <c r="C90" s="291"/>
      <c r="D90" s="291"/>
      <c r="E90" s="291"/>
      <c r="F90" s="292"/>
      <c r="G90" s="292"/>
      <c r="H90" s="178"/>
      <c r="I90" s="36"/>
      <c r="J90" s="5"/>
      <c r="K90" s="209"/>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413252349.15999979</v>
      </c>
      <c r="D92" s="289">
        <v>245546555.39970002</v>
      </c>
      <c r="E92" s="289">
        <v>658798904.55969977</v>
      </c>
      <c r="F92" s="290">
        <v>30738497.980000012</v>
      </c>
      <c r="G92" s="290">
        <v>3861347.2287500002</v>
      </c>
      <c r="H92" s="179">
        <v>8.4897831139287838E-2</v>
      </c>
      <c r="I92" s="36"/>
    </row>
    <row r="93" spans="1:11" ht="10.5" customHeight="1" x14ac:dyDescent="0.2">
      <c r="B93" s="16" t="s">
        <v>387</v>
      </c>
      <c r="C93" s="289">
        <v>176612.39149499976</v>
      </c>
      <c r="D93" s="289">
        <v>446684.93449299969</v>
      </c>
      <c r="E93" s="289">
        <v>623297.32598799944</v>
      </c>
      <c r="F93" s="290">
        <v>117190.1434</v>
      </c>
      <c r="G93" s="290">
        <v>2572.2908799999996</v>
      </c>
      <c r="H93" s="179"/>
      <c r="I93" s="34"/>
    </row>
    <row r="94" spans="1:11" ht="10.5" customHeight="1" x14ac:dyDescent="0.2">
      <c r="B94" s="16" t="s">
        <v>104</v>
      </c>
      <c r="C94" s="289">
        <v>308081916.46000028</v>
      </c>
      <c r="D94" s="289">
        <v>631549429.53999972</v>
      </c>
      <c r="E94" s="289">
        <v>939631346</v>
      </c>
      <c r="F94" s="290">
        <v>325530791.63999993</v>
      </c>
      <c r="G94" s="290">
        <v>5722205.4699999988</v>
      </c>
      <c r="H94" s="179">
        <v>8.1335648421963391E-2</v>
      </c>
      <c r="I94" s="34"/>
    </row>
    <row r="95" spans="1:11" ht="10.5" customHeight="1" x14ac:dyDescent="0.2">
      <c r="B95" s="33" t="s">
        <v>106</v>
      </c>
      <c r="C95" s="289">
        <v>307621633.59000027</v>
      </c>
      <c r="D95" s="289">
        <v>627102961.79999971</v>
      </c>
      <c r="E95" s="289">
        <v>934724595.38999999</v>
      </c>
      <c r="F95" s="290">
        <v>321254794.87999994</v>
      </c>
      <c r="G95" s="290">
        <v>5697251.6499999985</v>
      </c>
      <c r="H95" s="179">
        <v>8.1573741237089159E-2</v>
      </c>
      <c r="I95" s="34"/>
    </row>
    <row r="96" spans="1:11" s="28" customFormat="1" ht="10.5" customHeight="1" x14ac:dyDescent="0.2">
      <c r="A96" s="24"/>
      <c r="B96" s="33" t="s">
        <v>304</v>
      </c>
      <c r="C96" s="289">
        <v>8973411.4000000022</v>
      </c>
      <c r="D96" s="289">
        <v>159037800.24999997</v>
      </c>
      <c r="E96" s="289">
        <v>168011211.64999998</v>
      </c>
      <c r="F96" s="290">
        <v>135308010.97999996</v>
      </c>
      <c r="G96" s="290">
        <v>1085603.2399999995</v>
      </c>
      <c r="H96" s="179">
        <v>6.7114183282806605E-2</v>
      </c>
      <c r="I96" s="27"/>
      <c r="J96" s="5"/>
    </row>
    <row r="97" spans="1:10" s="28" customFormat="1" ht="10.5" customHeight="1" x14ac:dyDescent="0.2">
      <c r="A97" s="24"/>
      <c r="B97" s="33" t="s">
        <v>305</v>
      </c>
      <c r="C97" s="289">
        <v>29051.490000000013</v>
      </c>
      <c r="D97" s="289">
        <v>45955.929999999993</v>
      </c>
      <c r="E97" s="289">
        <v>75007.419999999984</v>
      </c>
      <c r="F97" s="290">
        <v>68696.299999999988</v>
      </c>
      <c r="G97" s="290">
        <v>533.56000000000006</v>
      </c>
      <c r="H97" s="179">
        <v>-0.10513247620663368</v>
      </c>
      <c r="I97" s="27"/>
      <c r="J97" s="5"/>
    </row>
    <row r="98" spans="1:10" s="28" customFormat="1" ht="10.5" customHeight="1" x14ac:dyDescent="0.2">
      <c r="A98" s="24"/>
      <c r="B98" s="33" t="s">
        <v>306</v>
      </c>
      <c r="C98" s="289">
        <v>436108.73000000016</v>
      </c>
      <c r="D98" s="289">
        <v>70163934.439999983</v>
      </c>
      <c r="E98" s="289">
        <v>70600043.169999972</v>
      </c>
      <c r="F98" s="290">
        <v>69190662.269999981</v>
      </c>
      <c r="G98" s="290">
        <v>432709.79999999958</v>
      </c>
      <c r="H98" s="179">
        <v>4.4993977867685331E-2</v>
      </c>
      <c r="I98" s="27"/>
      <c r="J98" s="5"/>
    </row>
    <row r="99" spans="1:10" s="28" customFormat="1" ht="10.5" customHeight="1" x14ac:dyDescent="0.2">
      <c r="A99" s="24"/>
      <c r="B99" s="33" t="s">
        <v>307</v>
      </c>
      <c r="C99" s="289">
        <v>75955437.150000229</v>
      </c>
      <c r="D99" s="289">
        <v>61285908.709999897</v>
      </c>
      <c r="E99" s="289">
        <v>137241345.8600001</v>
      </c>
      <c r="F99" s="290">
        <v>6795701.9699999997</v>
      </c>
      <c r="G99" s="290">
        <v>881451.48</v>
      </c>
      <c r="H99" s="179">
        <v>5.141411351127112E-2</v>
      </c>
      <c r="I99" s="27"/>
      <c r="J99" s="5"/>
    </row>
    <row r="100" spans="1:10" s="28" customFormat="1" ht="10.5" customHeight="1" x14ac:dyDescent="0.2">
      <c r="A100" s="24"/>
      <c r="B100" s="33" t="s">
        <v>308</v>
      </c>
      <c r="C100" s="289">
        <v>100870381.82000011</v>
      </c>
      <c r="D100" s="289">
        <v>88080698.690000132</v>
      </c>
      <c r="E100" s="289">
        <v>188951080.51000026</v>
      </c>
      <c r="F100" s="290">
        <v>27095635.580000013</v>
      </c>
      <c r="G100" s="290">
        <v>1073147.5099999998</v>
      </c>
      <c r="H100" s="179">
        <v>7.0862045063831314E-2</v>
      </c>
      <c r="I100" s="27"/>
      <c r="J100" s="5"/>
    </row>
    <row r="101" spans="1:10" s="28" customFormat="1" ht="10.5" customHeight="1" x14ac:dyDescent="0.2">
      <c r="A101" s="24"/>
      <c r="B101" s="33" t="s">
        <v>309</v>
      </c>
      <c r="C101" s="289">
        <v>121357242.99999996</v>
      </c>
      <c r="D101" s="289">
        <v>248488663.77999967</v>
      </c>
      <c r="E101" s="289">
        <v>369845906.77999967</v>
      </c>
      <c r="F101" s="290">
        <v>82796087.779999882</v>
      </c>
      <c r="G101" s="290">
        <v>2223806.06</v>
      </c>
      <c r="H101" s="179">
        <v>0.11345705446526178</v>
      </c>
      <c r="I101" s="27"/>
      <c r="J101" s="5"/>
    </row>
    <row r="102" spans="1:10" s="28" customFormat="1" ht="10.5" customHeight="1" x14ac:dyDescent="0.2">
      <c r="A102" s="24"/>
      <c r="B102" s="33" t="s">
        <v>105</v>
      </c>
      <c r="C102" s="289">
        <v>460282.86999999994</v>
      </c>
      <c r="D102" s="289">
        <v>4446467.7400000012</v>
      </c>
      <c r="E102" s="289">
        <v>4906750.6100000022</v>
      </c>
      <c r="F102" s="290">
        <v>4275996.7600000016</v>
      </c>
      <c r="G102" s="290">
        <v>24953.820000000003</v>
      </c>
      <c r="H102" s="179">
        <v>3.7814574264666279E-2</v>
      </c>
      <c r="I102" s="27"/>
      <c r="J102" s="5"/>
    </row>
    <row r="103" spans="1:10" ht="10.5" customHeight="1" x14ac:dyDescent="0.2">
      <c r="B103" s="16" t="s">
        <v>100</v>
      </c>
      <c r="C103" s="289">
        <v>7581869.3299999898</v>
      </c>
      <c r="D103" s="289">
        <v>38806782.08055</v>
      </c>
      <c r="E103" s="289">
        <v>46388651.410549983</v>
      </c>
      <c r="F103" s="290">
        <v>26283.179999999993</v>
      </c>
      <c r="G103" s="290">
        <v>156264.13</v>
      </c>
      <c r="H103" s="179">
        <v>2.2578231577352614E-3</v>
      </c>
      <c r="I103" s="34"/>
    </row>
    <row r="104" spans="1:10" ht="10.5" customHeight="1" x14ac:dyDescent="0.2">
      <c r="B104" s="16" t="s">
        <v>388</v>
      </c>
      <c r="C104" s="289">
        <v>28039.258505000053</v>
      </c>
      <c r="D104" s="289">
        <v>99511.655507000149</v>
      </c>
      <c r="E104" s="289">
        <v>127550.9140120002</v>
      </c>
      <c r="F104" s="290">
        <v>18202.856600000014</v>
      </c>
      <c r="G104" s="290">
        <v>408.10911999999985</v>
      </c>
      <c r="H104" s="179"/>
      <c r="I104" s="34"/>
    </row>
    <row r="105" spans="1:10" ht="10.5" customHeight="1" x14ac:dyDescent="0.2">
      <c r="B105" s="16" t="s">
        <v>107</v>
      </c>
      <c r="C105" s="289"/>
      <c r="D105" s="289">
        <v>119791971.17999999</v>
      </c>
      <c r="E105" s="289">
        <v>119791971.17999999</v>
      </c>
      <c r="F105" s="290">
        <v>118741997.87999998</v>
      </c>
      <c r="G105" s="290">
        <v>739017.40000000014</v>
      </c>
      <c r="H105" s="179">
        <v>0.1553422283721142</v>
      </c>
      <c r="I105" s="34"/>
    </row>
    <row r="106" spans="1:10" ht="10.5" customHeight="1" x14ac:dyDescent="0.2">
      <c r="B106" s="33" t="s">
        <v>110</v>
      </c>
      <c r="C106" s="289"/>
      <c r="D106" s="289">
        <v>40294866.459999993</v>
      </c>
      <c r="E106" s="289">
        <v>40294866.459999993</v>
      </c>
      <c r="F106" s="290">
        <v>40294866.459999993</v>
      </c>
      <c r="G106" s="290">
        <v>264521.75</v>
      </c>
      <c r="H106" s="179">
        <v>0.20426830563339449</v>
      </c>
      <c r="I106" s="34"/>
    </row>
    <row r="107" spans="1:10" s="28" customFormat="1" ht="10.5" customHeight="1" x14ac:dyDescent="0.2">
      <c r="A107" s="24"/>
      <c r="B107" s="33" t="s">
        <v>109</v>
      </c>
      <c r="C107" s="289"/>
      <c r="D107" s="289">
        <v>56183055.029999994</v>
      </c>
      <c r="E107" s="289">
        <v>56183055.029999994</v>
      </c>
      <c r="F107" s="290">
        <v>56182881.729999997</v>
      </c>
      <c r="G107" s="290">
        <v>343845.65000000008</v>
      </c>
      <c r="H107" s="179">
        <v>0.15634901507884136</v>
      </c>
      <c r="I107" s="27"/>
      <c r="J107" s="5"/>
    </row>
    <row r="108" spans="1:10" ht="10.5" customHeight="1" x14ac:dyDescent="0.2">
      <c r="B108" s="33" t="s">
        <v>112</v>
      </c>
      <c r="C108" s="289"/>
      <c r="D108" s="289">
        <v>22894549.690000001</v>
      </c>
      <c r="E108" s="289">
        <v>22894549.690000001</v>
      </c>
      <c r="F108" s="290">
        <v>22264249.690000001</v>
      </c>
      <c r="G108" s="290">
        <v>127150</v>
      </c>
      <c r="H108" s="179">
        <v>7.6826063418988788E-2</v>
      </c>
      <c r="I108" s="34"/>
    </row>
    <row r="109" spans="1:10" ht="10.5" customHeight="1" x14ac:dyDescent="0.2">
      <c r="B109" s="33" t="s">
        <v>111</v>
      </c>
      <c r="C109" s="289"/>
      <c r="D109" s="289">
        <v>419500</v>
      </c>
      <c r="E109" s="289">
        <v>419500</v>
      </c>
      <c r="F109" s="290"/>
      <c r="G109" s="290">
        <v>3500</v>
      </c>
      <c r="H109" s="179">
        <v>0.11125827814569544</v>
      </c>
      <c r="I109" s="34"/>
    </row>
    <row r="110" spans="1:10" ht="10.5" customHeight="1" x14ac:dyDescent="0.2">
      <c r="B110" s="16" t="s">
        <v>97</v>
      </c>
      <c r="C110" s="289"/>
      <c r="D110" s="289"/>
      <c r="E110" s="289"/>
      <c r="F110" s="290"/>
      <c r="G110" s="290"/>
      <c r="H110" s="179"/>
      <c r="I110" s="20"/>
    </row>
    <row r="111" spans="1:10" ht="10.5" customHeight="1" x14ac:dyDescent="0.2">
      <c r="B111" s="16" t="s">
        <v>380</v>
      </c>
      <c r="C111" s="289"/>
      <c r="D111" s="289"/>
      <c r="E111" s="289"/>
      <c r="F111" s="290"/>
      <c r="G111" s="290"/>
      <c r="H111" s="179"/>
      <c r="I111" s="20"/>
    </row>
    <row r="112" spans="1:10" ht="10.5" customHeight="1" x14ac:dyDescent="0.2">
      <c r="B112" s="16" t="s">
        <v>419</v>
      </c>
      <c r="C112" s="289"/>
      <c r="D112" s="289">
        <v>187116.76025000008</v>
      </c>
      <c r="E112" s="289">
        <v>187116.76025000008</v>
      </c>
      <c r="F112" s="290"/>
      <c r="G112" s="290"/>
      <c r="H112" s="179">
        <v>0.65437924120008484</v>
      </c>
      <c r="I112" s="20"/>
    </row>
    <row r="113" spans="1:10" ht="10.5" customHeight="1" x14ac:dyDescent="0.2">
      <c r="B113" s="16" t="s">
        <v>103</v>
      </c>
      <c r="C113" s="289"/>
      <c r="D113" s="289"/>
      <c r="E113" s="289"/>
      <c r="F113" s="290"/>
      <c r="G113" s="290"/>
      <c r="H113" s="179"/>
      <c r="I113" s="34"/>
    </row>
    <row r="114" spans="1:10" ht="10.5" customHeight="1" x14ac:dyDescent="0.2">
      <c r="B114" s="16" t="s">
        <v>96</v>
      </c>
      <c r="C114" s="289"/>
      <c r="D114" s="289"/>
      <c r="E114" s="289"/>
      <c r="F114" s="290"/>
      <c r="G114" s="290"/>
      <c r="H114" s="179"/>
      <c r="I114" s="34"/>
    </row>
    <row r="115" spans="1:10" s="40" customFormat="1" ht="10.5" customHeight="1" x14ac:dyDescent="0.25">
      <c r="A115" s="38"/>
      <c r="B115" s="16" t="s">
        <v>95</v>
      </c>
      <c r="C115" s="289">
        <v>352666.18000000017</v>
      </c>
      <c r="D115" s="289">
        <v>3175320.8699999987</v>
      </c>
      <c r="E115" s="289">
        <v>3527987.0499999993</v>
      </c>
      <c r="F115" s="290">
        <v>3416040.0999999992</v>
      </c>
      <c r="G115" s="290">
        <v>8239.5199999999986</v>
      </c>
      <c r="H115" s="285">
        <v>-4.4750518488740343E-2</v>
      </c>
      <c r="I115" s="39"/>
      <c r="J115" s="5"/>
    </row>
    <row r="116" spans="1:10" s="40" customFormat="1" ht="10.5" customHeight="1" x14ac:dyDescent="0.25">
      <c r="A116" s="38"/>
      <c r="B116" s="16" t="s">
        <v>381</v>
      </c>
      <c r="C116" s="289">
        <v>9772984.8900000043</v>
      </c>
      <c r="D116" s="289">
        <v>7560803.4324999964</v>
      </c>
      <c r="E116" s="289">
        <v>17333788.322500002</v>
      </c>
      <c r="F116" s="290">
        <v>26657.63</v>
      </c>
      <c r="G116" s="290">
        <v>104819.76</v>
      </c>
      <c r="H116" s="285">
        <v>0.13790292675265925</v>
      </c>
      <c r="I116" s="39"/>
      <c r="J116" s="5"/>
    </row>
    <row r="117" spans="1:10" s="40" customFormat="1" ht="10.5" customHeight="1" x14ac:dyDescent="0.25">
      <c r="A117" s="38"/>
      <c r="B117" s="16" t="s">
        <v>418</v>
      </c>
      <c r="C117" s="289"/>
      <c r="D117" s="289">
        <v>109143.23869999999</v>
      </c>
      <c r="E117" s="289">
        <v>109143.23869999999</v>
      </c>
      <c r="F117" s="290"/>
      <c r="G117" s="290">
        <v>5348</v>
      </c>
      <c r="H117" s="285">
        <v>9.5715946268004837E-2</v>
      </c>
      <c r="I117" s="39"/>
      <c r="J117" s="5"/>
    </row>
    <row r="118" spans="1:10" ht="10.5" customHeight="1" x14ac:dyDescent="0.2">
      <c r="B118" s="16" t="s">
        <v>441</v>
      </c>
      <c r="C118" s="289"/>
      <c r="D118" s="289">
        <v>15464213.620274004</v>
      </c>
      <c r="E118" s="289">
        <v>15464213.620274004</v>
      </c>
      <c r="F118" s="290"/>
      <c r="G118" s="290"/>
      <c r="H118" s="179">
        <v>0.25832774594246288</v>
      </c>
      <c r="I118" s="34"/>
    </row>
    <row r="119" spans="1:10" ht="10.5" customHeight="1" x14ac:dyDescent="0.2">
      <c r="B119" s="16" t="s">
        <v>346</v>
      </c>
      <c r="C119" s="289"/>
      <c r="D119" s="289"/>
      <c r="E119" s="289"/>
      <c r="F119" s="290"/>
      <c r="G119" s="290"/>
      <c r="H119" s="179"/>
      <c r="I119" s="34"/>
    </row>
    <row r="120" spans="1:10" ht="10.5" customHeight="1" x14ac:dyDescent="0.2">
      <c r="B120" s="16" t="s">
        <v>312</v>
      </c>
      <c r="C120" s="289"/>
      <c r="D120" s="289"/>
      <c r="E120" s="289"/>
      <c r="F120" s="290"/>
      <c r="G120" s="290"/>
      <c r="H120" s="179"/>
      <c r="I120" s="34"/>
    </row>
    <row r="121" spans="1:10" ht="10.5" customHeight="1" x14ac:dyDescent="0.2">
      <c r="B121" s="16" t="s">
        <v>313</v>
      </c>
      <c r="C121" s="289"/>
      <c r="D121" s="289"/>
      <c r="E121" s="289"/>
      <c r="F121" s="290"/>
      <c r="G121" s="290"/>
      <c r="H121" s="179"/>
      <c r="I121" s="34"/>
    </row>
    <row r="122" spans="1:10" ht="10.5" hidden="1" customHeight="1" x14ac:dyDescent="0.2">
      <c r="B122" s="16"/>
      <c r="C122" s="289"/>
      <c r="D122" s="289"/>
      <c r="E122" s="289"/>
      <c r="F122" s="290"/>
      <c r="G122" s="290"/>
      <c r="H122" s="179"/>
      <c r="I122" s="34"/>
    </row>
    <row r="123" spans="1:10" ht="10.5" customHeight="1" x14ac:dyDescent="0.2">
      <c r="B123" s="16" t="s">
        <v>91</v>
      </c>
      <c r="C123" s="289">
        <v>2882921.6199999996</v>
      </c>
      <c r="D123" s="289">
        <v>1410932.77</v>
      </c>
      <c r="E123" s="289">
        <v>4293854.3899999997</v>
      </c>
      <c r="F123" s="290">
        <v>167398.65</v>
      </c>
      <c r="G123" s="290">
        <v>43500.21</v>
      </c>
      <c r="H123" s="179">
        <v>1.7353516792054435E-2</v>
      </c>
      <c r="I123" s="34"/>
    </row>
    <row r="124" spans="1:10" s="28" customFormat="1" ht="10.5" customHeight="1" x14ac:dyDescent="0.2">
      <c r="A124" s="24"/>
      <c r="B124" s="16" t="s">
        <v>94</v>
      </c>
      <c r="C124" s="289">
        <v>31917.079999999987</v>
      </c>
      <c r="D124" s="289">
        <v>653040.4</v>
      </c>
      <c r="E124" s="289">
        <v>684957.48</v>
      </c>
      <c r="F124" s="290"/>
      <c r="G124" s="290">
        <v>2908.95</v>
      </c>
      <c r="H124" s="179">
        <v>-2.1111225488621765E-2</v>
      </c>
      <c r="I124" s="27"/>
      <c r="J124" s="5"/>
    </row>
    <row r="125" spans="1:10" ht="10.5" customHeight="1" x14ac:dyDescent="0.2">
      <c r="B125" s="16" t="s">
        <v>92</v>
      </c>
      <c r="C125" s="289">
        <v>115981.67</v>
      </c>
      <c r="D125" s="289">
        <v>17352.7</v>
      </c>
      <c r="E125" s="289">
        <v>133334.37</v>
      </c>
      <c r="F125" s="290">
        <v>1084.1000000000001</v>
      </c>
      <c r="G125" s="290">
        <v>772.62</v>
      </c>
      <c r="H125" s="179">
        <v>-0.24444191712230789</v>
      </c>
      <c r="I125" s="34"/>
    </row>
    <row r="126" spans="1:10" ht="10.5" customHeight="1" x14ac:dyDescent="0.2">
      <c r="B126" s="16" t="s">
        <v>93</v>
      </c>
      <c r="C126" s="289">
        <v>252406.08999999997</v>
      </c>
      <c r="D126" s="289">
        <v>34433.83</v>
      </c>
      <c r="E126" s="289">
        <v>286839.92</v>
      </c>
      <c r="F126" s="290">
        <v>2759.88</v>
      </c>
      <c r="G126" s="290">
        <v>360</v>
      </c>
      <c r="H126" s="179">
        <v>-7.7381244162867957E-2</v>
      </c>
      <c r="I126" s="34"/>
    </row>
    <row r="127" spans="1:10" ht="10.5" customHeight="1" x14ac:dyDescent="0.2">
      <c r="B127" s="16" t="s">
        <v>252</v>
      </c>
      <c r="C127" s="289"/>
      <c r="D127" s="289"/>
      <c r="E127" s="289"/>
      <c r="F127" s="290"/>
      <c r="G127" s="290"/>
      <c r="H127" s="179"/>
      <c r="I127" s="34"/>
    </row>
    <row r="128" spans="1:10" ht="10.5" customHeight="1" x14ac:dyDescent="0.2">
      <c r="B128" s="16" t="s">
        <v>303</v>
      </c>
      <c r="C128" s="289"/>
      <c r="D128" s="289"/>
      <c r="E128" s="289"/>
      <c r="F128" s="290"/>
      <c r="G128" s="290"/>
      <c r="H128" s="179"/>
      <c r="I128" s="34"/>
    </row>
    <row r="129" spans="1:11" ht="10.5" customHeight="1" x14ac:dyDescent="0.2">
      <c r="B129" s="268" t="s">
        <v>255</v>
      </c>
      <c r="C129" s="289"/>
      <c r="D129" s="289">
        <v>9750</v>
      </c>
      <c r="E129" s="289">
        <v>9750</v>
      </c>
      <c r="F129" s="290">
        <v>9750</v>
      </c>
      <c r="G129" s="290">
        <v>150</v>
      </c>
      <c r="H129" s="179">
        <v>0.79718533128116276</v>
      </c>
      <c r="I129" s="34"/>
    </row>
    <row r="130" spans="1:11" ht="10.5" customHeight="1" x14ac:dyDescent="0.2">
      <c r="B130" s="16" t="s">
        <v>489</v>
      </c>
      <c r="C130" s="289"/>
      <c r="D130" s="289">
        <v>32633343.820199993</v>
      </c>
      <c r="E130" s="289">
        <v>32633343.820199993</v>
      </c>
      <c r="F130" s="290"/>
      <c r="G130" s="290"/>
      <c r="H130" s="179"/>
      <c r="I130" s="34"/>
    </row>
    <row r="131" spans="1:11" ht="10.5" customHeight="1" x14ac:dyDescent="0.2">
      <c r="B131" s="268" t="s">
        <v>487</v>
      </c>
      <c r="C131" s="289"/>
      <c r="D131" s="289">
        <v>2750056.51</v>
      </c>
      <c r="E131" s="289">
        <v>2750056.51</v>
      </c>
      <c r="F131" s="290"/>
      <c r="G131" s="290"/>
      <c r="H131" s="179">
        <v>0.25500667124574283</v>
      </c>
      <c r="I131" s="34"/>
    </row>
    <row r="132" spans="1:11" ht="10.5" customHeight="1" x14ac:dyDescent="0.2">
      <c r="B132" s="16" t="s">
        <v>420</v>
      </c>
      <c r="C132" s="289"/>
      <c r="D132" s="289">
        <v>2788644.2732099998</v>
      </c>
      <c r="E132" s="289">
        <v>2788644.2732099998</v>
      </c>
      <c r="F132" s="290"/>
      <c r="G132" s="290"/>
      <c r="H132" s="179">
        <v>-0.10331088062054938</v>
      </c>
      <c r="I132" s="34"/>
    </row>
    <row r="133" spans="1:11" ht="10.5" customHeight="1" x14ac:dyDescent="0.2">
      <c r="B133" s="574" t="s">
        <v>449</v>
      </c>
      <c r="C133" s="289"/>
      <c r="D133" s="289">
        <v>4065</v>
      </c>
      <c r="E133" s="289">
        <v>4065</v>
      </c>
      <c r="F133" s="290"/>
      <c r="G133" s="290"/>
      <c r="H133" s="179"/>
      <c r="I133" s="34"/>
    </row>
    <row r="134" spans="1:11" ht="10.5" customHeight="1" x14ac:dyDescent="0.2">
      <c r="B134" s="16" t="s">
        <v>99</v>
      </c>
      <c r="C134" s="289">
        <v>533134.78000000038</v>
      </c>
      <c r="D134" s="289">
        <v>591775.87617700035</v>
      </c>
      <c r="E134" s="289">
        <v>1124910.6561770006</v>
      </c>
      <c r="F134" s="290">
        <v>218141.21593500001</v>
      </c>
      <c r="G134" s="290">
        <v>4392.8512760000003</v>
      </c>
      <c r="H134" s="179">
        <v>4.9904654903687451E-2</v>
      </c>
      <c r="I134" s="34"/>
    </row>
    <row r="135" spans="1:11" ht="10.5" customHeight="1" x14ac:dyDescent="0.2">
      <c r="B135" s="16" t="s">
        <v>283</v>
      </c>
      <c r="C135" s="289"/>
      <c r="D135" s="289">
        <v>-3192264</v>
      </c>
      <c r="E135" s="289">
        <v>-3192264</v>
      </c>
      <c r="F135" s="290">
        <v>-21696</v>
      </c>
      <c r="G135" s="290">
        <v>-24360</v>
      </c>
      <c r="H135" s="179">
        <v>0.12977060333679447</v>
      </c>
      <c r="I135" s="34"/>
    </row>
    <row r="136" spans="1:11" ht="10.5" customHeight="1" x14ac:dyDescent="0.2">
      <c r="B136" s="16" t="s">
        <v>279</v>
      </c>
      <c r="C136" s="289">
        <v>127.89</v>
      </c>
      <c r="D136" s="289">
        <v>-50972511</v>
      </c>
      <c r="E136" s="289">
        <v>-50972383.109999999</v>
      </c>
      <c r="F136" s="290">
        <v>-94116</v>
      </c>
      <c r="G136" s="290">
        <v>-348370</v>
      </c>
      <c r="H136" s="179">
        <v>0.81931557778147379</v>
      </c>
      <c r="I136" s="34"/>
    </row>
    <row r="137" spans="1:11" s="28" customFormat="1" ht="10.5" customHeight="1" x14ac:dyDescent="0.2">
      <c r="A137" s="24"/>
      <c r="B137" s="29" t="s">
        <v>113</v>
      </c>
      <c r="C137" s="291">
        <v>743062926.79999995</v>
      </c>
      <c r="D137" s="291">
        <v>1049466152.8915608</v>
      </c>
      <c r="E137" s="291">
        <v>1792529079.691561</v>
      </c>
      <c r="F137" s="292">
        <v>478898983.25593483</v>
      </c>
      <c r="G137" s="292">
        <v>10279576.540026</v>
      </c>
      <c r="H137" s="178">
        <v>9.3978267887150357E-2</v>
      </c>
      <c r="I137" s="36"/>
      <c r="J137" s="5"/>
      <c r="K137" s="209" t="b">
        <f>IF(ABS(E137-SUM(E92:E94,E103:E105,E110:E136))&lt;0.001,TRUE,FALSE)</f>
        <v>1</v>
      </c>
    </row>
    <row r="138" spans="1:11" s="28" customFormat="1" ht="10.5" customHeight="1" x14ac:dyDescent="0.2">
      <c r="A138" s="24"/>
      <c r="B138" s="273"/>
      <c r="C138" s="291"/>
      <c r="D138" s="291"/>
      <c r="E138" s="291"/>
      <c r="F138" s="292"/>
      <c r="G138" s="292"/>
      <c r="H138" s="178"/>
      <c r="I138" s="36"/>
      <c r="J138" s="5"/>
      <c r="K138" s="209"/>
    </row>
    <row r="139" spans="1:11" s="28" customFormat="1" ht="10.5" customHeight="1" x14ac:dyDescent="0.2">
      <c r="A139" s="24"/>
      <c r="B139" s="74" t="s">
        <v>122</v>
      </c>
      <c r="C139" s="291"/>
      <c r="D139" s="291"/>
      <c r="E139" s="291"/>
      <c r="F139" s="292"/>
      <c r="G139" s="292"/>
      <c r="H139" s="178"/>
      <c r="I139" s="36"/>
    </row>
    <row r="140" spans="1:11" ht="18" customHeight="1" x14ac:dyDescent="0.2">
      <c r="B140" s="16" t="s">
        <v>386</v>
      </c>
      <c r="C140" s="289">
        <v>3193469.1199999978</v>
      </c>
      <c r="D140" s="289">
        <v>305404.22000000003</v>
      </c>
      <c r="E140" s="289">
        <v>3498873.3399999975</v>
      </c>
      <c r="F140" s="290">
        <v>241.20000000000002</v>
      </c>
      <c r="G140" s="290">
        <v>23585.280000000002</v>
      </c>
      <c r="H140" s="179">
        <v>0.10764964170542379</v>
      </c>
      <c r="I140" s="34"/>
    </row>
    <row r="141" spans="1:11" ht="10.5" customHeight="1" x14ac:dyDescent="0.2">
      <c r="B141" s="16" t="s">
        <v>100</v>
      </c>
      <c r="C141" s="289">
        <v>73353.629999999874</v>
      </c>
      <c r="D141" s="289">
        <v>36216.389999999992</v>
      </c>
      <c r="E141" s="289">
        <v>109570.01999999986</v>
      </c>
      <c r="F141" s="290"/>
      <c r="G141" s="290">
        <v>830.98</v>
      </c>
      <c r="H141" s="179">
        <v>0.33082892517334606</v>
      </c>
      <c r="I141" s="34"/>
    </row>
    <row r="142" spans="1:11" ht="10.5" customHeight="1" x14ac:dyDescent="0.2">
      <c r="B142" s="16" t="s">
        <v>177</v>
      </c>
      <c r="C142" s="289">
        <v>301341.33000000013</v>
      </c>
      <c r="D142" s="289">
        <v>1164.4000000000003</v>
      </c>
      <c r="E142" s="289">
        <v>302505.73000000016</v>
      </c>
      <c r="F142" s="290">
        <v>125.76000000000002</v>
      </c>
      <c r="G142" s="290">
        <v>2141.4800000000005</v>
      </c>
      <c r="H142" s="179">
        <v>0.27849896667542473</v>
      </c>
      <c r="I142" s="34"/>
    </row>
    <row r="143" spans="1:11" ht="10.5" customHeight="1" x14ac:dyDescent="0.2">
      <c r="B143" s="16" t="s">
        <v>22</v>
      </c>
      <c r="C143" s="289">
        <v>6870676.1400000006</v>
      </c>
      <c r="D143" s="289">
        <v>1326505.9752499997</v>
      </c>
      <c r="E143" s="289">
        <v>8197182.1152499998</v>
      </c>
      <c r="F143" s="290">
        <v>651.90000000000009</v>
      </c>
      <c r="G143" s="290">
        <v>50149.977500000008</v>
      </c>
      <c r="H143" s="179">
        <v>0.19062134474295611</v>
      </c>
      <c r="I143" s="34"/>
    </row>
    <row r="144" spans="1:11" ht="10.5" customHeight="1" x14ac:dyDescent="0.2">
      <c r="B144" s="16" t="s">
        <v>381</v>
      </c>
      <c r="C144" s="289">
        <v>204598.40000000002</v>
      </c>
      <c r="D144" s="289">
        <v>23930.81</v>
      </c>
      <c r="E144" s="289">
        <v>228529.21000000002</v>
      </c>
      <c r="F144" s="290"/>
      <c r="G144" s="290">
        <v>1270</v>
      </c>
      <c r="H144" s="179">
        <v>0.53917174654704692</v>
      </c>
      <c r="I144" s="34"/>
    </row>
    <row r="145" spans="2:11" ht="10.5" customHeight="1" x14ac:dyDescent="0.2">
      <c r="B145" s="37" t="s">
        <v>312</v>
      </c>
      <c r="C145" s="289"/>
      <c r="D145" s="289">
        <v>129752.06399</v>
      </c>
      <c r="E145" s="289">
        <v>129752.06399</v>
      </c>
      <c r="F145" s="290"/>
      <c r="G145" s="290"/>
      <c r="H145" s="179">
        <v>-0.45525971688893252</v>
      </c>
      <c r="I145" s="34"/>
    </row>
    <row r="146" spans="2:11" ht="10.5" customHeight="1" x14ac:dyDescent="0.2">
      <c r="B146" s="16" t="s">
        <v>385</v>
      </c>
      <c r="C146" s="289">
        <v>4011148.2500000033</v>
      </c>
      <c r="D146" s="289">
        <v>148548.38999999993</v>
      </c>
      <c r="E146" s="289">
        <v>4159696.6400000029</v>
      </c>
      <c r="F146" s="290">
        <v>2198.0900000000006</v>
      </c>
      <c r="G146" s="290">
        <v>28212.15</v>
      </c>
      <c r="H146" s="179">
        <v>0.18287452237105262</v>
      </c>
      <c r="I146" s="34"/>
    </row>
    <row r="147" spans="2:11" ht="10.5" customHeight="1" x14ac:dyDescent="0.2">
      <c r="B147" s="16" t="s">
        <v>382</v>
      </c>
      <c r="C147" s="289"/>
      <c r="D147" s="289">
        <v>125</v>
      </c>
      <c r="E147" s="289">
        <v>125</v>
      </c>
      <c r="F147" s="290"/>
      <c r="G147" s="290"/>
      <c r="H147" s="179">
        <v>-0.5</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28</v>
      </c>
      <c r="D150" s="289">
        <v>155244.1130420001</v>
      </c>
      <c r="E150" s="289">
        <v>155272.1130420001</v>
      </c>
      <c r="F150" s="290">
        <v>267.04315000000003</v>
      </c>
      <c r="G150" s="290">
        <v>395.54953799999998</v>
      </c>
      <c r="H150" s="179"/>
      <c r="I150" s="34"/>
    </row>
    <row r="151" spans="2:11" ht="10.5" customHeight="1" x14ac:dyDescent="0.2">
      <c r="B151" s="41" t="s">
        <v>120</v>
      </c>
      <c r="C151" s="293">
        <v>14654614.869999999</v>
      </c>
      <c r="D151" s="293">
        <v>2126891.3622819996</v>
      </c>
      <c r="E151" s="293">
        <v>16781506.232281998</v>
      </c>
      <c r="F151" s="294">
        <v>3483.9931500000002</v>
      </c>
      <c r="G151" s="294">
        <v>106585.417038</v>
      </c>
      <c r="H151" s="286">
        <v>0.14014455521626656</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282</v>
      </c>
      <c r="C156" s="208"/>
      <c r="D156" s="208"/>
      <c r="E156" s="208"/>
      <c r="F156" s="208"/>
      <c r="G156" s="208"/>
      <c r="H156" s="205"/>
      <c r="I156" s="34"/>
    </row>
    <row r="157" spans="2:11" ht="10.5" customHeight="1" x14ac:dyDescent="0.2">
      <c r="B157" s="265"/>
      <c r="C157" s="208"/>
      <c r="D157" s="208"/>
      <c r="E157" s="208"/>
      <c r="F157" s="208"/>
      <c r="G157" s="208"/>
      <c r="H157" s="205"/>
      <c r="I157" s="34"/>
    </row>
    <row r="158" spans="2:11" ht="14.25" customHeight="1" x14ac:dyDescent="0.25">
      <c r="B158" s="7" t="s">
        <v>288</v>
      </c>
      <c r="C158" s="8"/>
      <c r="D158" s="8"/>
      <c r="E158" s="8"/>
      <c r="F158" s="8"/>
      <c r="G158" s="8"/>
      <c r="H158" s="8"/>
      <c r="I158" s="8"/>
    </row>
    <row r="159" spans="2:11" ht="12" customHeight="1" x14ac:dyDescent="0.2">
      <c r="B159" s="9"/>
      <c r="C159" s="10" t="str">
        <f>C3</f>
        <v>MOIS D'OCTOBRE 2024</v>
      </c>
      <c r="D159" s="11"/>
    </row>
    <row r="160" spans="2:11" ht="14.25" customHeight="1" x14ac:dyDescent="0.2">
      <c r="B160" s="12" t="str">
        <f>B4</f>
        <v xml:space="preserve">             I - ASSURANCE MALADIE : DÉPENSES en milliers d'euros</v>
      </c>
      <c r="C160" s="13"/>
      <c r="D160" s="13"/>
      <c r="E160" s="13"/>
      <c r="F160" s="13"/>
      <c r="G160" s="13"/>
      <c r="H160" s="14"/>
      <c r="I160" s="15"/>
    </row>
    <row r="161" spans="1:10" ht="12" customHeight="1" x14ac:dyDescent="0.2">
      <c r="B161" s="16" t="s">
        <v>4</v>
      </c>
      <c r="C161" s="386" t="s">
        <v>1</v>
      </c>
      <c r="D161" s="17" t="s">
        <v>2</v>
      </c>
      <c r="E161" s="386" t="s">
        <v>6</v>
      </c>
      <c r="F161" s="219" t="s">
        <v>3</v>
      </c>
      <c r="G161" s="219" t="s">
        <v>237</v>
      </c>
      <c r="H161" s="19" t="str">
        <f>$H$5</f>
        <v>GAM</v>
      </c>
      <c r="I161" s="20"/>
    </row>
    <row r="162" spans="1:10" ht="9.75" customHeight="1" x14ac:dyDescent="0.2">
      <c r="B162" s="21"/>
      <c r="C162" s="45" t="s">
        <v>5</v>
      </c>
      <c r="D162" s="44" t="s">
        <v>5</v>
      </c>
      <c r="E162" s="45"/>
      <c r="F162" s="220" t="s">
        <v>241</v>
      </c>
      <c r="G162" s="220" t="s">
        <v>239</v>
      </c>
      <c r="H162" s="22" t="str">
        <f>$H$6</f>
        <v>en %</v>
      </c>
      <c r="I162" s="23"/>
    </row>
    <row r="163" spans="1:10" s="28" customFormat="1" ht="13.5" customHeight="1" x14ac:dyDescent="0.2">
      <c r="A163" s="24"/>
      <c r="B163" s="31" t="s">
        <v>121</v>
      </c>
      <c r="C163" s="30"/>
      <c r="D163" s="30"/>
      <c r="E163" s="30"/>
      <c r="F163" s="222"/>
      <c r="G163" s="222"/>
      <c r="H163" s="178"/>
      <c r="I163" s="36"/>
    </row>
    <row r="164" spans="1:10" s="28" customFormat="1" ht="10.5" customHeight="1" x14ac:dyDescent="0.2">
      <c r="A164" s="24"/>
      <c r="B164" s="16" t="s">
        <v>116</v>
      </c>
      <c r="C164" s="289">
        <v>119799496.36000009</v>
      </c>
      <c r="D164" s="289">
        <v>12650252.819999991</v>
      </c>
      <c r="E164" s="289">
        <v>132449749.18000008</v>
      </c>
      <c r="F164" s="290">
        <v>261262.11000000004</v>
      </c>
      <c r="G164" s="290">
        <v>1091486.6300000001</v>
      </c>
      <c r="H164" s="179">
        <v>7.1141596184698397E-3</v>
      </c>
      <c r="I164" s="36"/>
      <c r="J164" s="5"/>
    </row>
    <row r="165" spans="1:10" s="28" customFormat="1" ht="10.5" customHeight="1" x14ac:dyDescent="0.2">
      <c r="A165" s="24"/>
      <c r="B165" s="16" t="s">
        <v>117</v>
      </c>
      <c r="C165" s="289">
        <v>74536777.73999998</v>
      </c>
      <c r="D165" s="289">
        <v>9853866.2699999996</v>
      </c>
      <c r="E165" s="289">
        <v>84390644.009999976</v>
      </c>
      <c r="F165" s="290">
        <v>3690.9800000000005</v>
      </c>
      <c r="G165" s="290">
        <v>600822.03</v>
      </c>
      <c r="H165" s="179">
        <v>-6.4065046640823686E-2</v>
      </c>
      <c r="I165" s="36"/>
      <c r="J165" s="5"/>
    </row>
    <row r="166" spans="1:10" s="28" customFormat="1" ht="10.5" customHeight="1" x14ac:dyDescent="0.2">
      <c r="A166" s="24"/>
      <c r="B166" s="16" t="s">
        <v>118</v>
      </c>
      <c r="C166" s="289">
        <v>2163672.2400000016</v>
      </c>
      <c r="D166" s="289">
        <v>46008534.520000011</v>
      </c>
      <c r="E166" s="289">
        <v>48172206.760000013</v>
      </c>
      <c r="F166" s="290"/>
      <c r="G166" s="290">
        <v>262364.96000000002</v>
      </c>
      <c r="H166" s="179">
        <v>6.1665533400729E-2</v>
      </c>
      <c r="I166" s="36"/>
      <c r="J166" s="5"/>
    </row>
    <row r="167" spans="1:10" s="28" customFormat="1" ht="10.5" customHeight="1" x14ac:dyDescent="0.2">
      <c r="A167" s="24"/>
      <c r="B167" s="16" t="s">
        <v>166</v>
      </c>
      <c r="C167" s="289">
        <v>20691291.719999906</v>
      </c>
      <c r="D167" s="289">
        <v>1700465.0699999961</v>
      </c>
      <c r="E167" s="289">
        <v>22391756.789999899</v>
      </c>
      <c r="F167" s="290">
        <v>2858.4500000000012</v>
      </c>
      <c r="G167" s="290">
        <v>172149.31</v>
      </c>
      <c r="H167" s="179">
        <v>1.4586149684010064E-2</v>
      </c>
      <c r="I167" s="36"/>
      <c r="J167" s="5"/>
    </row>
    <row r="168" spans="1:10" s="28" customFormat="1" ht="10.5" customHeight="1" x14ac:dyDescent="0.2">
      <c r="A168" s="24"/>
      <c r="B168" s="16" t="s">
        <v>22</v>
      </c>
      <c r="C168" s="289">
        <v>14009820.410000041</v>
      </c>
      <c r="D168" s="289">
        <v>1604515.2499999995</v>
      </c>
      <c r="E168" s="289">
        <v>15614335.660000041</v>
      </c>
      <c r="F168" s="290">
        <v>1019.4</v>
      </c>
      <c r="G168" s="290">
        <v>109408.57999999999</v>
      </c>
      <c r="H168" s="179">
        <v>3.9243481146775672E-3</v>
      </c>
      <c r="I168" s="36"/>
      <c r="J168" s="5"/>
    </row>
    <row r="169" spans="1:10" s="28" customFormat="1" ht="10.5" customHeight="1" x14ac:dyDescent="0.2">
      <c r="A169" s="24"/>
      <c r="B169" s="16" t="s">
        <v>115</v>
      </c>
      <c r="C169" s="289">
        <v>11589381.87000001</v>
      </c>
      <c r="D169" s="289">
        <v>11099704.060000001</v>
      </c>
      <c r="E169" s="289">
        <v>22689085.930000015</v>
      </c>
      <c r="F169" s="290">
        <v>1442995.6099999982</v>
      </c>
      <c r="G169" s="290">
        <v>141254.92000000001</v>
      </c>
      <c r="H169" s="179">
        <v>6.4807540579053136E-2</v>
      </c>
      <c r="I169" s="36"/>
      <c r="J169" s="5"/>
    </row>
    <row r="170" spans="1:10" s="28" customFormat="1" ht="10.5" customHeight="1" x14ac:dyDescent="0.2">
      <c r="A170" s="24"/>
      <c r="B170" s="16" t="s">
        <v>114</v>
      </c>
      <c r="C170" s="289">
        <v>147618.43999999994</v>
      </c>
      <c r="D170" s="289">
        <v>7870140.9099999778</v>
      </c>
      <c r="E170" s="289">
        <v>8017759.3499999782</v>
      </c>
      <c r="F170" s="290">
        <v>953.28</v>
      </c>
      <c r="G170" s="290">
        <v>55188.670000000049</v>
      </c>
      <c r="H170" s="179">
        <v>0.11861627857174195</v>
      </c>
      <c r="I170" s="36"/>
      <c r="J170" s="5"/>
    </row>
    <row r="171" spans="1:10" s="28" customFormat="1" ht="10.5" customHeight="1" x14ac:dyDescent="0.2">
      <c r="A171" s="24"/>
      <c r="B171" s="16" t="s">
        <v>100</v>
      </c>
      <c r="C171" s="289">
        <v>3991.08</v>
      </c>
      <c r="D171" s="289">
        <v>3954.8199999999997</v>
      </c>
      <c r="E171" s="289">
        <v>7945.9</v>
      </c>
      <c r="F171" s="290"/>
      <c r="G171" s="290"/>
      <c r="H171" s="179">
        <v>0.39421566924422624</v>
      </c>
      <c r="I171" s="36"/>
      <c r="J171" s="5"/>
    </row>
    <row r="172" spans="1:10" s="28" customFormat="1" ht="10.5" customHeight="1" x14ac:dyDescent="0.2">
      <c r="A172" s="24"/>
      <c r="B172" s="16" t="s">
        <v>283</v>
      </c>
      <c r="C172" s="289"/>
      <c r="D172" s="289">
        <v>-11664</v>
      </c>
      <c r="E172" s="289">
        <v>-11664</v>
      </c>
      <c r="F172" s="290"/>
      <c r="G172" s="290">
        <v>-24</v>
      </c>
      <c r="H172" s="179">
        <v>3.1847133757961776E-2</v>
      </c>
      <c r="I172" s="36"/>
      <c r="J172" s="5"/>
    </row>
    <row r="173" spans="1:10" s="28" customFormat="1" ht="12.75" customHeight="1" x14ac:dyDescent="0.2">
      <c r="A173" s="24"/>
      <c r="B173" s="16" t="s">
        <v>416</v>
      </c>
      <c r="C173" s="289"/>
      <c r="D173" s="289"/>
      <c r="E173" s="289"/>
      <c r="F173" s="290"/>
      <c r="G173" s="290"/>
      <c r="H173" s="179"/>
      <c r="I173" s="36"/>
      <c r="J173" s="5"/>
    </row>
    <row r="174" spans="1:10" s="28" customFormat="1" ht="12.75" customHeight="1" x14ac:dyDescent="0.2">
      <c r="A174" s="24"/>
      <c r="B174" s="16" t="s">
        <v>412</v>
      </c>
      <c r="C174" s="289"/>
      <c r="D174" s="289">
        <v>572884.16546499997</v>
      </c>
      <c r="E174" s="289">
        <v>572884.16546499997</v>
      </c>
      <c r="F174" s="290"/>
      <c r="G174" s="290"/>
      <c r="H174" s="179"/>
      <c r="I174" s="36"/>
      <c r="J174" s="5"/>
    </row>
    <row r="175" spans="1:10" s="28" customFormat="1" ht="12.75" customHeight="1" x14ac:dyDescent="0.2">
      <c r="A175" s="24"/>
      <c r="B175" s="16" t="s">
        <v>374</v>
      </c>
      <c r="C175" s="289">
        <v>135934.22000000003</v>
      </c>
      <c r="D175" s="289">
        <v>103842.4875</v>
      </c>
      <c r="E175" s="289">
        <v>239776.70750000002</v>
      </c>
      <c r="F175" s="290"/>
      <c r="G175" s="290">
        <v>579</v>
      </c>
      <c r="H175" s="179">
        <v>5.2017871299171459E-2</v>
      </c>
      <c r="I175" s="36"/>
      <c r="J175" s="5"/>
    </row>
    <row r="176" spans="1:10" s="28" customFormat="1" ht="12.75" customHeight="1" x14ac:dyDescent="0.2">
      <c r="A176" s="24"/>
      <c r="B176" s="574" t="s">
        <v>451</v>
      </c>
      <c r="C176" s="289"/>
      <c r="D176" s="289"/>
      <c r="E176" s="289"/>
      <c r="F176" s="290"/>
      <c r="G176" s="290"/>
      <c r="H176" s="179"/>
      <c r="I176" s="36"/>
      <c r="J176" s="5"/>
    </row>
    <row r="177" spans="1:11" s="28" customFormat="1" ht="12.75" hidden="1" customHeight="1" x14ac:dyDescent="0.2">
      <c r="A177" s="24"/>
      <c r="B177" s="574"/>
      <c r="C177" s="289"/>
      <c r="D177" s="289"/>
      <c r="E177" s="289"/>
      <c r="F177" s="290"/>
      <c r="G177" s="290"/>
      <c r="H177" s="179"/>
      <c r="I177" s="36"/>
      <c r="J177" s="5"/>
    </row>
    <row r="178" spans="1:11" s="28" customFormat="1" ht="12" customHeight="1" x14ac:dyDescent="0.2">
      <c r="A178" s="24"/>
      <c r="B178" s="269" t="s">
        <v>99</v>
      </c>
      <c r="C178" s="289"/>
      <c r="D178" s="289">
        <v>52356</v>
      </c>
      <c r="E178" s="289">
        <v>52356</v>
      </c>
      <c r="F178" s="290"/>
      <c r="G178" s="290"/>
      <c r="H178" s="179">
        <v>0.25397585744395479</v>
      </c>
      <c r="I178" s="36"/>
    </row>
    <row r="179" spans="1:11" s="28" customFormat="1" ht="14.25" customHeight="1" x14ac:dyDescent="0.2">
      <c r="A179" s="24"/>
      <c r="B179" s="35" t="s">
        <v>119</v>
      </c>
      <c r="C179" s="291">
        <v>243077984.08000001</v>
      </c>
      <c r="D179" s="291">
        <v>91508852.372964963</v>
      </c>
      <c r="E179" s="291">
        <v>334586836.45296502</v>
      </c>
      <c r="F179" s="292">
        <v>1712779.8299999982</v>
      </c>
      <c r="G179" s="292">
        <v>2433230.1</v>
      </c>
      <c r="H179" s="178">
        <v>3.2879544968948959E-3</v>
      </c>
      <c r="I179" s="36"/>
      <c r="K179" s="209" t="b">
        <f>IF(ABS(E179-SUM(E164:E178))&lt;0.001,TRUE,FALSE)</f>
        <v>1</v>
      </c>
    </row>
    <row r="180" spans="1:11" s="28" customFormat="1" ht="14.25" customHeight="1" x14ac:dyDescent="0.2">
      <c r="A180" s="24"/>
      <c r="B180" s="35"/>
      <c r="C180" s="291"/>
      <c r="D180" s="291"/>
      <c r="E180" s="291"/>
      <c r="F180" s="292"/>
      <c r="G180" s="292"/>
      <c r="H180" s="178"/>
      <c r="I180" s="36"/>
      <c r="K180" s="209"/>
    </row>
    <row r="181" spans="1:11" s="28" customFormat="1" ht="14.25" customHeight="1" x14ac:dyDescent="0.2">
      <c r="A181" s="24"/>
      <c r="B181" s="31" t="s">
        <v>243</v>
      </c>
      <c r="C181" s="291"/>
      <c r="D181" s="291"/>
      <c r="E181" s="291"/>
      <c r="F181" s="292"/>
      <c r="G181" s="292"/>
      <c r="H181" s="178"/>
      <c r="I181" s="36"/>
    </row>
    <row r="182" spans="1:11" s="28" customFormat="1" ht="10.5" customHeight="1" x14ac:dyDescent="0.2">
      <c r="A182" s="24"/>
      <c r="B182" s="16" t="s">
        <v>22</v>
      </c>
      <c r="C182" s="289">
        <v>22420313.480000034</v>
      </c>
      <c r="D182" s="289">
        <v>15580566.761525001</v>
      </c>
      <c r="E182" s="289">
        <v>38000880.241525039</v>
      </c>
      <c r="F182" s="290"/>
      <c r="G182" s="290">
        <v>139160.18275000001</v>
      </c>
      <c r="H182" s="179">
        <v>0.18551326698113213</v>
      </c>
      <c r="I182" s="36"/>
      <c r="J182" s="5"/>
    </row>
    <row r="183" spans="1:11" s="28" customFormat="1" ht="10.5" customHeight="1" x14ac:dyDescent="0.2">
      <c r="A183" s="24"/>
      <c r="B183" s="16" t="s">
        <v>387</v>
      </c>
      <c r="C183" s="289">
        <v>13461.868929999995</v>
      </c>
      <c r="D183" s="289">
        <v>65960.218300000022</v>
      </c>
      <c r="E183" s="289">
        <v>79422.087230000019</v>
      </c>
      <c r="F183" s="290"/>
      <c r="G183" s="290">
        <v>512.56320000000017</v>
      </c>
      <c r="H183" s="179"/>
      <c r="I183" s="36"/>
      <c r="J183" s="5"/>
    </row>
    <row r="184" spans="1:11" s="28" customFormat="1" ht="10.5" customHeight="1" x14ac:dyDescent="0.2">
      <c r="A184" s="24"/>
      <c r="B184" s="16" t="s">
        <v>104</v>
      </c>
      <c r="C184" s="289">
        <v>19884816.390000004</v>
      </c>
      <c r="D184" s="289">
        <v>12673726.289999997</v>
      </c>
      <c r="E184" s="289">
        <v>32558542.68</v>
      </c>
      <c r="F184" s="290"/>
      <c r="G184" s="290">
        <v>145846.09</v>
      </c>
      <c r="H184" s="179">
        <v>0.1048240180543929</v>
      </c>
      <c r="I184" s="36"/>
      <c r="J184" s="5"/>
    </row>
    <row r="185" spans="1:11" s="28" customFormat="1" ht="10.5" customHeight="1" x14ac:dyDescent="0.2">
      <c r="A185" s="24"/>
      <c r="B185" s="33" t="s">
        <v>106</v>
      </c>
      <c r="C185" s="289">
        <v>16083178.270000003</v>
      </c>
      <c r="D185" s="289">
        <v>11689920.249999998</v>
      </c>
      <c r="E185" s="289">
        <v>27773098.52</v>
      </c>
      <c r="F185" s="290"/>
      <c r="G185" s="290">
        <v>135775.99000000002</v>
      </c>
      <c r="H185" s="179">
        <v>0.12374542070864125</v>
      </c>
      <c r="I185" s="36"/>
      <c r="J185" s="5"/>
    </row>
    <row r="186" spans="1:11" s="28" customFormat="1" ht="10.5" customHeight="1" x14ac:dyDescent="0.2">
      <c r="A186" s="24"/>
      <c r="B186" s="33" t="s">
        <v>304</v>
      </c>
      <c r="C186" s="289">
        <v>390909.78999999992</v>
      </c>
      <c r="D186" s="289">
        <v>1143868.32</v>
      </c>
      <c r="E186" s="289">
        <v>1534778.11</v>
      </c>
      <c r="F186" s="290"/>
      <c r="G186" s="290">
        <v>16945.330000000002</v>
      </c>
      <c r="H186" s="179">
        <v>0.31712618259952841</v>
      </c>
      <c r="I186" s="36"/>
      <c r="J186" s="5"/>
    </row>
    <row r="187" spans="1:11" s="28" customFormat="1" ht="10.5" customHeight="1" x14ac:dyDescent="0.2">
      <c r="A187" s="24"/>
      <c r="B187" s="33" t="s">
        <v>305</v>
      </c>
      <c r="C187" s="289">
        <v>354.55999999999995</v>
      </c>
      <c r="D187" s="289">
        <v>1545.47</v>
      </c>
      <c r="E187" s="289">
        <v>1900.03</v>
      </c>
      <c r="F187" s="290"/>
      <c r="G187" s="290"/>
      <c r="H187" s="179">
        <v>0.41354451850970109</v>
      </c>
      <c r="I187" s="36"/>
      <c r="J187" s="5"/>
    </row>
    <row r="188" spans="1:11" s="28" customFormat="1" ht="10.5" customHeight="1" x14ac:dyDescent="0.2">
      <c r="A188" s="24"/>
      <c r="B188" s="33" t="s">
        <v>306</v>
      </c>
      <c r="C188" s="289">
        <v>6385.65</v>
      </c>
      <c r="D188" s="289">
        <v>341220.43000000005</v>
      </c>
      <c r="E188" s="289">
        <v>347606.08</v>
      </c>
      <c r="F188" s="290"/>
      <c r="G188" s="290">
        <v>4369.87</v>
      </c>
      <c r="H188" s="179">
        <v>-0.16969258979124335</v>
      </c>
      <c r="I188" s="36"/>
      <c r="J188" s="5"/>
    </row>
    <row r="189" spans="1:11" s="28" customFormat="1" ht="10.5" customHeight="1" x14ac:dyDescent="0.2">
      <c r="A189" s="24"/>
      <c r="B189" s="33" t="s">
        <v>307</v>
      </c>
      <c r="C189" s="289">
        <v>2015788.4899999991</v>
      </c>
      <c r="D189" s="289">
        <v>1132450.9599999993</v>
      </c>
      <c r="E189" s="289">
        <v>3148239.4499999988</v>
      </c>
      <c r="F189" s="290"/>
      <c r="G189" s="290">
        <v>11199.72</v>
      </c>
      <c r="H189" s="179">
        <v>8.1499510064395375E-2</v>
      </c>
      <c r="I189" s="36"/>
      <c r="J189" s="5"/>
    </row>
    <row r="190" spans="1:11" s="28" customFormat="1" ht="10.5" customHeight="1" x14ac:dyDescent="0.2">
      <c r="A190" s="24"/>
      <c r="B190" s="33" t="s">
        <v>308</v>
      </c>
      <c r="C190" s="289">
        <v>2818738.3600000013</v>
      </c>
      <c r="D190" s="289">
        <v>1146976.8100000005</v>
      </c>
      <c r="E190" s="289">
        <v>3965715.1700000018</v>
      </c>
      <c r="F190" s="290"/>
      <c r="G190" s="290">
        <v>20613.38</v>
      </c>
      <c r="H190" s="179">
        <v>0.10798250833193812</v>
      </c>
      <c r="I190" s="36"/>
      <c r="J190" s="5"/>
    </row>
    <row r="191" spans="1:11" s="28" customFormat="1" ht="10.5" customHeight="1" x14ac:dyDescent="0.2">
      <c r="A191" s="24"/>
      <c r="B191" s="33" t="s">
        <v>309</v>
      </c>
      <c r="C191" s="289">
        <v>10851001.420000002</v>
      </c>
      <c r="D191" s="289">
        <v>7923858.2599999979</v>
      </c>
      <c r="E191" s="289">
        <v>18774859.680000003</v>
      </c>
      <c r="F191" s="290"/>
      <c r="G191" s="290">
        <v>82647.69</v>
      </c>
      <c r="H191" s="179">
        <v>0.12834402990734195</v>
      </c>
      <c r="I191" s="36"/>
      <c r="J191" s="5"/>
    </row>
    <row r="192" spans="1:11" ht="10.5" customHeight="1" x14ac:dyDescent="0.2">
      <c r="B192" s="33" t="s">
        <v>105</v>
      </c>
      <c r="C192" s="289">
        <v>3801638.1200000015</v>
      </c>
      <c r="D192" s="289">
        <v>983806.04000000027</v>
      </c>
      <c r="E192" s="289">
        <v>4785444.160000002</v>
      </c>
      <c r="F192" s="290"/>
      <c r="G192" s="290">
        <v>10070.099999999999</v>
      </c>
      <c r="H192" s="179">
        <v>6.4707835389401502E-3</v>
      </c>
      <c r="I192" s="34"/>
    </row>
    <row r="193" spans="1:10" ht="10.5" customHeight="1" x14ac:dyDescent="0.2">
      <c r="B193" s="16" t="s">
        <v>116</v>
      </c>
      <c r="C193" s="289">
        <v>22931894.329999998</v>
      </c>
      <c r="D193" s="289">
        <v>2792072.1000000006</v>
      </c>
      <c r="E193" s="289">
        <v>25723966.43</v>
      </c>
      <c r="F193" s="290"/>
      <c r="G193" s="290">
        <v>73132.400000000023</v>
      </c>
      <c r="H193" s="179">
        <v>8.9596617392981859E-3</v>
      </c>
      <c r="I193" s="34"/>
    </row>
    <row r="194" spans="1:10" ht="10.5" customHeight="1" x14ac:dyDescent="0.2">
      <c r="B194" s="16" t="s">
        <v>117</v>
      </c>
      <c r="C194" s="289">
        <v>15807743.310000006</v>
      </c>
      <c r="D194" s="289">
        <v>2926938.5700000003</v>
      </c>
      <c r="E194" s="289">
        <v>18734681.880000006</v>
      </c>
      <c r="F194" s="290"/>
      <c r="G194" s="290">
        <v>49831.47</v>
      </c>
      <c r="H194" s="179">
        <v>-4.2247772377340342E-2</v>
      </c>
      <c r="I194" s="34"/>
    </row>
    <row r="195" spans="1:10" ht="10.5" customHeight="1" x14ac:dyDescent="0.2">
      <c r="B195" s="16" t="s">
        <v>118</v>
      </c>
      <c r="C195" s="289">
        <v>252479.11999999997</v>
      </c>
      <c r="D195" s="289">
        <v>5351668.5699999994</v>
      </c>
      <c r="E195" s="289">
        <v>5604147.6899999995</v>
      </c>
      <c r="F195" s="290"/>
      <c r="G195" s="290">
        <v>7211.11</v>
      </c>
      <c r="H195" s="179">
        <v>0.11205967526427263</v>
      </c>
      <c r="I195" s="34"/>
    </row>
    <row r="196" spans="1:10" s="28" customFormat="1" ht="10.5" customHeight="1" x14ac:dyDescent="0.2">
      <c r="A196" s="24"/>
      <c r="B196" s="16" t="s">
        <v>115</v>
      </c>
      <c r="C196" s="289">
        <v>2135654.870000001</v>
      </c>
      <c r="D196" s="289">
        <v>2885224.5299999993</v>
      </c>
      <c r="E196" s="289">
        <v>5020879.4000000004</v>
      </c>
      <c r="F196" s="290"/>
      <c r="G196" s="290">
        <v>10595.52</v>
      </c>
      <c r="H196" s="179">
        <v>9.9439181628317996E-3</v>
      </c>
      <c r="I196" s="36"/>
      <c r="J196" s="5"/>
    </row>
    <row r="197" spans="1:10" s="28" customFormat="1" ht="10.5" customHeight="1" x14ac:dyDescent="0.2">
      <c r="A197" s="24"/>
      <c r="B197" s="16" t="s">
        <v>114</v>
      </c>
      <c r="C197" s="289">
        <v>16367.279999999995</v>
      </c>
      <c r="D197" s="289">
        <v>2118640.910000002</v>
      </c>
      <c r="E197" s="289">
        <v>2135008.1900000018</v>
      </c>
      <c r="F197" s="290"/>
      <c r="G197" s="290">
        <v>4492.8000000000011</v>
      </c>
      <c r="H197" s="179">
        <v>-5.7502792197967167E-2</v>
      </c>
      <c r="I197" s="36"/>
      <c r="J197" s="5"/>
    </row>
    <row r="198" spans="1:10" s="28" customFormat="1" ht="10.5" customHeight="1" x14ac:dyDescent="0.2">
      <c r="A198" s="24"/>
      <c r="B198" s="16" t="s">
        <v>95</v>
      </c>
      <c r="C198" s="289">
        <v>158772.80000000008</v>
      </c>
      <c r="D198" s="289">
        <v>899851.64000000071</v>
      </c>
      <c r="E198" s="289">
        <v>1058624.4400000009</v>
      </c>
      <c r="F198" s="290"/>
      <c r="G198" s="290">
        <v>3181.36</v>
      </c>
      <c r="H198" s="179">
        <v>9.352181580921104E-2</v>
      </c>
      <c r="I198" s="36"/>
      <c r="J198" s="5"/>
    </row>
    <row r="199" spans="1:10" ht="10.5" customHeight="1" x14ac:dyDescent="0.2">
      <c r="B199" s="16" t="s">
        <v>381</v>
      </c>
      <c r="C199" s="289">
        <v>10059254.620000005</v>
      </c>
      <c r="D199" s="289">
        <v>1664632.7949999999</v>
      </c>
      <c r="E199" s="289">
        <v>11723887.415000005</v>
      </c>
      <c r="F199" s="290"/>
      <c r="G199" s="290">
        <v>78908.78</v>
      </c>
      <c r="H199" s="179">
        <v>0.34019773816425847</v>
      </c>
      <c r="I199" s="20"/>
    </row>
    <row r="200" spans="1:10" ht="10.5" customHeight="1" x14ac:dyDescent="0.2">
      <c r="B200" s="16" t="s">
        <v>418</v>
      </c>
      <c r="C200" s="289"/>
      <c r="D200" s="289">
        <v>9115.3838120000019</v>
      </c>
      <c r="E200" s="289">
        <v>9115.3838120000019</v>
      </c>
      <c r="F200" s="290"/>
      <c r="G200" s="290"/>
      <c r="H200" s="179">
        <v>-0.27575304541121448</v>
      </c>
      <c r="I200" s="34"/>
    </row>
    <row r="201" spans="1:10" ht="10.5" customHeight="1" x14ac:dyDescent="0.2">
      <c r="B201" s="16" t="s">
        <v>441</v>
      </c>
      <c r="C201" s="289"/>
      <c r="D201" s="289">
        <v>797432.00608800026</v>
      </c>
      <c r="E201" s="289">
        <v>797432.00608800026</v>
      </c>
      <c r="F201" s="290"/>
      <c r="G201" s="290"/>
      <c r="H201" s="179">
        <v>0.86035892215214371</v>
      </c>
      <c r="I201" s="34"/>
    </row>
    <row r="202" spans="1:10" ht="10.5" customHeight="1" x14ac:dyDescent="0.2">
      <c r="B202" s="16" t="s">
        <v>346</v>
      </c>
      <c r="C202" s="289"/>
      <c r="D202" s="289"/>
      <c r="E202" s="289"/>
      <c r="F202" s="290"/>
      <c r="G202" s="290"/>
      <c r="H202" s="179"/>
      <c r="I202" s="20"/>
    </row>
    <row r="203" spans="1:10" ht="10.5" customHeight="1" x14ac:dyDescent="0.2">
      <c r="B203" s="16" t="s">
        <v>350</v>
      </c>
      <c r="C203" s="289"/>
      <c r="D203" s="289">
        <v>1397453.3434840001</v>
      </c>
      <c r="E203" s="289">
        <v>1397453.3434840001</v>
      </c>
      <c r="F203" s="290"/>
      <c r="G203" s="290"/>
      <c r="H203" s="179"/>
      <c r="I203" s="20"/>
    </row>
    <row r="204" spans="1:10" ht="10.5" customHeight="1" x14ac:dyDescent="0.2">
      <c r="B204" s="16" t="s">
        <v>313</v>
      </c>
      <c r="C204" s="289"/>
      <c r="D204" s="289"/>
      <c r="E204" s="289"/>
      <c r="F204" s="290"/>
      <c r="G204" s="290"/>
      <c r="H204" s="179"/>
      <c r="I204" s="20"/>
    </row>
    <row r="205" spans="1:10" ht="10.5" customHeight="1" x14ac:dyDescent="0.2">
      <c r="B205" s="16" t="s">
        <v>351</v>
      </c>
      <c r="C205" s="289"/>
      <c r="D205" s="289"/>
      <c r="E205" s="289"/>
      <c r="F205" s="290"/>
      <c r="G205" s="290"/>
      <c r="H205" s="179"/>
      <c r="I205" s="20"/>
    </row>
    <row r="206" spans="1:10" ht="10.5" customHeight="1" x14ac:dyDescent="0.2">
      <c r="B206" s="269" t="s">
        <v>412</v>
      </c>
      <c r="C206" s="289"/>
      <c r="D206" s="289"/>
      <c r="E206" s="289"/>
      <c r="F206" s="290"/>
      <c r="G206" s="290"/>
      <c r="H206" s="179"/>
      <c r="I206" s="34"/>
    </row>
    <row r="207" spans="1:10" ht="10.5" customHeight="1" x14ac:dyDescent="0.2">
      <c r="B207" s="16" t="s">
        <v>100</v>
      </c>
      <c r="C207" s="289">
        <v>62549.94</v>
      </c>
      <c r="D207" s="289">
        <v>471914.2</v>
      </c>
      <c r="E207" s="289">
        <v>534464.14</v>
      </c>
      <c r="F207" s="290"/>
      <c r="G207" s="290">
        <v>2280.2799999999997</v>
      </c>
      <c r="H207" s="179">
        <v>0.16605985305743709</v>
      </c>
      <c r="I207" s="34"/>
    </row>
    <row r="208" spans="1:10" ht="10.5" customHeight="1" x14ac:dyDescent="0.2">
      <c r="B208" s="16" t="s">
        <v>388</v>
      </c>
      <c r="C208" s="289">
        <v>6221.0310699999973</v>
      </c>
      <c r="D208" s="289">
        <v>41543.781699999985</v>
      </c>
      <c r="E208" s="289">
        <v>47764.812769999982</v>
      </c>
      <c r="F208" s="290"/>
      <c r="G208" s="290">
        <v>176.93680000000006</v>
      </c>
      <c r="H208" s="179"/>
      <c r="I208" s="34"/>
    </row>
    <row r="209" spans="1:10" ht="10.5" customHeight="1" x14ac:dyDescent="0.2">
      <c r="B209" s="16" t="s">
        <v>94</v>
      </c>
      <c r="C209" s="289">
        <v>522.45000000000005</v>
      </c>
      <c r="D209" s="289">
        <v>27380.25</v>
      </c>
      <c r="E209" s="289">
        <v>27902.7</v>
      </c>
      <c r="F209" s="290"/>
      <c r="G209" s="290"/>
      <c r="H209" s="179">
        <v>-5.6924160042397087E-2</v>
      </c>
      <c r="I209" s="34"/>
    </row>
    <row r="210" spans="1:10" ht="10.5" customHeight="1" x14ac:dyDescent="0.2">
      <c r="B210" s="16" t="s">
        <v>92</v>
      </c>
      <c r="C210" s="289">
        <v>18196.34</v>
      </c>
      <c r="D210" s="289">
        <v>3410.0600000000004</v>
      </c>
      <c r="E210" s="289">
        <v>21606.400000000001</v>
      </c>
      <c r="F210" s="290"/>
      <c r="G210" s="290">
        <v>26.03</v>
      </c>
      <c r="H210" s="179">
        <v>-0.32371583194308373</v>
      </c>
      <c r="I210" s="34"/>
    </row>
    <row r="211" spans="1:10" s="28" customFormat="1" ht="10.5" customHeight="1" x14ac:dyDescent="0.2">
      <c r="A211" s="24"/>
      <c r="B211" s="16" t="s">
        <v>93</v>
      </c>
      <c r="C211" s="289">
        <v>21728.969999999998</v>
      </c>
      <c r="D211" s="289">
        <v>4826.3500000000004</v>
      </c>
      <c r="E211" s="289">
        <v>26555.32</v>
      </c>
      <c r="F211" s="290"/>
      <c r="G211" s="290"/>
      <c r="H211" s="179">
        <v>-0.26430875222394656</v>
      </c>
      <c r="I211" s="27"/>
      <c r="J211" s="5"/>
    </row>
    <row r="212" spans="1:10" ht="10.5" customHeight="1" x14ac:dyDescent="0.2">
      <c r="B212" s="16" t="s">
        <v>303</v>
      </c>
      <c r="C212" s="289"/>
      <c r="D212" s="289"/>
      <c r="E212" s="289"/>
      <c r="F212" s="290"/>
      <c r="G212" s="290"/>
      <c r="H212" s="179"/>
      <c r="I212" s="34"/>
    </row>
    <row r="213" spans="1:10" ht="10.5" customHeight="1" x14ac:dyDescent="0.2">
      <c r="B213" s="16" t="s">
        <v>123</v>
      </c>
      <c r="C213" s="289">
        <v>124574.45</v>
      </c>
      <c r="D213" s="289">
        <v>12853.890000000001</v>
      </c>
      <c r="E213" s="289">
        <v>137428.34000000003</v>
      </c>
      <c r="F213" s="290"/>
      <c r="G213" s="290">
        <v>229.98000000000002</v>
      </c>
      <c r="H213" s="179">
        <v>0.11759087986684036</v>
      </c>
      <c r="I213" s="34"/>
    </row>
    <row r="214" spans="1:10" ht="10.5" customHeight="1" x14ac:dyDescent="0.2">
      <c r="B214" s="16" t="s">
        <v>107</v>
      </c>
      <c r="C214" s="289"/>
      <c r="D214" s="289">
        <v>1000</v>
      </c>
      <c r="E214" s="289">
        <v>1000</v>
      </c>
      <c r="F214" s="290"/>
      <c r="G214" s="290"/>
      <c r="H214" s="179"/>
      <c r="I214" s="20"/>
    </row>
    <row r="215" spans="1:10" ht="10.5" customHeight="1" x14ac:dyDescent="0.2">
      <c r="B215" s="33" t="s">
        <v>110</v>
      </c>
      <c r="C215" s="289"/>
      <c r="D215" s="289"/>
      <c r="E215" s="289"/>
      <c r="F215" s="290"/>
      <c r="G215" s="290"/>
      <c r="H215" s="179"/>
      <c r="I215" s="34"/>
    </row>
    <row r="216" spans="1:10" ht="10.5" customHeight="1" x14ac:dyDescent="0.2">
      <c r="B216" s="33" t="s">
        <v>109</v>
      </c>
      <c r="C216" s="289"/>
      <c r="D216" s="289"/>
      <c r="E216" s="289"/>
      <c r="F216" s="290"/>
      <c r="G216" s="290"/>
      <c r="H216" s="179"/>
      <c r="I216" s="34"/>
    </row>
    <row r="217" spans="1:10" ht="10.5" customHeight="1" x14ac:dyDescent="0.2">
      <c r="B217" s="33" t="s">
        <v>111</v>
      </c>
      <c r="C217" s="289"/>
      <c r="D217" s="289">
        <v>1000</v>
      </c>
      <c r="E217" s="289">
        <v>1000</v>
      </c>
      <c r="F217" s="290"/>
      <c r="G217" s="290"/>
      <c r="H217" s="179"/>
      <c r="I217" s="34"/>
    </row>
    <row r="218" spans="1:10" ht="10.5" customHeight="1" x14ac:dyDescent="0.2">
      <c r="B218" s="33" t="s">
        <v>112</v>
      </c>
      <c r="C218" s="289"/>
      <c r="D218" s="289"/>
      <c r="E218" s="289"/>
      <c r="F218" s="290"/>
      <c r="G218" s="290"/>
      <c r="H218" s="179"/>
      <c r="I218" s="34"/>
    </row>
    <row r="219" spans="1:10" s="28" customFormat="1" ht="10.5" customHeight="1" x14ac:dyDescent="0.2">
      <c r="A219" s="24"/>
      <c r="B219" s="16" t="s">
        <v>256</v>
      </c>
      <c r="C219" s="289">
        <v>8473.23</v>
      </c>
      <c r="D219" s="289">
        <v>118.9</v>
      </c>
      <c r="E219" s="289">
        <v>8592.1299999999992</v>
      </c>
      <c r="F219" s="290"/>
      <c r="G219" s="290">
        <v>30.38</v>
      </c>
      <c r="H219" s="179">
        <v>0.38166015405148968</v>
      </c>
      <c r="I219" s="47"/>
      <c r="J219" s="5"/>
    </row>
    <row r="220" spans="1:10" s="28" customFormat="1" ht="10.5" customHeight="1" x14ac:dyDescent="0.2">
      <c r="A220" s="24"/>
      <c r="B220" s="16" t="s">
        <v>96</v>
      </c>
      <c r="C220" s="289"/>
      <c r="D220" s="289"/>
      <c r="E220" s="289"/>
      <c r="F220" s="290"/>
      <c r="G220" s="290"/>
      <c r="H220" s="179"/>
      <c r="I220" s="47"/>
      <c r="J220" s="5"/>
    </row>
    <row r="221" spans="1:10" s="28" customFormat="1" ht="10.5" customHeight="1" x14ac:dyDescent="0.2">
      <c r="A221" s="24"/>
      <c r="B221" s="16" t="s">
        <v>103</v>
      </c>
      <c r="C221" s="295"/>
      <c r="D221" s="295"/>
      <c r="E221" s="295"/>
      <c r="F221" s="296"/>
      <c r="G221" s="296"/>
      <c r="H221" s="190"/>
      <c r="I221" s="47"/>
      <c r="J221" s="5"/>
    </row>
    <row r="222" spans="1:10" s="28" customFormat="1" ht="10.5" customHeight="1" x14ac:dyDescent="0.2">
      <c r="A222" s="24"/>
      <c r="B222" s="16" t="s">
        <v>91</v>
      </c>
      <c r="C222" s="295">
        <v>414203.06999999989</v>
      </c>
      <c r="D222" s="295">
        <v>195287.65</v>
      </c>
      <c r="E222" s="295">
        <v>609490.72</v>
      </c>
      <c r="F222" s="296"/>
      <c r="G222" s="296">
        <v>1008.42</v>
      </c>
      <c r="H222" s="190">
        <v>0.70369024086214127</v>
      </c>
      <c r="I222" s="47"/>
      <c r="J222" s="5"/>
    </row>
    <row r="223" spans="1:10" s="28" customFormat="1" ht="10.5" customHeight="1" x14ac:dyDescent="0.2">
      <c r="A223" s="24"/>
      <c r="B223" s="269" t="s">
        <v>382</v>
      </c>
      <c r="C223" s="295"/>
      <c r="D223" s="295"/>
      <c r="E223" s="295"/>
      <c r="F223" s="296"/>
      <c r="G223" s="296"/>
      <c r="H223" s="190"/>
      <c r="I223" s="47"/>
      <c r="J223" s="5"/>
    </row>
    <row r="224" spans="1:10" s="28" customFormat="1" ht="10.5" customHeight="1" x14ac:dyDescent="0.2">
      <c r="A224" s="24"/>
      <c r="B224" s="268" t="s">
        <v>255</v>
      </c>
      <c r="C224" s="295"/>
      <c r="D224" s="295">
        <v>1500</v>
      </c>
      <c r="E224" s="295">
        <v>1500</v>
      </c>
      <c r="F224" s="296"/>
      <c r="G224" s="296"/>
      <c r="H224" s="190"/>
      <c r="I224" s="47"/>
      <c r="J224" s="5"/>
    </row>
    <row r="225" spans="1:11" s="28" customFormat="1" ht="10.5" customHeight="1" x14ac:dyDescent="0.2">
      <c r="A225" s="24"/>
      <c r="B225" s="16" t="s">
        <v>411</v>
      </c>
      <c r="C225" s="295"/>
      <c r="D225" s="295"/>
      <c r="E225" s="295"/>
      <c r="F225" s="296"/>
      <c r="G225" s="296"/>
      <c r="H225" s="190"/>
      <c r="I225" s="47"/>
      <c r="J225" s="5"/>
    </row>
    <row r="226" spans="1:11" s="28" customFormat="1" ht="10.5" customHeight="1" x14ac:dyDescent="0.2">
      <c r="A226" s="24"/>
      <c r="B226" s="16" t="s">
        <v>97</v>
      </c>
      <c r="C226" s="295"/>
      <c r="D226" s="295"/>
      <c r="E226" s="295"/>
      <c r="F226" s="296"/>
      <c r="G226" s="296"/>
      <c r="H226" s="190"/>
      <c r="I226" s="47"/>
      <c r="J226" s="5"/>
    </row>
    <row r="227" spans="1:11" s="28" customFormat="1" ht="10.5" customHeight="1" x14ac:dyDescent="0.2">
      <c r="A227" s="24"/>
      <c r="B227" s="16" t="s">
        <v>380</v>
      </c>
      <c r="C227" s="295"/>
      <c r="D227" s="295"/>
      <c r="E227" s="295"/>
      <c r="F227" s="296"/>
      <c r="G227" s="296"/>
      <c r="H227" s="190"/>
      <c r="I227" s="47"/>
      <c r="J227" s="5"/>
    </row>
    <row r="228" spans="1:11" s="28" customFormat="1" ht="10.5" customHeight="1" x14ac:dyDescent="0.2">
      <c r="A228" s="24"/>
      <c r="B228" s="16" t="s">
        <v>419</v>
      </c>
      <c r="C228" s="295"/>
      <c r="D228" s="295">
        <v>40629.133000000009</v>
      </c>
      <c r="E228" s="295">
        <v>40629.133000000009</v>
      </c>
      <c r="F228" s="296"/>
      <c r="G228" s="296"/>
      <c r="H228" s="190"/>
      <c r="I228" s="47"/>
      <c r="J228" s="5"/>
    </row>
    <row r="229" spans="1:11" s="28" customFormat="1" ht="10.5" customHeight="1" x14ac:dyDescent="0.2">
      <c r="A229" s="24"/>
      <c r="B229" s="16" t="s">
        <v>489</v>
      </c>
      <c r="C229" s="295"/>
      <c r="D229" s="295">
        <v>153592.08720000004</v>
      </c>
      <c r="E229" s="295">
        <v>153592.08720000004</v>
      </c>
      <c r="F229" s="296"/>
      <c r="G229" s="296"/>
      <c r="H229" s="190"/>
      <c r="I229" s="47"/>
      <c r="J229" s="5"/>
    </row>
    <row r="230" spans="1:11" s="28" customFormat="1" ht="10.5" customHeight="1" x14ac:dyDescent="0.2">
      <c r="A230" s="24"/>
      <c r="B230" s="16" t="s">
        <v>487</v>
      </c>
      <c r="C230" s="295"/>
      <c r="D230" s="295">
        <v>4677.0264000000006</v>
      </c>
      <c r="E230" s="295">
        <v>4677.0264000000006</v>
      </c>
      <c r="F230" s="296"/>
      <c r="G230" s="296"/>
      <c r="H230" s="190">
        <v>0.13478035573088887</v>
      </c>
      <c r="I230" s="47"/>
      <c r="J230" s="5"/>
    </row>
    <row r="231" spans="1:11" s="28" customFormat="1" ht="10.5" customHeight="1" x14ac:dyDescent="0.2">
      <c r="A231" s="24"/>
      <c r="B231" s="16" t="s">
        <v>374</v>
      </c>
      <c r="C231" s="295">
        <v>13677</v>
      </c>
      <c r="D231" s="295">
        <v>9640.7625000000062</v>
      </c>
      <c r="E231" s="295">
        <v>23317.762500000004</v>
      </c>
      <c r="F231" s="296"/>
      <c r="G231" s="296">
        <v>36</v>
      </c>
      <c r="H231" s="190">
        <v>0.18088985448896455</v>
      </c>
      <c r="I231" s="47"/>
      <c r="J231" s="5"/>
    </row>
    <row r="232" spans="1:11" s="28" customFormat="1" ht="10.5" customHeight="1" x14ac:dyDescent="0.2">
      <c r="A232" s="24"/>
      <c r="B232" s="16" t="s">
        <v>420</v>
      </c>
      <c r="C232" s="295"/>
      <c r="D232" s="295">
        <v>38787</v>
      </c>
      <c r="E232" s="295">
        <v>38787</v>
      </c>
      <c r="F232" s="296"/>
      <c r="G232" s="296"/>
      <c r="H232" s="190">
        <v>-0.59810806264627725</v>
      </c>
      <c r="I232" s="47"/>
      <c r="J232" s="5"/>
    </row>
    <row r="233" spans="1:11" s="28" customFormat="1" ht="10.5" customHeight="1" x14ac:dyDescent="0.2">
      <c r="A233" s="24"/>
      <c r="B233" s="574" t="s">
        <v>460</v>
      </c>
      <c r="C233" s="295"/>
      <c r="D233" s="295"/>
      <c r="E233" s="295"/>
      <c r="F233" s="296"/>
      <c r="G233" s="296"/>
      <c r="H233" s="190"/>
      <c r="I233" s="47"/>
      <c r="J233" s="5"/>
    </row>
    <row r="234" spans="1:11" s="28" customFormat="1" ht="10.5" hidden="1" customHeight="1" x14ac:dyDescent="0.2">
      <c r="A234" s="24"/>
      <c r="B234" s="574"/>
      <c r="C234" s="295"/>
      <c r="D234" s="295"/>
      <c r="E234" s="295"/>
      <c r="F234" s="296"/>
      <c r="G234" s="296"/>
      <c r="H234" s="190"/>
      <c r="I234" s="47"/>
      <c r="J234" s="5"/>
    </row>
    <row r="235" spans="1:11" s="28" customFormat="1" ht="10.5" customHeight="1" x14ac:dyDescent="0.2">
      <c r="A235" s="24"/>
      <c r="B235" s="16" t="s">
        <v>99</v>
      </c>
      <c r="C235" s="295">
        <v>17980.8</v>
      </c>
      <c r="D235" s="295">
        <v>178781.516252</v>
      </c>
      <c r="E235" s="295">
        <v>196762.31625200002</v>
      </c>
      <c r="F235" s="296">
        <v>6.8</v>
      </c>
      <c r="G235" s="296">
        <v>602.85695199999998</v>
      </c>
      <c r="H235" s="190">
        <v>0.11081192342706592</v>
      </c>
      <c r="I235" s="47"/>
      <c r="J235" s="5"/>
    </row>
    <row r="236" spans="1:11" s="28" customFormat="1" ht="10.5" customHeight="1" x14ac:dyDescent="0.2">
      <c r="A236" s="24"/>
      <c r="B236" s="16" t="s">
        <v>283</v>
      </c>
      <c r="C236" s="295"/>
      <c r="D236" s="295">
        <v>-131304</v>
      </c>
      <c r="E236" s="295">
        <v>-131304</v>
      </c>
      <c r="F236" s="296"/>
      <c r="G236" s="296">
        <v>-120</v>
      </c>
      <c r="H236" s="190">
        <v>0.4519639065817409</v>
      </c>
      <c r="I236" s="47"/>
      <c r="J236" s="5"/>
    </row>
    <row r="237" spans="1:11" s="28" customFormat="1" ht="12.75" customHeight="1" x14ac:dyDescent="0.2">
      <c r="A237" s="24"/>
      <c r="B237" s="16" t="s">
        <v>279</v>
      </c>
      <c r="C237" s="295">
        <v>15</v>
      </c>
      <c r="D237" s="295">
        <v>-3036254</v>
      </c>
      <c r="E237" s="295">
        <v>-3036239</v>
      </c>
      <c r="F237" s="296"/>
      <c r="G237" s="296">
        <v>-13935</v>
      </c>
      <c r="H237" s="190"/>
      <c r="I237" s="47"/>
    </row>
    <row r="238" spans="1:11" ht="10.5" customHeight="1" x14ac:dyDescent="0.2">
      <c r="B238" s="35" t="s">
        <v>245</v>
      </c>
      <c r="C238" s="297">
        <v>94368900.350000024</v>
      </c>
      <c r="D238" s="297">
        <v>47181667.725261025</v>
      </c>
      <c r="E238" s="297">
        <v>141550568.07526106</v>
      </c>
      <c r="F238" s="298">
        <v>6.8</v>
      </c>
      <c r="G238" s="298">
        <v>503208.15970199998</v>
      </c>
      <c r="H238" s="180">
        <v>9.2490760189661625E-2</v>
      </c>
      <c r="I238" s="47"/>
      <c r="K238" s="209" t="b">
        <f>IF(ABS(E238-SUM(E182:E184,E193:E214,E219:E237))&lt;0.001,TRUE,FALSE)</f>
        <v>1</v>
      </c>
    </row>
    <row r="239" spans="1:11" ht="10.5" customHeight="1" x14ac:dyDescent="0.2">
      <c r="B239" s="35"/>
      <c r="C239" s="297"/>
      <c r="D239" s="297"/>
      <c r="E239" s="297"/>
      <c r="F239" s="298"/>
      <c r="G239" s="298"/>
      <c r="H239" s="180"/>
      <c r="I239" s="47"/>
      <c r="K239" s="209"/>
    </row>
    <row r="240" spans="1:11" ht="10.5" customHeight="1" x14ac:dyDescent="0.2">
      <c r="B240" s="31" t="s">
        <v>278</v>
      </c>
      <c r="C240" s="297"/>
      <c r="D240" s="297"/>
      <c r="E240" s="297"/>
      <c r="F240" s="298"/>
      <c r="G240" s="298"/>
      <c r="H240" s="180"/>
      <c r="I240" s="47"/>
    </row>
    <row r="241" spans="2:9" ht="10.5" customHeight="1" x14ac:dyDescent="0.2">
      <c r="B241" s="16" t="s">
        <v>22</v>
      </c>
      <c r="C241" s="295">
        <v>456553159.18999994</v>
      </c>
      <c r="D241" s="295">
        <v>264058143.38647503</v>
      </c>
      <c r="E241" s="295">
        <v>720611302.57647502</v>
      </c>
      <c r="F241" s="296">
        <v>30740169.280000012</v>
      </c>
      <c r="G241" s="296">
        <v>4160065.969000001</v>
      </c>
      <c r="H241" s="190">
        <v>8.8968393579538452E-2</v>
      </c>
      <c r="I241" s="47"/>
    </row>
    <row r="242" spans="2:9" ht="10.5" customHeight="1" x14ac:dyDescent="0.2">
      <c r="B242" s="16" t="s">
        <v>387</v>
      </c>
      <c r="C242" s="295">
        <v>190074.26042499975</v>
      </c>
      <c r="D242" s="295">
        <v>512645.1527929997</v>
      </c>
      <c r="E242" s="295">
        <v>702719.41321799939</v>
      </c>
      <c r="F242" s="296">
        <v>117190.1434</v>
      </c>
      <c r="G242" s="296">
        <v>3084.8540799999996</v>
      </c>
      <c r="H242" s="190"/>
      <c r="I242" s="47"/>
    </row>
    <row r="243" spans="2:9" ht="10.5" customHeight="1" x14ac:dyDescent="0.2">
      <c r="B243" s="16" t="s">
        <v>104</v>
      </c>
      <c r="C243" s="295">
        <v>352669172.82000017</v>
      </c>
      <c r="D243" s="295">
        <v>646072169.2899996</v>
      </c>
      <c r="E243" s="295">
        <v>998741342.1099999</v>
      </c>
      <c r="F243" s="296">
        <v>325535848.17999989</v>
      </c>
      <c r="G243" s="296">
        <v>6068413.0199999986</v>
      </c>
      <c r="H243" s="190">
        <v>8.0876897799617486E-2</v>
      </c>
      <c r="I243" s="47"/>
    </row>
    <row r="244" spans="2:9" ht="10.5" customHeight="1" x14ac:dyDescent="0.2">
      <c r="B244" s="33" t="s">
        <v>106</v>
      </c>
      <c r="C244" s="295">
        <v>323704811.86000031</v>
      </c>
      <c r="D244" s="295">
        <v>638792882.04999971</v>
      </c>
      <c r="E244" s="295">
        <v>962497693.90999997</v>
      </c>
      <c r="F244" s="296">
        <v>321254794.87999994</v>
      </c>
      <c r="G244" s="296">
        <v>5833027.6399999987</v>
      </c>
      <c r="H244" s="190">
        <v>8.274621808175131E-2</v>
      </c>
      <c r="I244" s="47"/>
    </row>
    <row r="245" spans="2:9" ht="10.5" customHeight="1" x14ac:dyDescent="0.2">
      <c r="B245" s="33" t="s">
        <v>304</v>
      </c>
      <c r="C245" s="295">
        <v>9364321.1900000032</v>
      </c>
      <c r="D245" s="295">
        <v>160181668.56999996</v>
      </c>
      <c r="E245" s="295">
        <v>169545989.75999993</v>
      </c>
      <c r="F245" s="296">
        <v>135308010.97999996</v>
      </c>
      <c r="G245" s="296">
        <v>1102548.5699999996</v>
      </c>
      <c r="H245" s="190">
        <v>6.8950930176695291E-2</v>
      </c>
      <c r="I245" s="47"/>
    </row>
    <row r="246" spans="2:9" ht="10.5" customHeight="1" x14ac:dyDescent="0.2">
      <c r="B246" s="33" t="s">
        <v>305</v>
      </c>
      <c r="C246" s="295">
        <v>29406.050000000014</v>
      </c>
      <c r="D246" s="295">
        <v>47501.399999999994</v>
      </c>
      <c r="E246" s="295">
        <v>76907.45</v>
      </c>
      <c r="F246" s="296">
        <v>68696.299999999988</v>
      </c>
      <c r="G246" s="296">
        <v>533.56000000000006</v>
      </c>
      <c r="H246" s="190">
        <v>-9.6946071180058824E-2</v>
      </c>
      <c r="I246" s="47"/>
    </row>
    <row r="247" spans="2:9" ht="10.5" customHeight="1" x14ac:dyDescent="0.2">
      <c r="B247" s="33" t="s">
        <v>306</v>
      </c>
      <c r="C247" s="295">
        <v>442494.38000000018</v>
      </c>
      <c r="D247" s="295">
        <v>70505154.86999999</v>
      </c>
      <c r="E247" s="295">
        <v>70947649.24999997</v>
      </c>
      <c r="F247" s="296">
        <v>69190662.269999981</v>
      </c>
      <c r="G247" s="296">
        <v>437079.66999999958</v>
      </c>
      <c r="H247" s="190">
        <v>4.3671832295000712E-2</v>
      </c>
      <c r="I247" s="47"/>
    </row>
    <row r="248" spans="2:9" ht="10.5" customHeight="1" x14ac:dyDescent="0.2">
      <c r="B248" s="33" t="s">
        <v>307</v>
      </c>
      <c r="C248" s="295">
        <v>77971225.640000224</v>
      </c>
      <c r="D248" s="295">
        <v>62418359.669999897</v>
      </c>
      <c r="E248" s="295">
        <v>140389585.31000012</v>
      </c>
      <c r="F248" s="296">
        <v>6795701.9699999997</v>
      </c>
      <c r="G248" s="296">
        <v>892651.2</v>
      </c>
      <c r="H248" s="190">
        <v>5.2070420590999422E-2</v>
      </c>
      <c r="I248" s="47"/>
    </row>
    <row r="249" spans="2:9" ht="10.5" customHeight="1" x14ac:dyDescent="0.2">
      <c r="B249" s="33" t="s">
        <v>308</v>
      </c>
      <c r="C249" s="295">
        <v>103689120.18000011</v>
      </c>
      <c r="D249" s="295">
        <v>89227675.500000134</v>
      </c>
      <c r="E249" s="295">
        <v>192916795.68000025</v>
      </c>
      <c r="F249" s="296">
        <v>27095635.580000013</v>
      </c>
      <c r="G249" s="296">
        <v>1093760.8899999999</v>
      </c>
      <c r="H249" s="190">
        <v>7.1600059218098977E-2</v>
      </c>
      <c r="I249" s="47"/>
    </row>
    <row r="250" spans="2:9" ht="10.5" customHeight="1" x14ac:dyDescent="0.2">
      <c r="B250" s="33" t="s">
        <v>309</v>
      </c>
      <c r="C250" s="295">
        <v>132208244.41999996</v>
      </c>
      <c r="D250" s="295">
        <v>256412522.03999969</v>
      </c>
      <c r="E250" s="295">
        <v>388620766.45999968</v>
      </c>
      <c r="F250" s="296">
        <v>82796087.779999882</v>
      </c>
      <c r="G250" s="296">
        <v>2306453.75</v>
      </c>
      <c r="H250" s="190">
        <v>0.11416723050115607</v>
      </c>
      <c r="I250" s="47"/>
    </row>
    <row r="251" spans="2:9" ht="10.5" customHeight="1" x14ac:dyDescent="0.2">
      <c r="B251" s="33" t="s">
        <v>105</v>
      </c>
      <c r="C251" s="295">
        <v>28964360.959999911</v>
      </c>
      <c r="D251" s="295">
        <v>7279287.2399999974</v>
      </c>
      <c r="E251" s="295">
        <v>36243648.199999914</v>
      </c>
      <c r="F251" s="296">
        <v>4281053.3000000017</v>
      </c>
      <c r="G251" s="296">
        <v>235385.38</v>
      </c>
      <c r="H251" s="190">
        <v>3.3492834072403221E-2</v>
      </c>
      <c r="I251" s="47"/>
    </row>
    <row r="252" spans="2:9" ht="10.5" customHeight="1" x14ac:dyDescent="0.2">
      <c r="B252" s="16" t="s">
        <v>116</v>
      </c>
      <c r="C252" s="295">
        <v>142731390.69000009</v>
      </c>
      <c r="D252" s="295">
        <v>15442324.919999992</v>
      </c>
      <c r="E252" s="295">
        <v>158173715.6100001</v>
      </c>
      <c r="F252" s="296">
        <v>261262.11000000004</v>
      </c>
      <c r="G252" s="296">
        <v>1164619.0300000003</v>
      </c>
      <c r="H252" s="190">
        <v>7.4138358328168508E-3</v>
      </c>
      <c r="I252" s="47"/>
    </row>
    <row r="253" spans="2:9" ht="10.5" customHeight="1" x14ac:dyDescent="0.2">
      <c r="B253" s="16" t="s">
        <v>117</v>
      </c>
      <c r="C253" s="295">
        <v>90344521.049999982</v>
      </c>
      <c r="D253" s="295">
        <v>12780804.84</v>
      </c>
      <c r="E253" s="295">
        <v>103125325.88999999</v>
      </c>
      <c r="F253" s="296">
        <v>3690.9800000000005</v>
      </c>
      <c r="G253" s="296">
        <v>650653.5</v>
      </c>
      <c r="H253" s="190">
        <v>-6.0175715038886857E-2</v>
      </c>
      <c r="I253" s="47"/>
    </row>
    <row r="254" spans="2:9" ht="10.5" customHeight="1" x14ac:dyDescent="0.2">
      <c r="B254" s="16" t="s">
        <v>118</v>
      </c>
      <c r="C254" s="295">
        <v>2416151.3600000013</v>
      </c>
      <c r="D254" s="295">
        <v>51360203.090000011</v>
      </c>
      <c r="E254" s="295">
        <v>53776354.45000001</v>
      </c>
      <c r="F254" s="296"/>
      <c r="G254" s="296">
        <v>269576.07</v>
      </c>
      <c r="H254" s="190">
        <v>6.6703017627822936E-2</v>
      </c>
      <c r="I254" s="47"/>
    </row>
    <row r="255" spans="2:9" ht="10.5" customHeight="1" x14ac:dyDescent="0.2">
      <c r="B255" s="16" t="s">
        <v>100</v>
      </c>
      <c r="C255" s="295">
        <v>7721763.9799999902</v>
      </c>
      <c r="D255" s="295">
        <v>39318867.490549996</v>
      </c>
      <c r="E255" s="295">
        <v>47040631.470549986</v>
      </c>
      <c r="F255" s="296">
        <v>26283.179999999993</v>
      </c>
      <c r="G255" s="296">
        <v>159375.39000000001</v>
      </c>
      <c r="H255" s="190">
        <v>4.486381156699748E-3</v>
      </c>
      <c r="I255" s="47"/>
    </row>
    <row r="256" spans="2:9" ht="10.5" customHeight="1" x14ac:dyDescent="0.2">
      <c r="B256" s="16" t="s">
        <v>388</v>
      </c>
      <c r="C256" s="295">
        <v>34260.289575000053</v>
      </c>
      <c r="D256" s="295">
        <v>141055.43720700013</v>
      </c>
      <c r="E256" s="295">
        <v>175315.72678200019</v>
      </c>
      <c r="F256" s="296">
        <v>18202.856600000014</v>
      </c>
      <c r="G256" s="296">
        <v>585.04591999999991</v>
      </c>
      <c r="H256" s="190"/>
      <c r="I256" s="20"/>
    </row>
    <row r="257" spans="2:9" ht="10.5" customHeight="1" x14ac:dyDescent="0.2">
      <c r="B257" s="16" t="s">
        <v>107</v>
      </c>
      <c r="C257" s="295"/>
      <c r="D257" s="295">
        <v>119792971.17999999</v>
      </c>
      <c r="E257" s="295">
        <v>119792971.17999999</v>
      </c>
      <c r="F257" s="296">
        <v>118741997.87999998</v>
      </c>
      <c r="G257" s="296">
        <v>739017.40000000014</v>
      </c>
      <c r="H257" s="190">
        <v>0.15535187294359076</v>
      </c>
      <c r="I257" s="47"/>
    </row>
    <row r="258" spans="2:9" ht="10.5" customHeight="1" x14ac:dyDescent="0.2">
      <c r="B258" s="33" t="s">
        <v>110</v>
      </c>
      <c r="C258" s="289"/>
      <c r="D258" s="289">
        <v>40294866.459999993</v>
      </c>
      <c r="E258" s="289">
        <v>40294866.459999993</v>
      </c>
      <c r="F258" s="290">
        <v>40294866.459999993</v>
      </c>
      <c r="G258" s="290">
        <v>264521.75</v>
      </c>
      <c r="H258" s="179">
        <v>0.20426830563339449</v>
      </c>
      <c r="I258" s="47"/>
    </row>
    <row r="259" spans="2:9" ht="10.5" customHeight="1" x14ac:dyDescent="0.2">
      <c r="B259" s="33" t="s">
        <v>109</v>
      </c>
      <c r="C259" s="295"/>
      <c r="D259" s="295">
        <v>56183055.029999994</v>
      </c>
      <c r="E259" s="295">
        <v>56183055.029999994</v>
      </c>
      <c r="F259" s="296">
        <v>56182881.729999997</v>
      </c>
      <c r="G259" s="296">
        <v>343845.65000000008</v>
      </c>
      <c r="H259" s="190">
        <v>0.15634901507884136</v>
      </c>
      <c r="I259" s="47"/>
    </row>
    <row r="260" spans="2:9" ht="10.5" customHeight="1" x14ac:dyDescent="0.2">
      <c r="B260" s="33" t="s">
        <v>112</v>
      </c>
      <c r="C260" s="295"/>
      <c r="D260" s="295">
        <v>22894549.690000001</v>
      </c>
      <c r="E260" s="295">
        <v>22894549.690000001</v>
      </c>
      <c r="F260" s="296">
        <v>22264249.690000001</v>
      </c>
      <c r="G260" s="296">
        <v>127150</v>
      </c>
      <c r="H260" s="190">
        <v>7.6826063418988788E-2</v>
      </c>
      <c r="I260" s="47"/>
    </row>
    <row r="261" spans="2:9" ht="10.5" customHeight="1" x14ac:dyDescent="0.2">
      <c r="B261" s="33" t="s">
        <v>111</v>
      </c>
      <c r="C261" s="295"/>
      <c r="D261" s="295">
        <v>420500</v>
      </c>
      <c r="E261" s="295">
        <v>420500</v>
      </c>
      <c r="F261" s="296"/>
      <c r="G261" s="296">
        <v>3500</v>
      </c>
      <c r="H261" s="190">
        <v>0.11390728476821188</v>
      </c>
      <c r="I261" s="47"/>
    </row>
    <row r="262" spans="2:9" ht="10.5" customHeight="1" x14ac:dyDescent="0.2">
      <c r="B262" s="269" t="s">
        <v>411</v>
      </c>
      <c r="C262" s="295"/>
      <c r="D262" s="295"/>
      <c r="E262" s="295"/>
      <c r="F262" s="296"/>
      <c r="G262" s="296"/>
      <c r="H262" s="190"/>
      <c r="I262" s="47"/>
    </row>
    <row r="263" spans="2:9" ht="10.5" customHeight="1" x14ac:dyDescent="0.2">
      <c r="B263" s="16" t="s">
        <v>97</v>
      </c>
      <c r="C263" s="295"/>
      <c r="D263" s="295"/>
      <c r="E263" s="295"/>
      <c r="F263" s="296"/>
      <c r="G263" s="296"/>
      <c r="H263" s="190"/>
      <c r="I263" s="47"/>
    </row>
    <row r="264" spans="2:9" ht="10.5" customHeight="1" x14ac:dyDescent="0.2">
      <c r="B264" s="16" t="s">
        <v>380</v>
      </c>
      <c r="C264" s="295"/>
      <c r="D264" s="295"/>
      <c r="E264" s="295"/>
      <c r="F264" s="296"/>
      <c r="G264" s="296"/>
      <c r="H264" s="190"/>
      <c r="I264" s="47"/>
    </row>
    <row r="265" spans="2:9" ht="10.5" customHeight="1" x14ac:dyDescent="0.2">
      <c r="B265" s="16" t="s">
        <v>419</v>
      </c>
      <c r="C265" s="295"/>
      <c r="D265" s="295">
        <v>227745.89325000008</v>
      </c>
      <c r="E265" s="295">
        <v>227745.89325000008</v>
      </c>
      <c r="F265" s="296"/>
      <c r="G265" s="296"/>
      <c r="H265" s="190">
        <v>0.84501289706494598</v>
      </c>
      <c r="I265" s="47"/>
    </row>
    <row r="266" spans="2:9" ht="10.5" customHeight="1" x14ac:dyDescent="0.2">
      <c r="B266" s="16" t="s">
        <v>103</v>
      </c>
      <c r="C266" s="295"/>
      <c r="D266" s="295"/>
      <c r="E266" s="295"/>
      <c r="F266" s="296"/>
      <c r="G266" s="296"/>
      <c r="H266" s="190"/>
      <c r="I266" s="47"/>
    </row>
    <row r="267" spans="2:9" ht="10.5" customHeight="1" x14ac:dyDescent="0.2">
      <c r="B267" s="16" t="s">
        <v>96</v>
      </c>
      <c r="C267" s="295"/>
      <c r="D267" s="295"/>
      <c r="E267" s="295"/>
      <c r="F267" s="296"/>
      <c r="G267" s="296"/>
      <c r="H267" s="190"/>
      <c r="I267" s="47"/>
    </row>
    <row r="268" spans="2:9" ht="10.5" customHeight="1" x14ac:dyDescent="0.2">
      <c r="B268" s="16" t="s">
        <v>115</v>
      </c>
      <c r="C268" s="295">
        <v>13725036.740000013</v>
      </c>
      <c r="D268" s="295">
        <v>13984928.59</v>
      </c>
      <c r="E268" s="295">
        <v>27709965.330000017</v>
      </c>
      <c r="F268" s="296">
        <v>1442995.6099999982</v>
      </c>
      <c r="G268" s="296">
        <v>151850.44</v>
      </c>
      <c r="H268" s="190">
        <v>5.4428714075502427E-2</v>
      </c>
      <c r="I268" s="47"/>
    </row>
    <row r="269" spans="2:9" ht="10.5" customHeight="1" x14ac:dyDescent="0.2">
      <c r="B269" s="16" t="s">
        <v>114</v>
      </c>
      <c r="C269" s="295">
        <v>163985.71999999994</v>
      </c>
      <c r="D269" s="295">
        <v>9988781.8199999798</v>
      </c>
      <c r="E269" s="295">
        <v>10152767.53999998</v>
      </c>
      <c r="F269" s="296">
        <v>953.28</v>
      </c>
      <c r="G269" s="296">
        <v>59681.470000000052</v>
      </c>
      <c r="H269" s="190">
        <v>7.6321811488901936E-2</v>
      </c>
      <c r="I269" s="47"/>
    </row>
    <row r="270" spans="2:9" ht="10.5" customHeight="1" x14ac:dyDescent="0.2">
      <c r="B270" s="16" t="s">
        <v>123</v>
      </c>
      <c r="C270" s="295">
        <v>3318043.569999998</v>
      </c>
      <c r="D270" s="295">
        <v>318258.11000000004</v>
      </c>
      <c r="E270" s="295">
        <v>3636301.6799999974</v>
      </c>
      <c r="F270" s="296">
        <v>241.20000000000002</v>
      </c>
      <c r="G270" s="296">
        <v>23815.260000000002</v>
      </c>
      <c r="H270" s="190">
        <v>0.10802213843237629</v>
      </c>
      <c r="I270" s="47"/>
    </row>
    <row r="271" spans="2:9" ht="10.5" customHeight="1" x14ac:dyDescent="0.2">
      <c r="B271" s="16" t="s">
        <v>95</v>
      </c>
      <c r="C271" s="295">
        <v>511438.98000000027</v>
      </c>
      <c r="D271" s="295">
        <v>4075172.51</v>
      </c>
      <c r="E271" s="295">
        <v>4586611.4899999993</v>
      </c>
      <c r="F271" s="296">
        <v>3416040.0999999992</v>
      </c>
      <c r="G271" s="296">
        <v>11420.88</v>
      </c>
      <c r="H271" s="190">
        <v>-1.6033583818513275E-2</v>
      </c>
      <c r="I271" s="47"/>
    </row>
    <row r="272" spans="2:9" ht="10.5" customHeight="1" x14ac:dyDescent="0.2">
      <c r="B272" s="16" t="s">
        <v>422</v>
      </c>
      <c r="C272" s="295">
        <v>20036837.910000008</v>
      </c>
      <c r="D272" s="295">
        <v>9249367.0374999978</v>
      </c>
      <c r="E272" s="295">
        <v>29286204.947500005</v>
      </c>
      <c r="F272" s="296">
        <v>26657.63</v>
      </c>
      <c r="G272" s="296">
        <v>184998.53999999998</v>
      </c>
      <c r="H272" s="190">
        <v>0.2137118983648636</v>
      </c>
      <c r="I272" s="47"/>
    </row>
    <row r="273" spans="2:10" ht="10.5" customHeight="1" x14ac:dyDescent="0.2">
      <c r="B273" s="16" t="s">
        <v>418</v>
      </c>
      <c r="C273" s="295"/>
      <c r="D273" s="295">
        <v>118258.62251199999</v>
      </c>
      <c r="E273" s="295">
        <v>118258.62251199999</v>
      </c>
      <c r="F273" s="296"/>
      <c r="G273" s="296">
        <v>5348</v>
      </c>
      <c r="H273" s="190">
        <v>5.4044647137166946E-2</v>
      </c>
      <c r="I273" s="34"/>
    </row>
    <row r="274" spans="2:10" ht="10.5" customHeight="1" x14ac:dyDescent="0.2">
      <c r="B274" s="16" t="s">
        <v>441</v>
      </c>
      <c r="C274" s="295"/>
      <c r="D274" s="295">
        <v>16261645.626362003</v>
      </c>
      <c r="E274" s="295">
        <v>16261645.626362003</v>
      </c>
      <c r="F274" s="296"/>
      <c r="G274" s="296"/>
      <c r="H274" s="190">
        <v>0.27861822499808375</v>
      </c>
      <c r="I274" s="34"/>
    </row>
    <row r="275" spans="2:10" ht="10.5" customHeight="1" x14ac:dyDescent="0.2">
      <c r="B275" s="16" t="s">
        <v>346</v>
      </c>
      <c r="C275" s="295"/>
      <c r="D275" s="295"/>
      <c r="E275" s="295"/>
      <c r="F275" s="296"/>
      <c r="G275" s="296"/>
      <c r="H275" s="190"/>
      <c r="I275" s="47"/>
    </row>
    <row r="276" spans="2:10" ht="10.5" customHeight="1" x14ac:dyDescent="0.2">
      <c r="B276" s="16" t="s">
        <v>350</v>
      </c>
      <c r="C276" s="295"/>
      <c r="D276" s="295">
        <v>1397453.3434840001</v>
      </c>
      <c r="E276" s="295">
        <v>1397453.3434840001</v>
      </c>
      <c r="F276" s="296"/>
      <c r="G276" s="296"/>
      <c r="H276" s="190"/>
      <c r="I276" s="47"/>
    </row>
    <row r="277" spans="2:10" ht="10.5" customHeight="1" x14ac:dyDescent="0.2">
      <c r="B277" s="16" t="s">
        <v>313</v>
      </c>
      <c r="C277" s="295"/>
      <c r="D277" s="295"/>
      <c r="E277" s="295"/>
      <c r="F277" s="296"/>
      <c r="G277" s="296"/>
      <c r="H277" s="190"/>
      <c r="I277" s="47"/>
      <c r="J277" s="73"/>
    </row>
    <row r="278" spans="2:10" ht="10.5" hidden="1" customHeight="1" x14ac:dyDescent="0.2">
      <c r="B278" s="16"/>
      <c r="C278" s="295"/>
      <c r="D278" s="295"/>
      <c r="E278" s="295"/>
      <c r="F278" s="296"/>
      <c r="G278" s="296"/>
      <c r="H278" s="190"/>
      <c r="I278" s="47"/>
    </row>
    <row r="279" spans="2:10" ht="10.5" customHeight="1" x14ac:dyDescent="0.2">
      <c r="B279" s="16" t="s">
        <v>351</v>
      </c>
      <c r="C279" s="295"/>
      <c r="D279" s="295">
        <v>129752.06399</v>
      </c>
      <c r="E279" s="295">
        <v>129752.06399</v>
      </c>
      <c r="F279" s="296"/>
      <c r="G279" s="296"/>
      <c r="H279" s="190">
        <v>-0.45525971688893252</v>
      </c>
      <c r="I279" s="47"/>
    </row>
    <row r="280" spans="2:10" ht="10.5" customHeight="1" x14ac:dyDescent="0.2">
      <c r="B280" s="269" t="s">
        <v>412</v>
      </c>
      <c r="C280" s="295"/>
      <c r="D280" s="295">
        <v>572884.16546499997</v>
      </c>
      <c r="E280" s="295">
        <v>572884.16546499997</v>
      </c>
      <c r="F280" s="296"/>
      <c r="G280" s="296"/>
      <c r="H280" s="190"/>
      <c r="I280" s="47"/>
    </row>
    <row r="281" spans="2:10" ht="10.5" customHeight="1" x14ac:dyDescent="0.2">
      <c r="B281" s="16" t="s">
        <v>94</v>
      </c>
      <c r="C281" s="295">
        <v>32439.529999999988</v>
      </c>
      <c r="D281" s="295">
        <v>680420.65</v>
      </c>
      <c r="E281" s="295">
        <v>712860.17999999993</v>
      </c>
      <c r="F281" s="296"/>
      <c r="G281" s="296">
        <v>2908.95</v>
      </c>
      <c r="H281" s="190">
        <v>-2.2564084450902522E-2</v>
      </c>
      <c r="I281" s="47"/>
    </row>
    <row r="282" spans="2:10" ht="10.5" customHeight="1" x14ac:dyDescent="0.2">
      <c r="B282" s="16" t="s">
        <v>92</v>
      </c>
      <c r="C282" s="295">
        <v>134178.01</v>
      </c>
      <c r="D282" s="295">
        <v>20762.760000000002</v>
      </c>
      <c r="E282" s="295">
        <v>154940.76999999999</v>
      </c>
      <c r="F282" s="296">
        <v>1084.1000000000001</v>
      </c>
      <c r="G282" s="296">
        <v>798.65</v>
      </c>
      <c r="H282" s="190">
        <v>-0.2565938107592044</v>
      </c>
      <c r="I282" s="47"/>
    </row>
    <row r="283" spans="2:10" ht="10.5" customHeight="1" x14ac:dyDescent="0.2">
      <c r="B283" s="16" t="s">
        <v>93</v>
      </c>
      <c r="C283" s="295">
        <v>274135.05999999994</v>
      </c>
      <c r="D283" s="295">
        <v>39260.18</v>
      </c>
      <c r="E283" s="295">
        <v>313395.24</v>
      </c>
      <c r="F283" s="296">
        <v>2759.88</v>
      </c>
      <c r="G283" s="296">
        <v>360</v>
      </c>
      <c r="H283" s="190">
        <v>-9.6826249959292898E-2</v>
      </c>
      <c r="I283" s="47"/>
    </row>
    <row r="284" spans="2:10" ht="10.5" customHeight="1" x14ac:dyDescent="0.2">
      <c r="B284" s="16" t="s">
        <v>91</v>
      </c>
      <c r="C284" s="295">
        <v>3297124.6899999995</v>
      </c>
      <c r="D284" s="295">
        <v>1606220.42</v>
      </c>
      <c r="E284" s="295">
        <v>4903345.1100000003</v>
      </c>
      <c r="F284" s="296">
        <v>167398.65</v>
      </c>
      <c r="G284" s="296">
        <v>44508.63</v>
      </c>
      <c r="H284" s="190">
        <v>7.0983026450145648E-2</v>
      </c>
      <c r="I284" s="47"/>
    </row>
    <row r="285" spans="2:10" ht="10.5" customHeight="1" x14ac:dyDescent="0.2">
      <c r="B285" s="16" t="s">
        <v>252</v>
      </c>
      <c r="C285" s="295"/>
      <c r="D285" s="295"/>
      <c r="E285" s="295"/>
      <c r="F285" s="296"/>
      <c r="G285" s="296"/>
      <c r="H285" s="190"/>
      <c r="I285" s="47"/>
    </row>
    <row r="286" spans="2:10" ht="10.5" customHeight="1" x14ac:dyDescent="0.2">
      <c r="B286" s="16" t="s">
        <v>177</v>
      </c>
      <c r="C286" s="295">
        <v>309814.56000000011</v>
      </c>
      <c r="D286" s="295">
        <v>1283.3000000000004</v>
      </c>
      <c r="E286" s="295">
        <v>311097.86000000016</v>
      </c>
      <c r="F286" s="296">
        <v>125.76000000000002</v>
      </c>
      <c r="G286" s="296">
        <v>2171.8600000000006</v>
      </c>
      <c r="H286" s="190">
        <v>0.28114086316872533</v>
      </c>
      <c r="I286" s="47"/>
    </row>
    <row r="287" spans="2:10" ht="10.5" customHeight="1" x14ac:dyDescent="0.2">
      <c r="B287" s="16" t="s">
        <v>303</v>
      </c>
      <c r="C287" s="295"/>
      <c r="D287" s="295"/>
      <c r="E287" s="295"/>
      <c r="F287" s="296"/>
      <c r="G287" s="296"/>
      <c r="H287" s="190"/>
      <c r="I287" s="47"/>
    </row>
    <row r="288" spans="2:10" ht="10.5" customHeight="1" x14ac:dyDescent="0.2">
      <c r="B288" s="16" t="s">
        <v>382</v>
      </c>
      <c r="C288" s="295"/>
      <c r="D288" s="295">
        <v>125</v>
      </c>
      <c r="E288" s="295">
        <v>125</v>
      </c>
      <c r="F288" s="296"/>
      <c r="G288" s="296"/>
      <c r="H288" s="190">
        <v>-0.5</v>
      </c>
      <c r="I288" s="47"/>
    </row>
    <row r="289" spans="1:11" ht="10.5" customHeight="1" x14ac:dyDescent="0.2">
      <c r="B289" s="268" t="s">
        <v>255</v>
      </c>
      <c r="C289" s="295"/>
      <c r="D289" s="295">
        <v>11250</v>
      </c>
      <c r="E289" s="295">
        <v>11250</v>
      </c>
      <c r="F289" s="296">
        <v>9750</v>
      </c>
      <c r="G289" s="296">
        <v>150</v>
      </c>
      <c r="H289" s="190"/>
      <c r="I289" s="47"/>
    </row>
    <row r="290" spans="1:11" ht="10.5" customHeight="1" x14ac:dyDescent="0.2">
      <c r="B290" s="16" t="s">
        <v>486</v>
      </c>
      <c r="C290" s="295"/>
      <c r="D290" s="295">
        <v>32786935.907399993</v>
      </c>
      <c r="E290" s="295">
        <v>32786935.907399993</v>
      </c>
      <c r="F290" s="296"/>
      <c r="G290" s="296"/>
      <c r="H290" s="190"/>
      <c r="I290" s="47"/>
    </row>
    <row r="291" spans="1:11" ht="10.5" customHeight="1" x14ac:dyDescent="0.2">
      <c r="B291" s="268" t="s">
        <v>487</v>
      </c>
      <c r="C291" s="295"/>
      <c r="D291" s="295">
        <v>2754733.5363999996</v>
      </c>
      <c r="E291" s="295">
        <v>2754733.5363999996</v>
      </c>
      <c r="F291" s="296"/>
      <c r="G291" s="296"/>
      <c r="H291" s="190">
        <v>0.2547809638055718</v>
      </c>
      <c r="I291" s="47"/>
    </row>
    <row r="292" spans="1:11" ht="10.5" customHeight="1" x14ac:dyDescent="0.2">
      <c r="B292" s="16" t="s">
        <v>374</v>
      </c>
      <c r="C292" s="295">
        <v>149611.22000000003</v>
      </c>
      <c r="D292" s="295">
        <v>113483.25000000001</v>
      </c>
      <c r="E292" s="295">
        <v>263094.47000000003</v>
      </c>
      <c r="F292" s="296"/>
      <c r="G292" s="296">
        <v>615</v>
      </c>
      <c r="H292" s="190">
        <v>6.2292553846968968E-2</v>
      </c>
      <c r="I292" s="47"/>
    </row>
    <row r="293" spans="1:11" ht="10.5" customHeight="1" x14ac:dyDescent="0.2">
      <c r="B293" s="16" t="s">
        <v>420</v>
      </c>
      <c r="C293" s="295"/>
      <c r="D293" s="295">
        <v>2827431.2732099998</v>
      </c>
      <c r="E293" s="295">
        <v>2827431.2732099998</v>
      </c>
      <c r="F293" s="296"/>
      <c r="G293" s="296"/>
      <c r="H293" s="190">
        <v>-0.11820381488244269</v>
      </c>
      <c r="I293" s="47"/>
    </row>
    <row r="294" spans="1:11" ht="10.5" customHeight="1" x14ac:dyDescent="0.2">
      <c r="B294" s="574" t="s">
        <v>460</v>
      </c>
      <c r="C294" s="295"/>
      <c r="D294" s="295">
        <v>4065</v>
      </c>
      <c r="E294" s="295">
        <v>4065</v>
      </c>
      <c r="F294" s="296"/>
      <c r="G294" s="296"/>
      <c r="H294" s="190"/>
      <c r="I294" s="47"/>
    </row>
    <row r="295" spans="1:11" ht="13.5" customHeight="1" x14ac:dyDescent="0.2">
      <c r="B295" s="16" t="s">
        <v>99</v>
      </c>
      <c r="C295" s="295">
        <v>551143.58000000031</v>
      </c>
      <c r="D295" s="295">
        <v>978157.50547100045</v>
      </c>
      <c r="E295" s="295">
        <v>1529301.0854710008</v>
      </c>
      <c r="F295" s="296">
        <v>218415.05908500004</v>
      </c>
      <c r="G295" s="296">
        <v>5391.2577659999997</v>
      </c>
      <c r="H295" s="190">
        <v>-0.12260455795582925</v>
      </c>
      <c r="I295" s="117"/>
    </row>
    <row r="296" spans="1:11" s="28" customFormat="1" ht="14.25" customHeight="1" x14ac:dyDescent="0.2">
      <c r="A296" s="24"/>
      <c r="B296" s="16" t="s">
        <v>283</v>
      </c>
      <c r="C296" s="295"/>
      <c r="D296" s="295">
        <v>-3335232</v>
      </c>
      <c r="E296" s="295">
        <v>-3335232</v>
      </c>
      <c r="F296" s="296">
        <v>-21696</v>
      </c>
      <c r="G296" s="296">
        <v>-24504</v>
      </c>
      <c r="H296" s="190">
        <v>0.13934579113606227</v>
      </c>
      <c r="I296" s="47"/>
      <c r="J296" s="5"/>
    </row>
    <row r="297" spans="1:11" s="28" customFormat="1" ht="14.25" customHeight="1" x14ac:dyDescent="0.2">
      <c r="A297" s="24"/>
      <c r="B297" s="16" t="s">
        <v>279</v>
      </c>
      <c r="C297" s="295">
        <v>142.88999999999999</v>
      </c>
      <c r="D297" s="295">
        <v>-54008765</v>
      </c>
      <c r="E297" s="295">
        <v>-54008622.109999999</v>
      </c>
      <c r="F297" s="296">
        <v>-94116</v>
      </c>
      <c r="G297" s="296">
        <v>-362305</v>
      </c>
      <c r="H297" s="190">
        <v>0.83418765471577405</v>
      </c>
      <c r="I297" s="47"/>
    </row>
    <row r="298" spans="1:11" s="28" customFormat="1" ht="11.25" customHeight="1" x14ac:dyDescent="0.2">
      <c r="A298" s="24"/>
      <c r="B298" s="263" t="s">
        <v>286</v>
      </c>
      <c r="C298" s="299">
        <v>1095164426.1000001</v>
      </c>
      <c r="D298" s="299">
        <v>1190283564.3520687</v>
      </c>
      <c r="E298" s="299">
        <v>2285447990.4520683</v>
      </c>
      <c r="F298" s="300">
        <v>480615253.87908494</v>
      </c>
      <c r="G298" s="300">
        <v>13322600.216765998</v>
      </c>
      <c r="H298" s="234">
        <v>7.991725770792768E-2</v>
      </c>
      <c r="I298" s="47"/>
      <c r="K298" s="209" t="b">
        <f>IF(ABS(E298-SUM(E241:E243,E252:E257,E262:E297))&lt;0.001,TRUE,FALSE)</f>
        <v>1</v>
      </c>
    </row>
    <row r="299" spans="1:11" s="28" customFormat="1" ht="11.25" customHeight="1" x14ac:dyDescent="0.2">
      <c r="A299" s="24"/>
      <c r="B299" s="265" t="s">
        <v>238</v>
      </c>
      <c r="C299" s="266"/>
      <c r="D299" s="266"/>
      <c r="E299" s="266"/>
      <c r="F299" s="266"/>
      <c r="G299" s="266"/>
      <c r="H299" s="267"/>
      <c r="I299" s="47"/>
    </row>
    <row r="300" spans="1:11" s="28" customFormat="1" ht="11.25" customHeight="1" x14ac:dyDescent="0.2">
      <c r="A300" s="24"/>
      <c r="B300" s="265" t="s">
        <v>249</v>
      </c>
      <c r="C300" s="266"/>
      <c r="D300" s="266"/>
      <c r="E300" s="266"/>
      <c r="F300" s="266"/>
      <c r="G300" s="266"/>
      <c r="H300" s="267"/>
      <c r="I300" s="47"/>
    </row>
    <row r="301" spans="1:11" s="28" customFormat="1" ht="11.25" customHeight="1" x14ac:dyDescent="0.2">
      <c r="A301" s="24"/>
      <c r="B301" s="265" t="s">
        <v>251</v>
      </c>
      <c r="C301" s="266"/>
      <c r="D301" s="266"/>
      <c r="E301" s="266"/>
      <c r="F301" s="266"/>
      <c r="G301" s="266"/>
      <c r="H301" s="267"/>
      <c r="I301" s="47"/>
    </row>
    <row r="302" spans="1:11" s="28" customFormat="1" ht="11.25" customHeight="1" x14ac:dyDescent="0.2">
      <c r="A302" s="24"/>
      <c r="B302" s="265" t="s">
        <v>376</v>
      </c>
      <c r="C302" s="266"/>
      <c r="D302" s="266"/>
      <c r="E302" s="266"/>
      <c r="F302" s="266"/>
      <c r="G302" s="266"/>
      <c r="H302" s="267"/>
      <c r="I302" s="47"/>
    </row>
    <row r="303" spans="1:11" ht="15" customHeight="1" x14ac:dyDescent="0.2">
      <c r="B303" s="265" t="s">
        <v>431</v>
      </c>
      <c r="C303" s="266"/>
      <c r="D303" s="266"/>
      <c r="E303" s="266"/>
      <c r="F303" s="266"/>
      <c r="G303" s="266"/>
      <c r="H303" s="267"/>
      <c r="I303" s="8"/>
    </row>
    <row r="304" spans="1:11" ht="15.75" x14ac:dyDescent="0.25">
      <c r="B304" s="7" t="s">
        <v>288</v>
      </c>
      <c r="C304" s="8"/>
      <c r="D304" s="8"/>
      <c r="E304" s="8"/>
      <c r="F304" s="8"/>
      <c r="G304" s="8"/>
      <c r="H304" s="8"/>
    </row>
    <row r="305" spans="1:9" ht="14.25" customHeight="1" x14ac:dyDescent="0.2">
      <c r="B305" s="9"/>
      <c r="C305" s="10" t="str">
        <f>$C$3</f>
        <v>MOIS D'OCTOBRE 2024</v>
      </c>
      <c r="D305" s="11"/>
      <c r="I305" s="15"/>
    </row>
    <row r="306" spans="1:9" ht="12" customHeight="1" x14ac:dyDescent="0.2">
      <c r="B306" s="12" t="str">
        <f>B4</f>
        <v xml:space="preserve">             I - ASSURANCE MALADIE : DÉPENSES en milliers d'euros</v>
      </c>
      <c r="C306" s="13"/>
      <c r="D306" s="13"/>
      <c r="E306" s="13"/>
      <c r="F306" s="13"/>
      <c r="G306" s="13"/>
      <c r="H306" s="14"/>
      <c r="I306" s="20"/>
    </row>
    <row r="307" spans="1:9" ht="9.75" customHeight="1" x14ac:dyDescent="0.2">
      <c r="B307" s="16" t="s">
        <v>4</v>
      </c>
      <c r="C307" s="17" t="s">
        <v>1</v>
      </c>
      <c r="D307" s="17" t="s">
        <v>2</v>
      </c>
      <c r="E307" s="386" t="s">
        <v>6</v>
      </c>
      <c r="F307" s="219" t="s">
        <v>3</v>
      </c>
      <c r="G307" s="219" t="s">
        <v>237</v>
      </c>
      <c r="H307" s="19" t="str">
        <f>$H$5</f>
        <v>GAM</v>
      </c>
      <c r="I307" s="23"/>
    </row>
    <row r="308" spans="1:9" s="28" customFormat="1" ht="18" customHeight="1" x14ac:dyDescent="0.2">
      <c r="A308" s="24"/>
      <c r="B308" s="21"/>
      <c r="C308" s="45" t="s">
        <v>5</v>
      </c>
      <c r="D308" s="44" t="s">
        <v>5</v>
      </c>
      <c r="E308" s="45"/>
      <c r="F308" s="220" t="s">
        <v>241</v>
      </c>
      <c r="G308" s="220" t="s">
        <v>239</v>
      </c>
      <c r="H308" s="22" t="str">
        <f>$H$6</f>
        <v>en %</v>
      </c>
      <c r="I308" s="27"/>
    </row>
    <row r="309" spans="1:9" s="28" customFormat="1" ht="15" customHeight="1" x14ac:dyDescent="0.2">
      <c r="A309" s="54"/>
      <c r="B309" s="52" t="s">
        <v>163</v>
      </c>
      <c r="C309" s="235"/>
      <c r="D309" s="235"/>
      <c r="E309" s="235"/>
      <c r="F309" s="236"/>
      <c r="G309" s="236"/>
      <c r="H309" s="237"/>
      <c r="I309" s="27"/>
    </row>
    <row r="310" spans="1:9" ht="10.5" customHeight="1" x14ac:dyDescent="0.2">
      <c r="A310" s="2"/>
      <c r="B310" s="31" t="s">
        <v>124</v>
      </c>
      <c r="C310" s="235"/>
      <c r="D310" s="235"/>
      <c r="E310" s="235"/>
      <c r="F310" s="236"/>
      <c r="G310" s="236"/>
      <c r="H310" s="237"/>
      <c r="I310" s="20"/>
    </row>
    <row r="311" spans="1:9" ht="10.5" customHeight="1" x14ac:dyDescent="0.2">
      <c r="A311" s="2"/>
      <c r="B311" s="37" t="s">
        <v>125</v>
      </c>
      <c r="C311" s="301">
        <v>50788676.529999264</v>
      </c>
      <c r="D311" s="301">
        <v>283840117.58899766</v>
      </c>
      <c r="E311" s="301">
        <v>334628794.11899692</v>
      </c>
      <c r="F311" s="302">
        <v>987063.40999997384</v>
      </c>
      <c r="G311" s="302">
        <v>1318562.4299999957</v>
      </c>
      <c r="H311" s="239">
        <v>4.1384846382249263E-2</v>
      </c>
      <c r="I311" s="20"/>
    </row>
    <row r="312" spans="1:9" ht="10.5" customHeight="1" x14ac:dyDescent="0.2">
      <c r="A312" s="2"/>
      <c r="B312" s="37" t="s">
        <v>126</v>
      </c>
      <c r="C312" s="301">
        <v>167973.80000000005</v>
      </c>
      <c r="D312" s="301">
        <v>2021718.5099999991</v>
      </c>
      <c r="E312" s="301">
        <v>2189692.3099999991</v>
      </c>
      <c r="F312" s="302"/>
      <c r="G312" s="302">
        <v>8939.0399999999991</v>
      </c>
      <c r="H312" s="239"/>
      <c r="I312" s="20"/>
    </row>
    <row r="313" spans="1:9" ht="10.5" customHeight="1" x14ac:dyDescent="0.2">
      <c r="A313" s="2"/>
      <c r="B313" s="37" t="s">
        <v>127</v>
      </c>
      <c r="C313" s="301">
        <v>17701971.389999975</v>
      </c>
      <c r="D313" s="301">
        <v>229814110.24000028</v>
      </c>
      <c r="E313" s="301">
        <v>247516081.6300002</v>
      </c>
      <c r="F313" s="302">
        <v>125.64</v>
      </c>
      <c r="G313" s="302">
        <v>864051.44999999984</v>
      </c>
      <c r="H313" s="239"/>
      <c r="I313" s="20"/>
    </row>
    <row r="314" spans="1:9" ht="10.5" customHeight="1" x14ac:dyDescent="0.2">
      <c r="A314" s="2"/>
      <c r="B314" s="37" t="s">
        <v>219</v>
      </c>
      <c r="C314" s="301">
        <v>14330210.420000728</v>
      </c>
      <c r="D314" s="301">
        <v>135246094.96999931</v>
      </c>
      <c r="E314" s="301">
        <v>149576305.39000005</v>
      </c>
      <c r="F314" s="302"/>
      <c r="G314" s="302">
        <v>579443.91</v>
      </c>
      <c r="H314" s="239">
        <v>0.22065697927950789</v>
      </c>
      <c r="I314" s="20"/>
    </row>
    <row r="315" spans="1:9" ht="10.5" customHeight="1" x14ac:dyDescent="0.2">
      <c r="A315" s="2"/>
      <c r="B315" s="37" t="s">
        <v>312</v>
      </c>
      <c r="C315" s="301"/>
      <c r="D315" s="301">
        <v>148042.11078000005</v>
      </c>
      <c r="E315" s="301">
        <v>148042.11078000005</v>
      </c>
      <c r="F315" s="302"/>
      <c r="G315" s="302"/>
      <c r="H315" s="239">
        <v>0.3543976489894991</v>
      </c>
      <c r="I315" s="20"/>
    </row>
    <row r="316" spans="1:9" ht="10.5" customHeight="1" x14ac:dyDescent="0.2">
      <c r="A316" s="2"/>
      <c r="B316" s="16" t="s">
        <v>128</v>
      </c>
      <c r="C316" s="301"/>
      <c r="D316" s="301"/>
      <c r="E316" s="301"/>
      <c r="F316" s="302"/>
      <c r="G316" s="302"/>
      <c r="H316" s="239"/>
      <c r="I316" s="20"/>
    </row>
    <row r="317" spans="1:9" ht="10.5" customHeight="1" x14ac:dyDescent="0.2">
      <c r="A317" s="2"/>
      <c r="B317" s="16" t="s">
        <v>192</v>
      </c>
      <c r="C317" s="301"/>
      <c r="D317" s="301"/>
      <c r="E317" s="301"/>
      <c r="F317" s="302"/>
      <c r="G317" s="302"/>
      <c r="H317" s="239"/>
      <c r="I317" s="20"/>
    </row>
    <row r="318" spans="1:9" ht="10.5" hidden="1" customHeight="1" x14ac:dyDescent="0.2">
      <c r="A318" s="2"/>
      <c r="B318" s="16"/>
      <c r="C318" s="301"/>
      <c r="D318" s="301"/>
      <c r="E318" s="301"/>
      <c r="F318" s="302"/>
      <c r="G318" s="302"/>
      <c r="H318" s="239"/>
      <c r="I318" s="20"/>
    </row>
    <row r="319" spans="1:9" ht="10.5" customHeight="1" x14ac:dyDescent="0.2">
      <c r="A319" s="2"/>
      <c r="B319" s="16" t="s">
        <v>416</v>
      </c>
      <c r="C319" s="301">
        <v>15834.200000000019</v>
      </c>
      <c r="D319" s="301">
        <v>31319.3</v>
      </c>
      <c r="E319" s="301">
        <v>47153.500000000022</v>
      </c>
      <c r="F319" s="302"/>
      <c r="G319" s="302">
        <v>244.8</v>
      </c>
      <c r="H319" s="239">
        <v>0.32982518679625294</v>
      </c>
      <c r="I319" s="20"/>
    </row>
    <row r="320" spans="1:9" ht="10.5" customHeight="1" x14ac:dyDescent="0.2">
      <c r="A320" s="2"/>
      <c r="B320" s="574" t="s">
        <v>452</v>
      </c>
      <c r="C320" s="301"/>
      <c r="D320" s="301"/>
      <c r="E320" s="301"/>
      <c r="F320" s="302"/>
      <c r="G320" s="302"/>
      <c r="H320" s="239"/>
      <c r="I320" s="20"/>
    </row>
    <row r="321" spans="1:11" ht="10.5" customHeight="1" x14ac:dyDescent="0.2">
      <c r="A321" s="2"/>
      <c r="B321" s="574" t="s">
        <v>488</v>
      </c>
      <c r="C321" s="301"/>
      <c r="D321" s="301">
        <v>43993.164399999994</v>
      </c>
      <c r="E321" s="301">
        <v>43993.164399999994</v>
      </c>
      <c r="F321" s="302"/>
      <c r="G321" s="302"/>
      <c r="H321" s="239">
        <v>-0.34520205651241931</v>
      </c>
      <c r="I321" s="20"/>
    </row>
    <row r="322" spans="1:11" ht="10.5" customHeight="1" x14ac:dyDescent="0.2">
      <c r="A322" s="2"/>
      <c r="B322" s="16" t="s">
        <v>423</v>
      </c>
      <c r="C322" s="301"/>
      <c r="D322" s="301">
        <v>12720</v>
      </c>
      <c r="E322" s="301">
        <v>12720</v>
      </c>
      <c r="F322" s="302"/>
      <c r="G322" s="302">
        <v>120</v>
      </c>
      <c r="H322" s="239"/>
      <c r="I322" s="20"/>
    </row>
    <row r="323" spans="1:11" s="60" customFormat="1" ht="10.5" customHeight="1" x14ac:dyDescent="0.2">
      <c r="A323" s="24"/>
      <c r="B323" s="16" t="s">
        <v>280</v>
      </c>
      <c r="C323" s="301"/>
      <c r="D323" s="301">
        <v>-4674763.9499999853</v>
      </c>
      <c r="E323" s="301">
        <v>-4674763.9499999853</v>
      </c>
      <c r="F323" s="302">
        <v>-372.25</v>
      </c>
      <c r="G323" s="302">
        <v>-39907.460000000006</v>
      </c>
      <c r="H323" s="239">
        <v>0.33218498508622285</v>
      </c>
      <c r="I323" s="59"/>
      <c r="J323" s="5"/>
    </row>
    <row r="324" spans="1:11" s="28" customFormat="1" ht="15.75" customHeight="1" x14ac:dyDescent="0.2">
      <c r="A324" s="54"/>
      <c r="B324" s="35" t="s">
        <v>131</v>
      </c>
      <c r="C324" s="303">
        <v>83004666.339999974</v>
      </c>
      <c r="D324" s="303">
        <v>646483351.93417716</v>
      </c>
      <c r="E324" s="303">
        <v>729488018.27417707</v>
      </c>
      <c r="F324" s="304">
        <v>986816.79999997385</v>
      </c>
      <c r="G324" s="304">
        <v>2731454.1699999953</v>
      </c>
      <c r="H324" s="237">
        <v>0.13707765417585827</v>
      </c>
      <c r="I324" s="27"/>
      <c r="J324" s="5"/>
      <c r="K324" s="209" t="b">
        <f>IF(ABS(E324-SUM(E311:E323))&lt;0.001,TRUE,FALSE)</f>
        <v>1</v>
      </c>
    </row>
    <row r="325" spans="1:11" s="28" customFormat="1" ht="12.75" customHeight="1" x14ac:dyDescent="0.2">
      <c r="A325" s="54"/>
      <c r="B325" s="31" t="s">
        <v>132</v>
      </c>
      <c r="C325" s="303"/>
      <c r="D325" s="303"/>
      <c r="E325" s="303"/>
      <c r="F325" s="304"/>
      <c r="G325" s="304"/>
      <c r="H325" s="237"/>
      <c r="I325" s="27"/>
      <c r="J325" s="5"/>
    </row>
    <row r="326" spans="1:11" ht="10.5" customHeight="1" x14ac:dyDescent="0.2">
      <c r="A326" s="2"/>
      <c r="B326" s="31"/>
      <c r="C326" s="303"/>
      <c r="D326" s="303"/>
      <c r="E326" s="303"/>
      <c r="F326" s="304"/>
      <c r="G326" s="304"/>
      <c r="H326" s="237"/>
      <c r="I326" s="20"/>
    </row>
    <row r="327" spans="1:11" ht="10.5" customHeight="1" x14ac:dyDescent="0.2">
      <c r="A327" s="2"/>
      <c r="B327" s="37" t="s">
        <v>24</v>
      </c>
      <c r="C327" s="301">
        <v>150962422.879998</v>
      </c>
      <c r="D327" s="301">
        <v>89456196.829999581</v>
      </c>
      <c r="E327" s="301">
        <v>240418619.70999759</v>
      </c>
      <c r="F327" s="302">
        <v>6805202.01000001</v>
      </c>
      <c r="G327" s="302">
        <v>1325072.6099999999</v>
      </c>
      <c r="H327" s="239">
        <v>7.7308845591710362E-3</v>
      </c>
      <c r="I327" s="20"/>
    </row>
    <row r="328" spans="1:11" ht="10.5" customHeight="1" x14ac:dyDescent="0.2">
      <c r="A328" s="2"/>
      <c r="B328" s="37" t="s">
        <v>133</v>
      </c>
      <c r="C328" s="301">
        <v>33129393.800000202</v>
      </c>
      <c r="D328" s="301">
        <v>121619955.5099999</v>
      </c>
      <c r="E328" s="301">
        <v>154749349.31000012</v>
      </c>
      <c r="F328" s="302">
        <v>6583195.9800000358</v>
      </c>
      <c r="G328" s="302">
        <v>635598.7100000002</v>
      </c>
      <c r="H328" s="239">
        <v>0.35262394413895937</v>
      </c>
      <c r="I328" s="20"/>
    </row>
    <row r="329" spans="1:11" ht="10.5" customHeight="1" x14ac:dyDescent="0.2">
      <c r="A329" s="2"/>
      <c r="B329" s="37" t="s">
        <v>134</v>
      </c>
      <c r="C329" s="305">
        <v>421294.82000000472</v>
      </c>
      <c r="D329" s="301">
        <v>1877217.1400000192</v>
      </c>
      <c r="E329" s="301">
        <v>2298511.9600000242</v>
      </c>
      <c r="F329" s="302">
        <v>1215000.8700000118</v>
      </c>
      <c r="G329" s="302">
        <v>9088.2900000000009</v>
      </c>
      <c r="H329" s="239"/>
      <c r="I329" s="20"/>
    </row>
    <row r="330" spans="1:11" ht="10.5" customHeight="1" x14ac:dyDescent="0.2">
      <c r="A330" s="2"/>
      <c r="B330" s="37" t="s">
        <v>220</v>
      </c>
      <c r="C330" s="301">
        <v>2112039.9699999993</v>
      </c>
      <c r="D330" s="301">
        <v>14353454.440000003</v>
      </c>
      <c r="E330" s="301">
        <v>16465494.410000002</v>
      </c>
      <c r="F330" s="302">
        <v>2065.34</v>
      </c>
      <c r="G330" s="302">
        <v>76113.7</v>
      </c>
      <c r="H330" s="239">
        <v>-2.7686286746221533E-2</v>
      </c>
      <c r="I330" s="20"/>
    </row>
    <row r="331" spans="1:11" ht="10.5" customHeight="1" x14ac:dyDescent="0.2">
      <c r="A331" s="2"/>
      <c r="B331" s="37" t="s">
        <v>352</v>
      </c>
      <c r="C331" s="301"/>
      <c r="D331" s="301">
        <v>1278761.5751650003</v>
      </c>
      <c r="E331" s="301">
        <v>1278761.5751650003</v>
      </c>
      <c r="F331" s="302"/>
      <c r="G331" s="302"/>
      <c r="H331" s="239">
        <v>0.39243898930541654</v>
      </c>
      <c r="I331" s="20"/>
    </row>
    <row r="332" spans="1:11" ht="10.5" hidden="1" customHeight="1" x14ac:dyDescent="0.2">
      <c r="A332" s="2"/>
      <c r="B332" s="16"/>
      <c r="C332" s="301"/>
      <c r="D332" s="301"/>
      <c r="E332" s="301"/>
      <c r="F332" s="302"/>
      <c r="G332" s="302"/>
      <c r="H332" s="239"/>
      <c r="I332" s="20"/>
    </row>
    <row r="333" spans="1:11" ht="10.5" customHeight="1" x14ac:dyDescent="0.2">
      <c r="A333" s="2"/>
      <c r="B333" s="16" t="s">
        <v>416</v>
      </c>
      <c r="C333" s="301">
        <v>614.39999999999986</v>
      </c>
      <c r="D333" s="301">
        <v>5039</v>
      </c>
      <c r="E333" s="301">
        <v>5653.4</v>
      </c>
      <c r="F333" s="302"/>
      <c r="G333" s="302"/>
      <c r="H333" s="239"/>
      <c r="I333" s="20"/>
    </row>
    <row r="334" spans="1:11" ht="10.5" customHeight="1" x14ac:dyDescent="0.2">
      <c r="A334" s="2"/>
      <c r="B334" s="574" t="s">
        <v>453</v>
      </c>
      <c r="C334" s="301"/>
      <c r="D334" s="301">
        <v>3123</v>
      </c>
      <c r="E334" s="301">
        <v>3123</v>
      </c>
      <c r="F334" s="302"/>
      <c r="G334" s="302"/>
      <c r="H334" s="239"/>
      <c r="I334" s="20"/>
    </row>
    <row r="335" spans="1:11" ht="10.5" hidden="1" customHeight="1" x14ac:dyDescent="0.2">
      <c r="A335" s="2"/>
      <c r="B335" s="16"/>
      <c r="C335" s="301"/>
      <c r="D335" s="301"/>
      <c r="E335" s="301"/>
      <c r="F335" s="302"/>
      <c r="G335" s="302"/>
      <c r="H335" s="239"/>
      <c r="I335" s="20"/>
    </row>
    <row r="336" spans="1:11" ht="10.5" customHeight="1" x14ac:dyDescent="0.2">
      <c r="A336" s="2"/>
      <c r="B336" s="16" t="s">
        <v>424</v>
      </c>
      <c r="C336" s="301">
        <v>17601.810000000001</v>
      </c>
      <c r="D336" s="301">
        <v>34700</v>
      </c>
      <c r="E336" s="301">
        <v>52301.81</v>
      </c>
      <c r="F336" s="302"/>
      <c r="G336" s="302">
        <v>-540</v>
      </c>
      <c r="H336" s="239">
        <v>1.9012001714530546E-2</v>
      </c>
      <c r="I336" s="20"/>
    </row>
    <row r="337" spans="1:11" ht="10.5" customHeight="1" x14ac:dyDescent="0.2">
      <c r="A337" s="2"/>
      <c r="B337" s="16" t="s">
        <v>280</v>
      </c>
      <c r="C337" s="301"/>
      <c r="D337" s="301">
        <v>-6892096.5999999978</v>
      </c>
      <c r="E337" s="301">
        <v>-6892096.5999999978</v>
      </c>
      <c r="F337" s="302">
        <v>-296.34999999999997</v>
      </c>
      <c r="G337" s="302">
        <v>-47464.5</v>
      </c>
      <c r="H337" s="239">
        <v>0.31268727648989203</v>
      </c>
      <c r="I337" s="20"/>
    </row>
    <row r="338" spans="1:11" s="28" customFormat="1" ht="16.5" customHeight="1" x14ac:dyDescent="0.2">
      <c r="A338" s="54"/>
      <c r="B338" s="35" t="s">
        <v>135</v>
      </c>
      <c r="C338" s="303">
        <v>186643367.67999825</v>
      </c>
      <c r="D338" s="303">
        <v>221736350.89516449</v>
      </c>
      <c r="E338" s="303">
        <v>408379718.57516271</v>
      </c>
      <c r="F338" s="304">
        <v>14605167.850000059</v>
      </c>
      <c r="G338" s="304">
        <v>1997868.8099999998</v>
      </c>
      <c r="H338" s="237">
        <v>7.3645626978606993E-2</v>
      </c>
      <c r="I338" s="27"/>
      <c r="J338" s="5"/>
      <c r="K338" s="209" t="b">
        <f>IF(ABS(E338-SUM(E327:E337))&lt;0.001,TRUE,FALSE)</f>
        <v>1</v>
      </c>
    </row>
    <row r="339" spans="1:11" s="28" customFormat="1" ht="16.5" customHeight="1" x14ac:dyDescent="0.2">
      <c r="A339" s="54"/>
      <c r="B339" s="31" t="s">
        <v>136</v>
      </c>
      <c r="C339" s="303"/>
      <c r="D339" s="303"/>
      <c r="E339" s="303"/>
      <c r="F339" s="304"/>
      <c r="G339" s="304"/>
      <c r="H339" s="237"/>
      <c r="I339" s="27"/>
      <c r="J339" s="5"/>
    </row>
    <row r="340" spans="1:11" ht="10.5" customHeight="1" x14ac:dyDescent="0.2">
      <c r="A340" s="2"/>
      <c r="B340" s="31"/>
      <c r="C340" s="303"/>
      <c r="D340" s="303"/>
      <c r="E340" s="303"/>
      <c r="F340" s="304"/>
      <c r="G340" s="304"/>
      <c r="H340" s="237"/>
      <c r="I340" s="20"/>
    </row>
    <row r="341" spans="1:11" ht="10.5" customHeight="1" x14ac:dyDescent="0.2">
      <c r="A341" s="2"/>
      <c r="B341" s="37" t="s">
        <v>138</v>
      </c>
      <c r="C341" s="301">
        <v>46306308.70999945</v>
      </c>
      <c r="D341" s="301">
        <v>37090972.730000265</v>
      </c>
      <c r="E341" s="301">
        <v>83397281.439999729</v>
      </c>
      <c r="F341" s="302">
        <v>330955.88999999996</v>
      </c>
      <c r="G341" s="302">
        <v>344234.77999999997</v>
      </c>
      <c r="H341" s="239">
        <v>6.252171408432261E-2</v>
      </c>
      <c r="I341" s="20"/>
    </row>
    <row r="342" spans="1:11" ht="10.5" customHeight="1" x14ac:dyDescent="0.2">
      <c r="A342" s="2"/>
      <c r="B342" s="37" t="s">
        <v>221</v>
      </c>
      <c r="C342" s="301">
        <v>25454.650000000005</v>
      </c>
      <c r="D342" s="301">
        <v>745439.31999999972</v>
      </c>
      <c r="E342" s="301">
        <v>770893.96999999974</v>
      </c>
      <c r="F342" s="302">
        <v>16.740000000000002</v>
      </c>
      <c r="G342" s="302">
        <v>1906.37</v>
      </c>
      <c r="H342" s="239">
        <v>-2.5831439593305472E-2</v>
      </c>
      <c r="I342" s="20"/>
    </row>
    <row r="343" spans="1:11" ht="10.5" customHeight="1" x14ac:dyDescent="0.2">
      <c r="A343" s="2"/>
      <c r="B343" s="16" t="s">
        <v>128</v>
      </c>
      <c r="C343" s="301"/>
      <c r="D343" s="301"/>
      <c r="E343" s="301"/>
      <c r="F343" s="302"/>
      <c r="G343" s="302"/>
      <c r="H343" s="239"/>
      <c r="I343" s="20"/>
    </row>
    <row r="344" spans="1:11" s="28" customFormat="1" ht="10.5" customHeight="1" x14ac:dyDescent="0.2">
      <c r="A344" s="54"/>
      <c r="B344" s="16" t="s">
        <v>416</v>
      </c>
      <c r="C344" s="301"/>
      <c r="D344" s="301">
        <v>410</v>
      </c>
      <c r="E344" s="301">
        <v>410</v>
      </c>
      <c r="F344" s="302"/>
      <c r="G344" s="302"/>
      <c r="H344" s="239"/>
      <c r="I344" s="27"/>
      <c r="J344" s="5"/>
    </row>
    <row r="345" spans="1:11" s="28" customFormat="1" ht="10.5" customHeight="1" x14ac:dyDescent="0.2">
      <c r="A345" s="54"/>
      <c r="B345" s="16" t="s">
        <v>436</v>
      </c>
      <c r="C345" s="301">
        <v>174075</v>
      </c>
      <c r="D345" s="301">
        <v>163100</v>
      </c>
      <c r="E345" s="301">
        <v>337175</v>
      </c>
      <c r="F345" s="302"/>
      <c r="G345" s="302">
        <v>1400</v>
      </c>
      <c r="H345" s="239">
        <v>0.19371940911464547</v>
      </c>
      <c r="I345" s="27"/>
      <c r="J345" s="5"/>
    </row>
    <row r="346" spans="1:11" s="28" customFormat="1" ht="10.5" customHeight="1" x14ac:dyDescent="0.2">
      <c r="A346" s="54"/>
      <c r="B346" s="574" t="s">
        <v>454</v>
      </c>
      <c r="C346" s="301"/>
      <c r="D346" s="301"/>
      <c r="E346" s="301"/>
      <c r="F346" s="302"/>
      <c r="G346" s="302"/>
      <c r="H346" s="239"/>
      <c r="I346" s="27"/>
      <c r="J346" s="5"/>
    </row>
    <row r="347" spans="1:11" s="28" customFormat="1" ht="10.5" hidden="1" customHeight="1" x14ac:dyDescent="0.2">
      <c r="A347" s="54"/>
      <c r="B347" s="574"/>
      <c r="C347" s="301"/>
      <c r="D347" s="301"/>
      <c r="E347" s="301"/>
      <c r="F347" s="302"/>
      <c r="G347" s="302"/>
      <c r="H347" s="239"/>
      <c r="I347" s="27"/>
      <c r="J347" s="5"/>
    </row>
    <row r="348" spans="1:11" ht="10.5" customHeight="1" x14ac:dyDescent="0.2">
      <c r="A348" s="2"/>
      <c r="B348" s="16" t="s">
        <v>280</v>
      </c>
      <c r="C348" s="301"/>
      <c r="D348" s="301">
        <v>-112534.51999999997</v>
      </c>
      <c r="E348" s="301">
        <v>-112534.51999999997</v>
      </c>
      <c r="F348" s="302">
        <v>-2</v>
      </c>
      <c r="G348" s="302">
        <v>-341.14</v>
      </c>
      <c r="H348" s="239">
        <v>2.9536436285615197E-2</v>
      </c>
      <c r="I348" s="20"/>
    </row>
    <row r="349" spans="1:11" s="28" customFormat="1" ht="16.5" customHeight="1" x14ac:dyDescent="0.2">
      <c r="A349" s="54"/>
      <c r="B349" s="16" t="s">
        <v>356</v>
      </c>
      <c r="C349" s="301"/>
      <c r="D349" s="301">
        <v>319000.91099999996</v>
      </c>
      <c r="E349" s="301">
        <v>319000.91099999996</v>
      </c>
      <c r="F349" s="302"/>
      <c r="G349" s="302"/>
      <c r="H349" s="239"/>
      <c r="I349" s="27"/>
      <c r="J349" s="5"/>
    </row>
    <row r="350" spans="1:11" s="28" customFormat="1" ht="16.5" customHeight="1" x14ac:dyDescent="0.2">
      <c r="A350" s="54"/>
      <c r="B350" s="35" t="s">
        <v>137</v>
      </c>
      <c r="C350" s="303">
        <v>46505838.359999456</v>
      </c>
      <c r="D350" s="303">
        <v>38206388.44100026</v>
      </c>
      <c r="E350" s="303">
        <v>84712226.800999716</v>
      </c>
      <c r="F350" s="304">
        <v>330970.62999999995</v>
      </c>
      <c r="G350" s="304">
        <v>347200.00999999995</v>
      </c>
      <c r="H350" s="237">
        <v>6.4071010018460939E-2</v>
      </c>
      <c r="I350" s="27"/>
      <c r="J350" s="5"/>
      <c r="K350" s="209" t="b">
        <f>IF(ABS(E350-SUM(E341:E349))&lt;0.001,TRUE,FALSE)</f>
        <v>1</v>
      </c>
    </row>
    <row r="351" spans="1:11" ht="10.5" customHeight="1" x14ac:dyDescent="0.2">
      <c r="A351" s="2"/>
      <c r="B351" s="31" t="s">
        <v>141</v>
      </c>
      <c r="C351" s="303"/>
      <c r="D351" s="303"/>
      <c r="E351" s="303"/>
      <c r="F351" s="304"/>
      <c r="G351" s="304"/>
      <c r="H351" s="237"/>
      <c r="I351" s="20"/>
    </row>
    <row r="352" spans="1:11" ht="10.5" customHeight="1" x14ac:dyDescent="0.2">
      <c r="A352" s="2"/>
      <c r="B352" s="31"/>
      <c r="C352" s="303"/>
      <c r="D352" s="303"/>
      <c r="E352" s="303"/>
      <c r="F352" s="304"/>
      <c r="G352" s="304"/>
      <c r="H352" s="237"/>
      <c r="I352" s="20"/>
    </row>
    <row r="353" spans="1:11" s="57" customFormat="1" ht="10.5" customHeight="1" x14ac:dyDescent="0.2">
      <c r="A353" s="6"/>
      <c r="B353" s="37" t="s">
        <v>151</v>
      </c>
      <c r="C353" s="301">
        <v>14471512.130000006</v>
      </c>
      <c r="D353" s="301">
        <v>5068843.2100000149</v>
      </c>
      <c r="E353" s="301">
        <v>19540355.340000018</v>
      </c>
      <c r="F353" s="302">
        <v>5881.8200000000015</v>
      </c>
      <c r="G353" s="302">
        <v>74720.039999999964</v>
      </c>
      <c r="H353" s="239">
        <v>0.19661554019084915</v>
      </c>
      <c r="I353" s="56"/>
      <c r="J353" s="5"/>
    </row>
    <row r="354" spans="1:11" s="57" customFormat="1" ht="10.5" customHeight="1" x14ac:dyDescent="0.2">
      <c r="A354" s="6"/>
      <c r="B354" s="37" t="s">
        <v>222</v>
      </c>
      <c r="C354" s="301">
        <v>887</v>
      </c>
      <c r="D354" s="301">
        <v>7724.1899999999987</v>
      </c>
      <c r="E354" s="301">
        <v>8611.1899999999987</v>
      </c>
      <c r="F354" s="302"/>
      <c r="G354" s="302">
        <v>49.42</v>
      </c>
      <c r="H354" s="239">
        <v>3.2794179731726603E-2</v>
      </c>
      <c r="I354" s="56"/>
      <c r="J354" s="5"/>
    </row>
    <row r="355" spans="1:11" s="57" customFormat="1" ht="10.5" customHeight="1" x14ac:dyDescent="0.2">
      <c r="A355" s="6"/>
      <c r="B355" s="16" t="s">
        <v>128</v>
      </c>
      <c r="C355" s="306"/>
      <c r="D355" s="306"/>
      <c r="E355" s="306"/>
      <c r="F355" s="307"/>
      <c r="G355" s="307"/>
      <c r="H355" s="182"/>
      <c r="I355" s="56"/>
      <c r="J355" s="5"/>
    </row>
    <row r="356" spans="1:11" s="57" customFormat="1" ht="10.5" customHeight="1" x14ac:dyDescent="0.2">
      <c r="A356" s="6"/>
      <c r="B356" s="16" t="s">
        <v>427</v>
      </c>
      <c r="C356" s="306">
        <v>450</v>
      </c>
      <c r="D356" s="306">
        <v>900</v>
      </c>
      <c r="E356" s="306">
        <v>1350</v>
      </c>
      <c r="F356" s="307"/>
      <c r="G356" s="307"/>
      <c r="H356" s="182">
        <v>-0.44214876033057848</v>
      </c>
      <c r="I356" s="56"/>
      <c r="J356" s="5"/>
    </row>
    <row r="357" spans="1:11" s="57" customFormat="1" ht="13.5" hidden="1" customHeight="1" x14ac:dyDescent="0.2">
      <c r="A357" s="6"/>
      <c r="B357" s="16"/>
      <c r="C357" s="306"/>
      <c r="D357" s="306"/>
      <c r="E357" s="306"/>
      <c r="F357" s="307"/>
      <c r="G357" s="307"/>
      <c r="H357" s="182"/>
      <c r="I357" s="56"/>
      <c r="J357" s="5"/>
    </row>
    <row r="358" spans="1:11" s="57" customFormat="1" ht="10.5" customHeight="1" x14ac:dyDescent="0.2">
      <c r="A358" s="6"/>
      <c r="B358" s="574" t="s">
        <v>455</v>
      </c>
      <c r="C358" s="306"/>
      <c r="D358" s="306"/>
      <c r="E358" s="306"/>
      <c r="F358" s="307"/>
      <c r="G358" s="307"/>
      <c r="H358" s="182"/>
      <c r="I358" s="56"/>
      <c r="J358" s="5"/>
    </row>
    <row r="359" spans="1:11" s="57" customFormat="1" ht="10.5" hidden="1" customHeight="1" x14ac:dyDescent="0.2">
      <c r="A359" s="6"/>
      <c r="B359" s="574"/>
      <c r="C359" s="306"/>
      <c r="D359" s="306"/>
      <c r="E359" s="306"/>
      <c r="F359" s="307"/>
      <c r="G359" s="307"/>
      <c r="H359" s="182"/>
      <c r="I359" s="56"/>
      <c r="J359" s="5"/>
    </row>
    <row r="360" spans="1:11" s="60" customFormat="1" ht="14.25" customHeight="1" x14ac:dyDescent="0.2">
      <c r="A360" s="24"/>
      <c r="B360" s="16" t="s">
        <v>424</v>
      </c>
      <c r="C360" s="306"/>
      <c r="D360" s="306"/>
      <c r="E360" s="306"/>
      <c r="F360" s="307"/>
      <c r="G360" s="307"/>
      <c r="H360" s="182"/>
      <c r="I360" s="59"/>
    </row>
    <row r="361" spans="1:11" s="60" customFormat="1" ht="14.25" customHeight="1" x14ac:dyDescent="0.2">
      <c r="A361" s="24"/>
      <c r="B361" s="16" t="s">
        <v>280</v>
      </c>
      <c r="C361" s="306"/>
      <c r="D361" s="306">
        <v>-450406.01</v>
      </c>
      <c r="E361" s="306">
        <v>-450406.01</v>
      </c>
      <c r="F361" s="307"/>
      <c r="G361" s="307">
        <v>-1889.39</v>
      </c>
      <c r="H361" s="182">
        <v>0.80821875846963942</v>
      </c>
      <c r="I361" s="59"/>
    </row>
    <row r="362" spans="1:11" s="57" customFormat="1" ht="10.5" customHeight="1" x14ac:dyDescent="0.2">
      <c r="A362" s="6"/>
      <c r="B362" s="35" t="s">
        <v>142</v>
      </c>
      <c r="C362" s="308">
        <v>14472849.130000006</v>
      </c>
      <c r="D362" s="308">
        <v>4627061.3900000136</v>
      </c>
      <c r="E362" s="308">
        <v>19099910.520000022</v>
      </c>
      <c r="F362" s="309">
        <v>5881.8200000000015</v>
      </c>
      <c r="G362" s="309">
        <v>72880.069999999963</v>
      </c>
      <c r="H362" s="183">
        <v>0.18696719942778595</v>
      </c>
      <c r="I362" s="56"/>
      <c r="J362" s="5"/>
      <c r="K362" s="209" t="b">
        <f>IF(ABS(E362-SUM(E353:E361))&lt;0.001,TRUE,FALSE)</f>
        <v>1</v>
      </c>
    </row>
    <row r="363" spans="1:11" s="57" customFormat="1" ht="10.5" customHeight="1" x14ac:dyDescent="0.2">
      <c r="A363" s="6"/>
      <c r="B363" s="31" t="s">
        <v>139</v>
      </c>
      <c r="C363" s="308"/>
      <c r="D363" s="308"/>
      <c r="E363" s="308"/>
      <c r="F363" s="309"/>
      <c r="G363" s="309"/>
      <c r="H363" s="183"/>
      <c r="I363" s="56"/>
      <c r="J363" s="5"/>
    </row>
    <row r="364" spans="1:11" s="57" customFormat="1" ht="10.5" customHeight="1" x14ac:dyDescent="0.2">
      <c r="A364" s="6"/>
      <c r="B364" s="37" t="s">
        <v>140</v>
      </c>
      <c r="C364" s="308">
        <v>491804.070000001</v>
      </c>
      <c r="D364" s="308">
        <v>62556.860000000059</v>
      </c>
      <c r="E364" s="308">
        <v>554360.9300000011</v>
      </c>
      <c r="F364" s="309"/>
      <c r="G364" s="309">
        <v>2207.0400000000004</v>
      </c>
      <c r="H364" s="183"/>
      <c r="I364" s="56"/>
      <c r="J364" s="5"/>
    </row>
    <row r="365" spans="1:11" s="57" customFormat="1" ht="10.5" customHeight="1" x14ac:dyDescent="0.2">
      <c r="A365" s="6"/>
      <c r="B365" s="37" t="s">
        <v>179</v>
      </c>
      <c r="C365" s="306">
        <v>62866.039999999906</v>
      </c>
      <c r="D365" s="306">
        <v>6434744.0099999597</v>
      </c>
      <c r="E365" s="306">
        <v>6497610.0499999607</v>
      </c>
      <c r="F365" s="307">
        <v>3050.7</v>
      </c>
      <c r="G365" s="307">
        <v>25312.329999999987</v>
      </c>
      <c r="H365" s="182">
        <v>0.22959036620619</v>
      </c>
      <c r="I365" s="56"/>
      <c r="J365" s="5"/>
    </row>
    <row r="366" spans="1:11" s="57" customFormat="1" ht="10.5" customHeight="1" x14ac:dyDescent="0.2">
      <c r="A366" s="6"/>
      <c r="B366" s="37" t="s">
        <v>223</v>
      </c>
      <c r="C366" s="364">
        <v>834.5</v>
      </c>
      <c r="D366" s="306">
        <v>159469.37999999998</v>
      </c>
      <c r="E366" s="306">
        <v>160303.87999999998</v>
      </c>
      <c r="F366" s="307"/>
      <c r="G366" s="307">
        <v>586.24</v>
      </c>
      <c r="H366" s="182">
        <v>6.213589762821381E-2</v>
      </c>
      <c r="I366" s="56"/>
      <c r="J366" s="5"/>
    </row>
    <row r="367" spans="1:11" s="60" customFormat="1" ht="11.25" customHeight="1" x14ac:dyDescent="0.2">
      <c r="A367" s="24"/>
      <c r="B367" s="37" t="s">
        <v>498</v>
      </c>
      <c r="C367" s="306"/>
      <c r="D367" s="306">
        <v>490</v>
      </c>
      <c r="E367" s="306">
        <v>490</v>
      </c>
      <c r="F367" s="307"/>
      <c r="G367" s="307"/>
      <c r="H367" s="182"/>
      <c r="I367" s="59"/>
      <c r="J367" s="5"/>
    </row>
    <row r="368" spans="1:11" s="57" customFormat="1" x14ac:dyDescent="0.2">
      <c r="A368" s="6"/>
      <c r="B368" s="574" t="s">
        <v>456</v>
      </c>
      <c r="C368" s="306"/>
      <c r="D368" s="306"/>
      <c r="E368" s="306"/>
      <c r="F368" s="307"/>
      <c r="G368" s="307"/>
      <c r="H368" s="182"/>
      <c r="I368" s="56"/>
    </row>
    <row r="369" spans="1:11" s="57" customFormat="1" hidden="1" x14ac:dyDescent="0.2">
      <c r="A369" s="6"/>
      <c r="B369" s="574"/>
      <c r="C369" s="306"/>
      <c r="D369" s="306"/>
      <c r="E369" s="306"/>
      <c r="F369" s="307"/>
      <c r="G369" s="307"/>
      <c r="H369" s="182"/>
      <c r="I369" s="56"/>
    </row>
    <row r="370" spans="1:11" s="57" customFormat="1" x14ac:dyDescent="0.2">
      <c r="A370" s="6"/>
      <c r="B370" s="37" t="s">
        <v>424</v>
      </c>
      <c r="C370" s="306"/>
      <c r="D370" s="306"/>
      <c r="E370" s="306"/>
      <c r="F370" s="307"/>
      <c r="G370" s="307"/>
      <c r="H370" s="182"/>
      <c r="I370" s="56"/>
    </row>
    <row r="371" spans="1:11" s="60" customFormat="1" ht="14.25" customHeight="1" x14ac:dyDescent="0.2">
      <c r="A371" s="24"/>
      <c r="B371" s="37" t="s">
        <v>280</v>
      </c>
      <c r="C371" s="306"/>
      <c r="D371" s="306">
        <v>-50126.499999999956</v>
      </c>
      <c r="E371" s="306">
        <v>-50126.499999999956</v>
      </c>
      <c r="F371" s="307"/>
      <c r="G371" s="307">
        <v>-237.92000000000002</v>
      </c>
      <c r="H371" s="182">
        <v>0.6311055619930086</v>
      </c>
      <c r="I371" s="59"/>
    </row>
    <row r="372" spans="1:11" s="60" customFormat="1" ht="10.5" customHeight="1" x14ac:dyDescent="0.2">
      <c r="A372" s="24"/>
      <c r="B372" s="35" t="s">
        <v>143</v>
      </c>
      <c r="C372" s="308">
        <v>555504.6100000008</v>
      </c>
      <c r="D372" s="308">
        <v>6607133.74999996</v>
      </c>
      <c r="E372" s="308">
        <v>7162638.3599999622</v>
      </c>
      <c r="F372" s="309">
        <v>3050.7</v>
      </c>
      <c r="G372" s="309">
        <v>27867.689999999988</v>
      </c>
      <c r="H372" s="183">
        <v>0.32267821214686099</v>
      </c>
      <c r="I372" s="59"/>
      <c r="K372" s="209" t="b">
        <f>IF(ABS(E372-SUM(E364:E371))&lt;0.001,TRUE,FALSE)</f>
        <v>1</v>
      </c>
    </row>
    <row r="373" spans="1:11" s="57" customFormat="1" ht="16.5" customHeight="1" x14ac:dyDescent="0.2">
      <c r="A373" s="6"/>
      <c r="B373" s="31" t="s">
        <v>466</v>
      </c>
      <c r="C373" s="308"/>
      <c r="D373" s="308"/>
      <c r="E373" s="308"/>
      <c r="F373" s="309"/>
      <c r="G373" s="309"/>
      <c r="H373" s="183"/>
      <c r="I373" s="56"/>
      <c r="J373" s="5"/>
    </row>
    <row r="374" spans="1:11" s="57" customFormat="1" ht="10.5" customHeight="1" x14ac:dyDescent="0.2">
      <c r="A374" s="6"/>
      <c r="B374" s="37" t="s">
        <v>468</v>
      </c>
      <c r="C374" s="306">
        <v>4659780.17</v>
      </c>
      <c r="D374" s="306">
        <v>606734</v>
      </c>
      <c r="E374" s="306">
        <v>5266514.17</v>
      </c>
      <c r="F374" s="307"/>
      <c r="G374" s="307">
        <v>16632</v>
      </c>
      <c r="H374" s="182"/>
      <c r="I374" s="56"/>
      <c r="J374" s="5"/>
    </row>
    <row r="375" spans="1:11" s="57" customFormat="1" ht="10.5" customHeight="1" x14ac:dyDescent="0.2">
      <c r="A375" s="6"/>
      <c r="B375" s="35" t="s">
        <v>467</v>
      </c>
      <c r="C375" s="308">
        <v>4659780.17</v>
      </c>
      <c r="D375" s="308">
        <v>606734</v>
      </c>
      <c r="E375" s="308">
        <v>5266514.17</v>
      </c>
      <c r="F375" s="309"/>
      <c r="G375" s="309">
        <v>16632</v>
      </c>
      <c r="H375" s="183"/>
      <c r="I375" s="56"/>
      <c r="J375" s="5"/>
    </row>
    <row r="376" spans="1:11" s="57" customFormat="1" ht="14.25" customHeight="1" x14ac:dyDescent="0.2">
      <c r="A376" s="6"/>
      <c r="B376" s="31" t="s">
        <v>122</v>
      </c>
      <c r="C376" s="308"/>
      <c r="D376" s="308"/>
      <c r="E376" s="308"/>
      <c r="F376" s="309"/>
      <c r="G376" s="309"/>
      <c r="H376" s="183"/>
      <c r="I376" s="56"/>
      <c r="J376" s="5"/>
    </row>
    <row r="377" spans="1:11" s="60" customFormat="1" ht="22.5" customHeight="1" x14ac:dyDescent="0.2">
      <c r="A377" s="24"/>
      <c r="B377" s="37" t="s">
        <v>144</v>
      </c>
      <c r="C377" s="306">
        <v>1429.7199999999982</v>
      </c>
      <c r="D377" s="306">
        <v>16695.780000000006</v>
      </c>
      <c r="E377" s="306">
        <v>18125.500000000004</v>
      </c>
      <c r="F377" s="307"/>
      <c r="G377" s="307"/>
      <c r="H377" s="182">
        <v>-0.1619366520188793</v>
      </c>
      <c r="I377" s="59"/>
      <c r="J377" s="5"/>
    </row>
    <row r="378" spans="1:11" s="63" customFormat="1" ht="14.25" customHeight="1" x14ac:dyDescent="0.2">
      <c r="A378" s="61"/>
      <c r="B378" s="37" t="s">
        <v>224</v>
      </c>
      <c r="C378" s="306">
        <v>160.19000000000008</v>
      </c>
      <c r="D378" s="306">
        <v>12745.320000000002</v>
      </c>
      <c r="E378" s="306">
        <v>12905.510000000002</v>
      </c>
      <c r="F378" s="307"/>
      <c r="G378" s="307"/>
      <c r="H378" s="182">
        <v>0.30508573988510013</v>
      </c>
      <c r="I378" s="62"/>
    </row>
    <row r="379" spans="1:11" s="63" customFormat="1" ht="14.25" hidden="1" customHeight="1" x14ac:dyDescent="0.2">
      <c r="A379" s="61"/>
      <c r="B379" s="37"/>
      <c r="C379" s="306"/>
      <c r="D379" s="306"/>
      <c r="E379" s="306"/>
      <c r="F379" s="307"/>
      <c r="G379" s="307"/>
      <c r="H379" s="182"/>
      <c r="I379" s="62"/>
    </row>
    <row r="380" spans="1:11" s="63" customFormat="1" ht="14.25" hidden="1" customHeight="1" x14ac:dyDescent="0.2">
      <c r="A380" s="61"/>
      <c r="B380" s="37"/>
      <c r="C380" s="306"/>
      <c r="D380" s="306"/>
      <c r="E380" s="306"/>
      <c r="F380" s="307"/>
      <c r="G380" s="307"/>
      <c r="H380" s="182"/>
      <c r="I380" s="62"/>
    </row>
    <row r="381" spans="1:11" s="60" customFormat="1" ht="11.25" customHeight="1" x14ac:dyDescent="0.2">
      <c r="A381" s="24"/>
      <c r="B381" s="37" t="s">
        <v>424</v>
      </c>
      <c r="C381" s="306"/>
      <c r="D381" s="306"/>
      <c r="E381" s="306"/>
      <c r="F381" s="307"/>
      <c r="G381" s="307"/>
      <c r="H381" s="182"/>
      <c r="I381" s="59"/>
      <c r="J381" s="5"/>
    </row>
    <row r="382" spans="1:11" s="60" customFormat="1" ht="11.25" customHeight="1" x14ac:dyDescent="0.2">
      <c r="A382" s="24"/>
      <c r="B382" s="35" t="s">
        <v>120</v>
      </c>
      <c r="C382" s="308">
        <v>1589.9099999999983</v>
      </c>
      <c r="D382" s="308">
        <v>29441.100000000006</v>
      </c>
      <c r="E382" s="308">
        <v>31031.010000000006</v>
      </c>
      <c r="F382" s="309"/>
      <c r="G382" s="309"/>
      <c r="H382" s="183">
        <v>-1.5403374806886805E-2</v>
      </c>
      <c r="I382" s="59"/>
      <c r="J382" s="5"/>
      <c r="K382" s="209" t="b">
        <f>IF(ABS(E382-SUM(E377:E381))&lt;0.001,TRUE,FALSE)</f>
        <v>1</v>
      </c>
    </row>
    <row r="383" spans="1:11" s="57" customFormat="1" ht="18.75" customHeight="1" x14ac:dyDescent="0.2">
      <c r="A383" s="6"/>
      <c r="B383" s="31" t="s">
        <v>244</v>
      </c>
      <c r="C383" s="308"/>
      <c r="D383" s="308"/>
      <c r="E383" s="308"/>
      <c r="F383" s="309"/>
      <c r="G383" s="309"/>
      <c r="H383" s="183"/>
      <c r="I383" s="56"/>
      <c r="J383" s="5"/>
    </row>
    <row r="384" spans="1:11" s="57" customFormat="1" ht="10.5" customHeight="1" x14ac:dyDescent="0.2">
      <c r="A384" s="6"/>
      <c r="B384" s="31"/>
      <c r="C384" s="308"/>
      <c r="D384" s="308"/>
      <c r="E384" s="308"/>
      <c r="F384" s="309"/>
      <c r="G384" s="309"/>
      <c r="H384" s="183"/>
      <c r="I384" s="56"/>
      <c r="J384" s="5"/>
    </row>
    <row r="385" spans="1:11" s="57" customFormat="1" ht="10.5" customHeight="1" x14ac:dyDescent="0.2">
      <c r="A385" s="6"/>
      <c r="B385" s="37" t="s">
        <v>144</v>
      </c>
      <c r="C385" s="306"/>
      <c r="D385" s="306"/>
      <c r="E385" s="306"/>
      <c r="F385" s="307"/>
      <c r="G385" s="307"/>
      <c r="H385" s="182"/>
      <c r="I385" s="56"/>
      <c r="J385" s="5"/>
    </row>
    <row r="386" spans="1:11" s="57" customFormat="1" ht="10.5" customHeight="1" x14ac:dyDescent="0.2">
      <c r="A386" s="6"/>
      <c r="B386" s="37" t="s">
        <v>125</v>
      </c>
      <c r="C386" s="306">
        <v>923239.91000000853</v>
      </c>
      <c r="D386" s="306">
        <v>4562665.223999965</v>
      </c>
      <c r="E386" s="306">
        <v>5485905.1339999735</v>
      </c>
      <c r="F386" s="307"/>
      <c r="G386" s="307">
        <v>18253.259999999995</v>
      </c>
      <c r="H386" s="182">
        <v>-2.7778277326514056E-2</v>
      </c>
      <c r="I386" s="56"/>
      <c r="J386" s="5"/>
    </row>
    <row r="387" spans="1:11" s="57" customFormat="1" ht="10.5" customHeight="1" x14ac:dyDescent="0.2">
      <c r="A387" s="6"/>
      <c r="B387" s="37" t="s">
        <v>126</v>
      </c>
      <c r="C387" s="306">
        <v>1609.5099999999991</v>
      </c>
      <c r="D387" s="306">
        <v>8974.6999999999989</v>
      </c>
      <c r="E387" s="306">
        <v>10584.209999999997</v>
      </c>
      <c r="F387" s="307"/>
      <c r="G387" s="307"/>
      <c r="H387" s="182"/>
      <c r="I387" s="56"/>
      <c r="J387" s="5"/>
    </row>
    <row r="388" spans="1:11" s="57" customFormat="1" ht="10.5" customHeight="1" x14ac:dyDescent="0.2">
      <c r="A388" s="6"/>
      <c r="B388" s="37" t="s">
        <v>127</v>
      </c>
      <c r="C388" s="306">
        <v>319707.38</v>
      </c>
      <c r="D388" s="306">
        <v>3450368.4499999997</v>
      </c>
      <c r="E388" s="306">
        <v>3770075.8299999996</v>
      </c>
      <c r="F388" s="307"/>
      <c r="G388" s="307">
        <v>11928.96</v>
      </c>
      <c r="H388" s="182"/>
      <c r="I388" s="56"/>
      <c r="J388" s="5"/>
    </row>
    <row r="389" spans="1:11" s="57" customFormat="1" ht="10.5" customHeight="1" x14ac:dyDescent="0.2">
      <c r="A389" s="6"/>
      <c r="B389" s="37" t="s">
        <v>133</v>
      </c>
      <c r="C389" s="306">
        <v>69526.479999999981</v>
      </c>
      <c r="D389" s="306">
        <v>252935.95999999996</v>
      </c>
      <c r="E389" s="306">
        <v>322462.43999999994</v>
      </c>
      <c r="F389" s="307"/>
      <c r="G389" s="307">
        <v>1132.48</v>
      </c>
      <c r="H389" s="182">
        <v>0.8312220716753953</v>
      </c>
      <c r="I389" s="56"/>
      <c r="J389" s="5"/>
    </row>
    <row r="390" spans="1:11" s="57" customFormat="1" ht="10.5" customHeight="1" x14ac:dyDescent="0.2">
      <c r="A390" s="6"/>
      <c r="B390" s="37" t="s">
        <v>134</v>
      </c>
      <c r="C390" s="306">
        <v>2824.97</v>
      </c>
      <c r="D390" s="306">
        <v>41578.880000000026</v>
      </c>
      <c r="E390" s="306">
        <v>44403.850000000028</v>
      </c>
      <c r="F390" s="307"/>
      <c r="G390" s="307">
        <v>197.9</v>
      </c>
      <c r="H390" s="182">
        <v>-0.56743013823110622</v>
      </c>
      <c r="I390" s="56"/>
      <c r="J390" s="5"/>
      <c r="K390" s="5"/>
    </row>
    <row r="391" spans="1:11" s="57" customFormat="1" ht="10.5" customHeight="1" x14ac:dyDescent="0.2">
      <c r="A391" s="6"/>
      <c r="B391" s="37" t="s">
        <v>24</v>
      </c>
      <c r="C391" s="306">
        <v>309070.39</v>
      </c>
      <c r="D391" s="306">
        <v>284506.60000000009</v>
      </c>
      <c r="E391" s="306">
        <v>593576.99000000022</v>
      </c>
      <c r="F391" s="307"/>
      <c r="G391" s="307">
        <v>1588.5399999999997</v>
      </c>
      <c r="H391" s="182">
        <v>0.23639192852227908</v>
      </c>
      <c r="I391" s="56"/>
    </row>
    <row r="392" spans="1:11" s="57" customFormat="1" ht="10.5" customHeight="1" x14ac:dyDescent="0.2">
      <c r="A392" s="6"/>
      <c r="B392" s="37" t="s">
        <v>138</v>
      </c>
      <c r="C392" s="306">
        <v>80167.380000000019</v>
      </c>
      <c r="D392" s="306">
        <v>75837.509999999995</v>
      </c>
      <c r="E392" s="306">
        <v>156004.88999999998</v>
      </c>
      <c r="F392" s="307"/>
      <c r="G392" s="307">
        <v>242.96</v>
      </c>
      <c r="H392" s="182">
        <v>0.29499405026992731</v>
      </c>
      <c r="I392" s="56"/>
    </row>
    <row r="393" spans="1:11" s="57" customFormat="1" ht="10.5" customHeight="1" x14ac:dyDescent="0.2">
      <c r="A393" s="6"/>
      <c r="B393" s="37" t="s">
        <v>34</v>
      </c>
      <c r="C393" s="306">
        <v>3842220.759999977</v>
      </c>
      <c r="D393" s="306">
        <v>797175.50000000012</v>
      </c>
      <c r="E393" s="306">
        <v>4639396.2599999774</v>
      </c>
      <c r="F393" s="307"/>
      <c r="G393" s="307">
        <v>7699.5699999999988</v>
      </c>
      <c r="H393" s="182">
        <v>3.3074698967503702E-2</v>
      </c>
      <c r="I393" s="56"/>
      <c r="J393" s="5"/>
    </row>
    <row r="394" spans="1:11" s="57" customFormat="1" ht="10.5" customHeight="1" x14ac:dyDescent="0.2">
      <c r="A394" s="6"/>
      <c r="B394" s="37" t="s">
        <v>140</v>
      </c>
      <c r="C394" s="306">
        <v>1803.1600000000003</v>
      </c>
      <c r="D394" s="306">
        <v>221.38</v>
      </c>
      <c r="E394" s="306">
        <v>2024.5400000000004</v>
      </c>
      <c r="F394" s="307"/>
      <c r="G394" s="307"/>
      <c r="H394" s="182"/>
      <c r="I394" s="56"/>
      <c r="J394" s="5"/>
    </row>
    <row r="395" spans="1:11" s="57" customFormat="1" ht="10.5" customHeight="1" x14ac:dyDescent="0.2">
      <c r="A395" s="6"/>
      <c r="B395" s="37" t="s">
        <v>129</v>
      </c>
      <c r="C395" s="306">
        <v>289738.56999999855</v>
      </c>
      <c r="D395" s="306">
        <v>2581377.1100000003</v>
      </c>
      <c r="E395" s="306">
        <v>2871115.6799999988</v>
      </c>
      <c r="F395" s="307"/>
      <c r="G395" s="307">
        <v>10969.41</v>
      </c>
      <c r="H395" s="182">
        <v>0.1806592563620173</v>
      </c>
      <c r="I395" s="56"/>
      <c r="J395" s="5"/>
    </row>
    <row r="396" spans="1:11" s="57" customFormat="1" ht="11.25" customHeight="1" x14ac:dyDescent="0.2">
      <c r="A396" s="6"/>
      <c r="B396" s="37" t="s">
        <v>381</v>
      </c>
      <c r="C396" s="306">
        <v>1830.9000000000008</v>
      </c>
      <c r="D396" s="306">
        <v>2927</v>
      </c>
      <c r="E396" s="306">
        <v>4757.9000000000005</v>
      </c>
      <c r="F396" s="307"/>
      <c r="G396" s="307"/>
      <c r="H396" s="182">
        <v>0.61372269705603033</v>
      </c>
      <c r="I396" s="56"/>
      <c r="J396" s="5"/>
    </row>
    <row r="397" spans="1:11" s="57" customFormat="1" ht="11.25" customHeight="1" x14ac:dyDescent="0.2">
      <c r="A397" s="6"/>
      <c r="B397" s="16" t="s">
        <v>427</v>
      </c>
      <c r="C397" s="306"/>
      <c r="D397" s="306">
        <v>100</v>
      </c>
      <c r="E397" s="306">
        <v>100</v>
      </c>
      <c r="F397" s="307"/>
      <c r="G397" s="307"/>
      <c r="H397" s="182">
        <v>0.25</v>
      </c>
      <c r="I397" s="56"/>
      <c r="J397" s="5"/>
    </row>
    <row r="398" spans="1:11" s="57" customFormat="1" ht="11.25" customHeight="1" x14ac:dyDescent="0.2">
      <c r="A398" s="6"/>
      <c r="B398" s="37" t="s">
        <v>353</v>
      </c>
      <c r="C398" s="306"/>
      <c r="D398" s="306"/>
      <c r="E398" s="306"/>
      <c r="F398" s="307"/>
      <c r="G398" s="307"/>
      <c r="H398" s="182"/>
      <c r="I398" s="56"/>
      <c r="J398" s="5"/>
    </row>
    <row r="399" spans="1:11" s="57" customFormat="1" ht="10.5" customHeight="1" x14ac:dyDescent="0.2">
      <c r="A399" s="6"/>
      <c r="B399" s="37" t="s">
        <v>415</v>
      </c>
      <c r="C399" s="306"/>
      <c r="D399" s="306"/>
      <c r="E399" s="306"/>
      <c r="F399" s="307"/>
      <c r="G399" s="307"/>
      <c r="H399" s="182"/>
      <c r="I399" s="56"/>
      <c r="J399" s="5"/>
    </row>
    <row r="400" spans="1:11" s="60" customFormat="1" ht="10.5" customHeight="1" x14ac:dyDescent="0.2">
      <c r="A400" s="24"/>
      <c r="B400" s="37" t="s">
        <v>179</v>
      </c>
      <c r="C400" s="306">
        <v>550.86</v>
      </c>
      <c r="D400" s="306">
        <v>53894.04</v>
      </c>
      <c r="E400" s="306">
        <v>54444.9</v>
      </c>
      <c r="F400" s="307"/>
      <c r="G400" s="307">
        <v>30</v>
      </c>
      <c r="H400" s="182">
        <v>0.38135275645649469</v>
      </c>
      <c r="I400" s="59"/>
      <c r="J400" s="5"/>
    </row>
    <row r="401" spans="1:11" s="60" customFormat="1" ht="13.5" customHeight="1" x14ac:dyDescent="0.2">
      <c r="A401" s="24"/>
      <c r="B401" s="37" t="s">
        <v>488</v>
      </c>
      <c r="C401" s="306"/>
      <c r="D401" s="306"/>
      <c r="E401" s="306"/>
      <c r="F401" s="307"/>
      <c r="G401" s="307"/>
      <c r="H401" s="182"/>
      <c r="I401" s="59"/>
    </row>
    <row r="402" spans="1:11" s="60" customFormat="1" ht="13.5" customHeight="1" x14ac:dyDescent="0.2">
      <c r="A402" s="24"/>
      <c r="B402" s="575" t="s">
        <v>460</v>
      </c>
      <c r="C402" s="306"/>
      <c r="D402" s="306"/>
      <c r="E402" s="306"/>
      <c r="F402" s="307"/>
      <c r="G402" s="307"/>
      <c r="H402" s="182"/>
      <c r="I402" s="59"/>
    </row>
    <row r="403" spans="1:11" s="60" customFormat="1" ht="13.5" customHeight="1" x14ac:dyDescent="0.2">
      <c r="A403" s="24"/>
      <c r="B403" s="37" t="s">
        <v>468</v>
      </c>
      <c r="C403" s="306">
        <v>18402</v>
      </c>
      <c r="D403" s="306">
        <v>5463</v>
      </c>
      <c r="E403" s="306">
        <v>23865</v>
      </c>
      <c r="F403" s="307"/>
      <c r="G403" s="307"/>
      <c r="H403" s="182"/>
      <c r="I403" s="59"/>
    </row>
    <row r="404" spans="1:11" s="60" customFormat="1" ht="13.5" customHeight="1" x14ac:dyDescent="0.2">
      <c r="A404" s="24"/>
      <c r="B404" s="37" t="s">
        <v>424</v>
      </c>
      <c r="C404" s="306">
        <v>12</v>
      </c>
      <c r="D404" s="306">
        <v>13110</v>
      </c>
      <c r="E404" s="306">
        <v>13122</v>
      </c>
      <c r="F404" s="307"/>
      <c r="G404" s="307"/>
      <c r="H404" s="182"/>
      <c r="I404" s="59"/>
    </row>
    <row r="405" spans="1:11" s="60" customFormat="1" ht="10.5" customHeight="1" x14ac:dyDescent="0.2">
      <c r="A405" s="24"/>
      <c r="B405" s="37" t="s">
        <v>280</v>
      </c>
      <c r="C405" s="306"/>
      <c r="D405" s="306">
        <v>-244028.15</v>
      </c>
      <c r="E405" s="306">
        <v>-244028.15</v>
      </c>
      <c r="F405" s="307"/>
      <c r="G405" s="307">
        <v>-983.94999999999993</v>
      </c>
      <c r="H405" s="182">
        <v>0.60055570917951884</v>
      </c>
      <c r="I405" s="59"/>
      <c r="J405" s="5"/>
    </row>
    <row r="406" spans="1:11" s="60" customFormat="1" ht="10.5" customHeight="1" x14ac:dyDescent="0.2">
      <c r="A406" s="24"/>
      <c r="B406" s="35" t="s">
        <v>246</v>
      </c>
      <c r="C406" s="308">
        <v>5860704.2699999847</v>
      </c>
      <c r="D406" s="308">
        <v>11887107.203999965</v>
      </c>
      <c r="E406" s="308">
        <v>17747811.473999947</v>
      </c>
      <c r="F406" s="309"/>
      <c r="G406" s="309">
        <v>51059.13</v>
      </c>
      <c r="H406" s="183">
        <v>9.7278101841553832E-2</v>
      </c>
      <c r="I406" s="59"/>
      <c r="J406" s="5"/>
      <c r="K406" s="209" t="b">
        <f>IF(ABS(E406-SUM(E385:E405))&lt;0.001,TRUE,FALSE)</f>
        <v>1</v>
      </c>
    </row>
    <row r="407" spans="1:11" s="60" customFormat="1" ht="10.5" customHeight="1" x14ac:dyDescent="0.2">
      <c r="A407" s="24"/>
      <c r="B407" s="35" t="s">
        <v>287</v>
      </c>
      <c r="C407" s="308">
        <v>341704300.46999764</v>
      </c>
      <c r="D407" s="308">
        <v>930183568.71434188</v>
      </c>
      <c r="E407" s="308">
        <v>1271887869.184339</v>
      </c>
      <c r="F407" s="309">
        <v>15931887.800000032</v>
      </c>
      <c r="G407" s="309">
        <v>5244961.8799999952</v>
      </c>
      <c r="H407" s="183">
        <v>0.11501409646372784</v>
      </c>
      <c r="I407" s="59"/>
      <c r="J407" s="5"/>
      <c r="K407" s="209" t="b">
        <f>IF(ABS(E407-SUM(E324,E338,E350,E362,E372,E375,E382,E406))&lt;0.001,TRUE,FALSE)</f>
        <v>1</v>
      </c>
    </row>
    <row r="408" spans="1:11" s="60" customFormat="1" ht="10.5" customHeight="1" x14ac:dyDescent="0.2">
      <c r="A408" s="24"/>
      <c r="B408" s="31" t="s">
        <v>145</v>
      </c>
      <c r="C408" s="308"/>
      <c r="D408" s="308"/>
      <c r="E408" s="308"/>
      <c r="F408" s="309"/>
      <c r="G408" s="309"/>
      <c r="H408" s="183"/>
      <c r="I408" s="59"/>
      <c r="J408" s="5"/>
    </row>
    <row r="409" spans="1:11" s="60" customFormat="1" ht="10.5" customHeight="1" x14ac:dyDescent="0.2">
      <c r="A409" s="24"/>
      <c r="B409" s="37"/>
      <c r="C409" s="308"/>
      <c r="D409" s="308"/>
      <c r="E409" s="308"/>
      <c r="F409" s="309"/>
      <c r="G409" s="309"/>
      <c r="H409" s="183"/>
      <c r="I409" s="59"/>
      <c r="J409" s="5"/>
    </row>
    <row r="410" spans="1:11" s="60" customFormat="1" ht="10.5" customHeight="1" x14ac:dyDescent="0.2">
      <c r="A410" s="24"/>
      <c r="B410" s="37" t="s">
        <v>146</v>
      </c>
      <c r="C410" s="306">
        <v>143378056.20999813</v>
      </c>
      <c r="D410" s="306">
        <v>161527796.91073602</v>
      </c>
      <c r="E410" s="306">
        <v>304905853.12073416</v>
      </c>
      <c r="F410" s="307">
        <v>28242680.374784</v>
      </c>
      <c r="G410" s="307">
        <v>2092489.386448001</v>
      </c>
      <c r="H410" s="182">
        <v>-3.1599559059733329E-2</v>
      </c>
      <c r="I410" s="59"/>
      <c r="J410" s="5"/>
    </row>
    <row r="411" spans="1:11" s="60" customFormat="1" ht="10.5" customHeight="1" x14ac:dyDescent="0.2">
      <c r="A411" s="24"/>
      <c r="B411" s="37" t="s">
        <v>442</v>
      </c>
      <c r="C411" s="306">
        <v>347330.99999999919</v>
      </c>
      <c r="D411" s="306">
        <v>170664.74999999971</v>
      </c>
      <c r="E411" s="306">
        <v>517995.74999999889</v>
      </c>
      <c r="F411" s="307">
        <v>19331.350000000002</v>
      </c>
      <c r="G411" s="307">
        <v>2447.1699999999996</v>
      </c>
      <c r="H411" s="182">
        <v>-0.14056736657410274</v>
      </c>
      <c r="I411" s="59"/>
      <c r="J411" s="5"/>
    </row>
    <row r="412" spans="1:11" s="57" customFormat="1" ht="10.5" customHeight="1" x14ac:dyDescent="0.2">
      <c r="A412" s="6"/>
      <c r="B412" s="37" t="s">
        <v>147</v>
      </c>
      <c r="C412" s="306">
        <v>475132.11000000266</v>
      </c>
      <c r="D412" s="306">
        <v>529411.13000002457</v>
      </c>
      <c r="E412" s="306">
        <v>1004543.2400000271</v>
      </c>
      <c r="F412" s="307">
        <v>77578.719999999725</v>
      </c>
      <c r="G412" s="307">
        <v>3896.9299999999903</v>
      </c>
      <c r="H412" s="182">
        <v>4.7081927564319281E-2</v>
      </c>
      <c r="I412" s="56"/>
      <c r="J412" s="5"/>
    </row>
    <row r="413" spans="1:11" s="57" customFormat="1" ht="10.5" customHeight="1" x14ac:dyDescent="0.2">
      <c r="A413" s="6"/>
      <c r="B413" s="37" t="s">
        <v>148</v>
      </c>
      <c r="C413" s="306">
        <v>2748008.9600004563</v>
      </c>
      <c r="D413" s="306">
        <v>3286142.7400000584</v>
      </c>
      <c r="E413" s="306">
        <v>6034151.7000005152</v>
      </c>
      <c r="F413" s="307">
        <v>468432.98999999953</v>
      </c>
      <c r="G413" s="307">
        <v>27251.360000000139</v>
      </c>
      <c r="H413" s="182">
        <v>1.2461891181067886E-2</v>
      </c>
      <c r="I413" s="56"/>
      <c r="J413" s="5"/>
    </row>
    <row r="414" spans="1:11" s="60" customFormat="1" ht="10.5" customHeight="1" x14ac:dyDescent="0.2">
      <c r="A414" s="24"/>
      <c r="B414" s="37" t="s">
        <v>125</v>
      </c>
      <c r="C414" s="306">
        <v>1169927.7799999805</v>
      </c>
      <c r="D414" s="306">
        <v>1235962.0999999624</v>
      </c>
      <c r="E414" s="306">
        <v>2405889.8799999421</v>
      </c>
      <c r="F414" s="307">
        <v>197654.42999999988</v>
      </c>
      <c r="G414" s="307">
        <v>24167.239999999976</v>
      </c>
      <c r="H414" s="182">
        <v>0.16379059612317692</v>
      </c>
      <c r="I414" s="59"/>
      <c r="J414" s="5"/>
    </row>
    <row r="415" spans="1:11" s="60" customFormat="1" ht="10.5" customHeight="1" x14ac:dyDescent="0.2">
      <c r="A415" s="24"/>
      <c r="B415" s="37" t="s">
        <v>149</v>
      </c>
      <c r="C415" s="306">
        <v>26386.859999999731</v>
      </c>
      <c r="D415" s="306">
        <v>123091.14999999743</v>
      </c>
      <c r="E415" s="306">
        <v>149478.00999999716</v>
      </c>
      <c r="F415" s="307">
        <v>22.5</v>
      </c>
      <c r="G415" s="307">
        <v>516.79</v>
      </c>
      <c r="H415" s="182">
        <v>-0.13260991449119697</v>
      </c>
      <c r="I415" s="59"/>
    </row>
    <row r="416" spans="1:11" s="60" customFormat="1" x14ac:dyDescent="0.2">
      <c r="A416" s="24"/>
      <c r="B416" s="37" t="s">
        <v>435</v>
      </c>
      <c r="C416" s="306"/>
      <c r="D416" s="306"/>
      <c r="E416" s="306"/>
      <c r="F416" s="307"/>
      <c r="G416" s="307"/>
      <c r="H416" s="182"/>
      <c r="I416" s="59"/>
    </row>
    <row r="417" spans="1:11" s="60" customFormat="1" ht="10.5" customHeight="1" x14ac:dyDescent="0.2">
      <c r="A417" s="24"/>
      <c r="B417" s="37" t="s">
        <v>281</v>
      </c>
      <c r="C417" s="306">
        <v>110.55</v>
      </c>
      <c r="D417" s="306">
        <v>-37956107</v>
      </c>
      <c r="E417" s="306">
        <v>-37955996.450000003</v>
      </c>
      <c r="F417" s="307">
        <v>-46686</v>
      </c>
      <c r="G417" s="307">
        <v>-274988</v>
      </c>
      <c r="H417" s="182">
        <v>0.7163642453927197</v>
      </c>
      <c r="I417" s="59"/>
    </row>
    <row r="418" spans="1:11" s="60" customFormat="1" ht="10.5" customHeight="1" x14ac:dyDescent="0.2">
      <c r="A418" s="24"/>
      <c r="B418" s="575" t="s">
        <v>461</v>
      </c>
      <c r="C418" s="306"/>
      <c r="D418" s="306"/>
      <c r="E418" s="306"/>
      <c r="F418" s="307"/>
      <c r="G418" s="307"/>
      <c r="H418" s="182"/>
      <c r="I418" s="59"/>
      <c r="K418" s="209"/>
    </row>
    <row r="419" spans="1:11" s="60" customFormat="1" ht="10.5" customHeight="1" x14ac:dyDescent="0.2">
      <c r="A419" s="24"/>
      <c r="B419" s="575" t="s">
        <v>465</v>
      </c>
      <c r="C419" s="306"/>
      <c r="D419" s="306">
        <v>211046.62385000003</v>
      </c>
      <c r="E419" s="306">
        <v>211046.62385000003</v>
      </c>
      <c r="F419" s="307"/>
      <c r="G419" s="307"/>
      <c r="H419" s="182">
        <v>0.68229871692231758</v>
      </c>
      <c r="I419" s="59"/>
      <c r="K419" s="209"/>
    </row>
    <row r="420" spans="1:11" s="60" customFormat="1" ht="10.5" customHeight="1" x14ac:dyDescent="0.2">
      <c r="A420" s="24"/>
      <c r="B420" s="575" t="s">
        <v>491</v>
      </c>
      <c r="C420" s="306"/>
      <c r="D420" s="306">
        <v>1064356.7999999863</v>
      </c>
      <c r="E420" s="306">
        <v>1064356.7999999863</v>
      </c>
      <c r="F420" s="307"/>
      <c r="G420" s="307">
        <v>8284.2999999999993</v>
      </c>
      <c r="H420" s="182"/>
      <c r="I420" s="59"/>
      <c r="K420" s="209"/>
    </row>
    <row r="421" spans="1:11" s="60" customFormat="1" ht="10.5" customHeight="1" x14ac:dyDescent="0.2">
      <c r="A421" s="24"/>
      <c r="B421" s="41" t="s">
        <v>150</v>
      </c>
      <c r="C421" s="311">
        <v>148144953.46999857</v>
      </c>
      <c r="D421" s="311">
        <v>130192365.20458604</v>
      </c>
      <c r="E421" s="311">
        <v>278337318.67458463</v>
      </c>
      <c r="F421" s="312">
        <v>28959014.364783999</v>
      </c>
      <c r="G421" s="312">
        <v>1884065.1764480008</v>
      </c>
      <c r="H421" s="184">
        <v>-8.0273021901822506E-2</v>
      </c>
      <c r="I421" s="59"/>
      <c r="K421" s="209" t="b">
        <f>IF(ABS(E421-SUM(E410:E420))&lt;0.001,TRUE,FALSE)</f>
        <v>1</v>
      </c>
    </row>
    <row r="422" spans="1:11" s="60" customFormat="1" ht="10.5" customHeight="1" x14ac:dyDescent="0.15">
      <c r="A422" s="24"/>
      <c r="B422" s="265" t="s">
        <v>238</v>
      </c>
      <c r="C422" s="265"/>
      <c r="D422" s="265"/>
      <c r="E422" s="265"/>
      <c r="F422" s="265"/>
      <c r="G422" s="265"/>
      <c r="H422" s="265"/>
      <c r="I422" s="59"/>
    </row>
    <row r="423" spans="1:11" ht="13.5" customHeight="1" x14ac:dyDescent="0.2">
      <c r="B423" s="265" t="s">
        <v>249</v>
      </c>
      <c r="C423" s="265"/>
      <c r="D423" s="265"/>
      <c r="E423" s="265"/>
      <c r="F423" s="265"/>
      <c r="G423" s="265"/>
      <c r="H423" s="265"/>
      <c r="I423" s="51"/>
    </row>
    <row r="424" spans="1:11" ht="15" customHeight="1" x14ac:dyDescent="0.2">
      <c r="B424" s="265" t="s">
        <v>251</v>
      </c>
      <c r="C424" s="265"/>
      <c r="D424" s="265"/>
      <c r="E424" s="265"/>
      <c r="F424" s="265"/>
      <c r="G424" s="265"/>
      <c r="H424" s="265"/>
      <c r="I424" s="8"/>
    </row>
    <row r="425" spans="1:11" ht="9.75" customHeight="1" x14ac:dyDescent="0.2">
      <c r="B425" s="265" t="s">
        <v>376</v>
      </c>
      <c r="C425" s="210"/>
      <c r="D425" s="210"/>
      <c r="E425" s="210"/>
      <c r="F425" s="210"/>
      <c r="G425" s="210"/>
      <c r="H425" s="211"/>
    </row>
    <row r="426" spans="1:11" x14ac:dyDescent="0.2">
      <c r="B426" s="265" t="s">
        <v>282</v>
      </c>
      <c r="C426" s="210"/>
      <c r="D426" s="210"/>
      <c r="E426" s="210"/>
      <c r="F426" s="210"/>
      <c r="G426" s="210"/>
      <c r="H426" s="211"/>
      <c r="I426" s="15"/>
    </row>
    <row r="427" spans="1:11" ht="13.5" customHeight="1" x14ac:dyDescent="0.2">
      <c r="F427" s="4"/>
      <c r="G427" s="4"/>
      <c r="H427" s="4"/>
      <c r="I427" s="23"/>
    </row>
    <row r="428" spans="1:11" ht="15.75" x14ac:dyDescent="0.25">
      <c r="B428" s="7" t="s">
        <v>288</v>
      </c>
      <c r="C428" s="8"/>
      <c r="D428" s="8"/>
      <c r="E428" s="8"/>
      <c r="F428" s="8"/>
      <c r="G428" s="8"/>
      <c r="H428" s="8"/>
      <c r="I428" s="23"/>
    </row>
    <row r="429" spans="1:11" s="57" customFormat="1" ht="7.5" customHeight="1" x14ac:dyDescent="0.2">
      <c r="A429" s="6"/>
      <c r="B429" s="9"/>
      <c r="C429" s="10" t="str">
        <f>$C$3</f>
        <v>MOIS D'OCTOBRE 2024</v>
      </c>
      <c r="D429" s="11"/>
      <c r="E429" s="3"/>
      <c r="F429" s="3"/>
      <c r="G429" s="3"/>
      <c r="H429" s="3"/>
      <c r="I429" s="56"/>
    </row>
    <row r="430" spans="1:11" s="60" customFormat="1" ht="14.25" customHeight="1" x14ac:dyDescent="0.2">
      <c r="A430" s="24"/>
      <c r="B430" s="12" t="str">
        <f>B306</f>
        <v xml:space="preserve">             I - ASSURANCE MALADIE : DÉPENSES en milliers d'euros</v>
      </c>
      <c r="C430" s="13"/>
      <c r="D430" s="13"/>
      <c r="E430" s="13"/>
      <c r="F430" s="13"/>
      <c r="G430" s="13"/>
      <c r="H430" s="14"/>
      <c r="I430" s="59"/>
    </row>
    <row r="431" spans="1:11" s="57" customFormat="1" ht="10.5" customHeight="1" x14ac:dyDescent="0.2">
      <c r="A431" s="6"/>
      <c r="B431" s="16" t="s">
        <v>7</v>
      </c>
      <c r="C431" s="17" t="s">
        <v>1</v>
      </c>
      <c r="D431" s="17" t="s">
        <v>2</v>
      </c>
      <c r="E431" s="17" t="s">
        <v>6</v>
      </c>
      <c r="F431" s="219" t="s">
        <v>242</v>
      </c>
      <c r="G431" s="219" t="s">
        <v>237</v>
      </c>
      <c r="H431" s="19" t="str">
        <f>$H$5</f>
        <v>GAM</v>
      </c>
      <c r="I431" s="56"/>
      <c r="J431" s="5"/>
    </row>
    <row r="432" spans="1:11" s="57" customFormat="1" ht="10.5" customHeight="1" x14ac:dyDescent="0.2">
      <c r="A432" s="6"/>
      <c r="B432" s="21"/>
      <c r="C432" s="44" t="s">
        <v>5</v>
      </c>
      <c r="D432" s="44" t="s">
        <v>5</v>
      </c>
      <c r="E432" s="44"/>
      <c r="F432" s="220"/>
      <c r="G432" s="220" t="s">
        <v>239</v>
      </c>
      <c r="H432" s="22" t="str">
        <f>$H$6</f>
        <v>en %</v>
      </c>
      <c r="I432" s="56"/>
      <c r="J432" s="5"/>
    </row>
    <row r="433" spans="1:11" s="57" customFormat="1" ht="10.5" customHeight="1" x14ac:dyDescent="0.2">
      <c r="A433" s="6"/>
      <c r="B433" s="31" t="s">
        <v>152</v>
      </c>
      <c r="C433" s="58"/>
      <c r="D433" s="58"/>
      <c r="E433" s="58"/>
      <c r="F433" s="226"/>
      <c r="G433" s="226"/>
      <c r="H433" s="183"/>
      <c r="I433" s="56"/>
      <c r="J433" s="5"/>
    </row>
    <row r="434" spans="1:11" s="57" customFormat="1" ht="10.5" customHeight="1" x14ac:dyDescent="0.2">
      <c r="A434" s="6"/>
      <c r="B434" s="16" t="s">
        <v>12</v>
      </c>
      <c r="C434" s="306"/>
      <c r="D434" s="306">
        <v>1827064575.7199829</v>
      </c>
      <c r="E434" s="306">
        <v>1827064575.7199829</v>
      </c>
      <c r="F434" s="307">
        <v>3341198.6199999987</v>
      </c>
      <c r="G434" s="307">
        <v>9292818.9700000007</v>
      </c>
      <c r="H434" s="182">
        <v>8.3108364771167897E-2</v>
      </c>
      <c r="I434" s="56"/>
      <c r="J434" s="5"/>
    </row>
    <row r="435" spans="1:11" s="57" customFormat="1" ht="10.5" customHeight="1" x14ac:dyDescent="0.2">
      <c r="A435" s="6"/>
      <c r="B435" s="16" t="s">
        <v>10</v>
      </c>
      <c r="C435" s="306">
        <v>435338500.76999164</v>
      </c>
      <c r="D435" s="306"/>
      <c r="E435" s="306">
        <v>435338500.76999164</v>
      </c>
      <c r="F435" s="307">
        <v>14251.410000000003</v>
      </c>
      <c r="G435" s="307">
        <v>2603298.7499999991</v>
      </c>
      <c r="H435" s="182">
        <v>3.7396436592619153E-2</v>
      </c>
      <c r="I435" s="56"/>
      <c r="J435" s="5"/>
    </row>
    <row r="436" spans="1:11" s="60" customFormat="1" ht="10.5" customHeight="1" x14ac:dyDescent="0.2">
      <c r="A436" s="24"/>
      <c r="B436" s="16" t="s">
        <v>9</v>
      </c>
      <c r="C436" s="306">
        <v>2356.2500000000009</v>
      </c>
      <c r="D436" s="306"/>
      <c r="E436" s="306">
        <v>2356.2500000000009</v>
      </c>
      <c r="F436" s="307"/>
      <c r="G436" s="307">
        <v>15.330000000000002</v>
      </c>
      <c r="H436" s="182"/>
      <c r="I436" s="59"/>
      <c r="J436" s="5"/>
    </row>
    <row r="437" spans="1:11" s="60" customFormat="1" x14ac:dyDescent="0.2">
      <c r="A437" s="24"/>
      <c r="B437" s="16" t="s">
        <v>299</v>
      </c>
      <c r="C437" s="306">
        <v>51304541.29999996</v>
      </c>
      <c r="D437" s="306"/>
      <c r="E437" s="306">
        <v>51304541.29999996</v>
      </c>
      <c r="F437" s="307"/>
      <c r="G437" s="307">
        <v>173484.26000000047</v>
      </c>
      <c r="H437" s="182">
        <v>0.36855919902988599</v>
      </c>
      <c r="I437" s="59"/>
      <c r="J437" s="5"/>
    </row>
    <row r="438" spans="1:11" s="57" customFormat="1" x14ac:dyDescent="0.2">
      <c r="A438" s="6"/>
      <c r="B438" s="16" t="s">
        <v>11</v>
      </c>
      <c r="C438" s="306">
        <v>235205.64000000016</v>
      </c>
      <c r="D438" s="306"/>
      <c r="E438" s="306">
        <v>235205.64000000016</v>
      </c>
      <c r="F438" s="307"/>
      <c r="G438" s="307">
        <v>228591.03000000017</v>
      </c>
      <c r="H438" s="182">
        <v>2.420751340092564E-2</v>
      </c>
      <c r="I438" s="56"/>
      <c r="J438" s="5"/>
    </row>
    <row r="439" spans="1:11" s="57" customFormat="1" ht="10.5" customHeight="1" x14ac:dyDescent="0.2">
      <c r="A439" s="6"/>
      <c r="B439" s="16" t="s">
        <v>75</v>
      </c>
      <c r="C439" s="306">
        <v>5796479.1900000488</v>
      </c>
      <c r="D439" s="306"/>
      <c r="E439" s="306">
        <v>5796479.1900000488</v>
      </c>
      <c r="F439" s="313"/>
      <c r="G439" s="313">
        <v>31006.669999999864</v>
      </c>
      <c r="H439" s="185">
        <v>3.2568885809718173E-2</v>
      </c>
      <c r="I439" s="66"/>
      <c r="J439" s="5"/>
    </row>
    <row r="440" spans="1:11" s="57" customFormat="1" ht="10.5" customHeight="1" x14ac:dyDescent="0.2">
      <c r="A440" s="6"/>
      <c r="B440" s="16" t="s">
        <v>85</v>
      </c>
      <c r="C440" s="306">
        <v>912573.26000000245</v>
      </c>
      <c r="D440" s="306">
        <v>182653631.88000003</v>
      </c>
      <c r="E440" s="306">
        <v>183566205.14000005</v>
      </c>
      <c r="F440" s="313">
        <v>183566205.14000005</v>
      </c>
      <c r="G440" s="313">
        <v>1001563.4000000001</v>
      </c>
      <c r="H440" s="185">
        <v>5.9966501142527662E-4</v>
      </c>
      <c r="I440" s="66"/>
      <c r="J440" s="5"/>
    </row>
    <row r="441" spans="1:11" s="57" customFormat="1" ht="10.5" customHeight="1" x14ac:dyDescent="0.2">
      <c r="A441" s="6"/>
      <c r="B441" s="37" t="s">
        <v>25</v>
      </c>
      <c r="C441" s="306">
        <v>19370865.650000501</v>
      </c>
      <c r="D441" s="306">
        <v>-5.36</v>
      </c>
      <c r="E441" s="306">
        <v>19370860.290000502</v>
      </c>
      <c r="F441" s="313"/>
      <c r="G441" s="313">
        <v>148219.69999999998</v>
      </c>
      <c r="H441" s="185">
        <v>-0.36630022368498549</v>
      </c>
      <c r="I441" s="56"/>
      <c r="J441" s="5"/>
    </row>
    <row r="442" spans="1:11" s="57" customFormat="1" ht="10.5" customHeight="1" x14ac:dyDescent="0.2">
      <c r="A442" s="6"/>
      <c r="B442" s="37" t="s">
        <v>48</v>
      </c>
      <c r="C442" s="306"/>
      <c r="D442" s="306">
        <v>444600.17095500015</v>
      </c>
      <c r="E442" s="306">
        <v>444600.17095500015</v>
      </c>
      <c r="F442" s="307">
        <v>243.58235999999999</v>
      </c>
      <c r="G442" s="307">
        <v>1478.3295650000002</v>
      </c>
      <c r="H442" s="182">
        <v>-0.23802391178823024</v>
      </c>
      <c r="I442" s="56"/>
      <c r="J442" s="5"/>
    </row>
    <row r="443" spans="1:11" s="60" customFormat="1" ht="10.5" customHeight="1" x14ac:dyDescent="0.2">
      <c r="A443" s="24"/>
      <c r="B443" s="37" t="s">
        <v>355</v>
      </c>
      <c r="C443" s="306">
        <v>-6.3000000000000007</v>
      </c>
      <c r="D443" s="306">
        <v>535501.97854200157</v>
      </c>
      <c r="E443" s="306">
        <v>535495.67854200152</v>
      </c>
      <c r="F443" s="307"/>
      <c r="G443" s="307">
        <v>3830.8900000000017</v>
      </c>
      <c r="H443" s="182"/>
      <c r="I443" s="59"/>
      <c r="J443" s="5"/>
    </row>
    <row r="444" spans="1:11" s="57" customFormat="1" ht="12.75" customHeight="1" x14ac:dyDescent="0.2">
      <c r="A444" s="6"/>
      <c r="B444" s="37" t="s">
        <v>79</v>
      </c>
      <c r="C444" s="314"/>
      <c r="D444" s="306">
        <v>9600506.105000006</v>
      </c>
      <c r="E444" s="306">
        <v>9600506.105000006</v>
      </c>
      <c r="F444" s="313"/>
      <c r="G444" s="313">
        <v>10836</v>
      </c>
      <c r="H444" s="185">
        <v>3.8978335583722989E-2</v>
      </c>
      <c r="I444" s="56"/>
    </row>
    <row r="445" spans="1:11" s="57" customFormat="1" ht="10.5" customHeight="1" x14ac:dyDescent="0.2">
      <c r="A445" s="6"/>
      <c r="B445" s="563" t="s">
        <v>432</v>
      </c>
      <c r="C445" s="314">
        <v>48318194.800012819</v>
      </c>
      <c r="D445" s="306">
        <v>58614022.700009704</v>
      </c>
      <c r="E445" s="306">
        <v>106932217.50002253</v>
      </c>
      <c r="F445" s="313"/>
      <c r="G445" s="313">
        <v>746883.7300000136</v>
      </c>
      <c r="H445" s="185">
        <v>4.6165627642261953E-2</v>
      </c>
      <c r="I445" s="56"/>
      <c r="J445" s="5"/>
    </row>
    <row r="446" spans="1:11" s="57" customFormat="1" ht="10.5" customHeight="1" x14ac:dyDescent="0.2">
      <c r="A446" s="6"/>
      <c r="B446" s="563" t="s">
        <v>440</v>
      </c>
      <c r="C446" s="314">
        <v>6814737.2099999739</v>
      </c>
      <c r="D446" s="306">
        <v>4869645.929999995</v>
      </c>
      <c r="E446" s="306">
        <v>11684383.139999969</v>
      </c>
      <c r="F446" s="313"/>
      <c r="G446" s="313">
        <v>100572.31000000001</v>
      </c>
      <c r="H446" s="185">
        <v>0.31958763010011704</v>
      </c>
      <c r="I446" s="56"/>
      <c r="J446" s="5"/>
    </row>
    <row r="447" spans="1:11" s="60" customFormat="1" ht="15" customHeight="1" x14ac:dyDescent="0.2">
      <c r="A447" s="24"/>
      <c r="B447" s="574" t="s">
        <v>457</v>
      </c>
      <c r="C447" s="314"/>
      <c r="D447" s="306"/>
      <c r="E447" s="306"/>
      <c r="F447" s="313"/>
      <c r="G447" s="313"/>
      <c r="H447" s="185"/>
      <c r="I447" s="56"/>
      <c r="J447" s="5"/>
      <c r="K447" s="57"/>
    </row>
    <row r="448" spans="1:11" s="60" customFormat="1" ht="16.5" customHeight="1" x14ac:dyDescent="0.2">
      <c r="A448" s="24"/>
      <c r="B448" s="574" t="s">
        <v>476</v>
      </c>
      <c r="C448" s="314">
        <v>7337381.8499999354</v>
      </c>
      <c r="D448" s="306">
        <v>10079533.349999988</v>
      </c>
      <c r="E448" s="306">
        <v>17416915.199999925</v>
      </c>
      <c r="F448" s="313">
        <v>33854.04</v>
      </c>
      <c r="G448" s="313">
        <v>54197.37</v>
      </c>
      <c r="H448" s="185">
        <v>-0.29245050379760351</v>
      </c>
      <c r="I448" s="56"/>
      <c r="J448" s="5"/>
      <c r="K448" s="57"/>
    </row>
    <row r="449" spans="1:11" s="60" customFormat="1" ht="14.25" customHeight="1" x14ac:dyDescent="0.2">
      <c r="A449" s="24"/>
      <c r="B449" s="574" t="s">
        <v>493</v>
      </c>
      <c r="C449" s="314"/>
      <c r="D449" s="306">
        <v>29833.685970000006</v>
      </c>
      <c r="E449" s="306">
        <v>29833.685970000006</v>
      </c>
      <c r="F449" s="313"/>
      <c r="G449" s="313"/>
      <c r="H449" s="185"/>
      <c r="I449" s="56"/>
      <c r="J449" s="5"/>
      <c r="K449" s="57"/>
    </row>
    <row r="450" spans="1:11" s="60" customFormat="1" ht="14.25" customHeight="1" x14ac:dyDescent="0.2">
      <c r="A450" s="24"/>
      <c r="B450" s="563" t="s">
        <v>445</v>
      </c>
      <c r="C450" s="314"/>
      <c r="D450" s="306">
        <v>33377.279999998034</v>
      </c>
      <c r="E450" s="306">
        <v>33377.279999998034</v>
      </c>
      <c r="F450" s="313"/>
      <c r="G450" s="313">
        <v>116.24999999999973</v>
      </c>
      <c r="H450" s="185">
        <v>3.3872459054470561E-2</v>
      </c>
      <c r="I450" s="56"/>
      <c r="J450" s="5"/>
      <c r="K450" s="57"/>
    </row>
    <row r="451" spans="1:11" ht="14.25" customHeight="1" x14ac:dyDescent="0.2">
      <c r="A451" s="2"/>
      <c r="B451" s="16" t="s">
        <v>280</v>
      </c>
      <c r="C451" s="310"/>
      <c r="D451" s="306">
        <v>-60264019.630000286</v>
      </c>
      <c r="E451" s="306">
        <v>-60264019.630000286</v>
      </c>
      <c r="F451" s="313"/>
      <c r="G451" s="313">
        <v>-441253.00999999873</v>
      </c>
      <c r="H451" s="185">
        <v>0.42368553662441144</v>
      </c>
      <c r="I451" s="59"/>
      <c r="J451" s="60"/>
      <c r="K451" s="60"/>
    </row>
    <row r="452" spans="1:11" ht="10.5" customHeight="1" x14ac:dyDescent="0.2">
      <c r="A452" s="2"/>
      <c r="B452" s="29" t="s">
        <v>156</v>
      </c>
      <c r="C452" s="308">
        <v>575430829.62000501</v>
      </c>
      <c r="D452" s="308">
        <v>2033661203.8104596</v>
      </c>
      <c r="E452" s="308">
        <v>2609092033.4304643</v>
      </c>
      <c r="F452" s="315">
        <v>186955752.79236004</v>
      </c>
      <c r="G452" s="315">
        <v>13955659.979565017</v>
      </c>
      <c r="H452" s="186">
        <v>5.7498829297222942E-2</v>
      </c>
      <c r="I452" s="69"/>
      <c r="K452" s="209" t="b">
        <f>IF(ABS(E452-SUM(E434:E451))&lt;0.001,TRUE,FALSE)</f>
        <v>1</v>
      </c>
    </row>
    <row r="453" spans="1:11" ht="21" customHeight="1" x14ac:dyDescent="0.2">
      <c r="A453" s="2"/>
      <c r="B453" s="29" t="s">
        <v>153</v>
      </c>
      <c r="C453" s="308"/>
      <c r="D453" s="308">
        <v>37998.18</v>
      </c>
      <c r="E453" s="308">
        <v>37998.18</v>
      </c>
      <c r="F453" s="315"/>
      <c r="G453" s="315"/>
      <c r="H453" s="186">
        <v>0.26819504839563968</v>
      </c>
      <c r="I453" s="69"/>
    </row>
    <row r="454" spans="1:11" ht="11.25" customHeight="1" x14ac:dyDescent="0.2">
      <c r="A454" s="2"/>
      <c r="B454" s="31" t="s">
        <v>154</v>
      </c>
      <c r="C454" s="308"/>
      <c r="D454" s="308"/>
      <c r="E454" s="308"/>
      <c r="F454" s="315"/>
      <c r="G454" s="315"/>
      <c r="H454" s="186"/>
      <c r="I454" s="69"/>
    </row>
    <row r="455" spans="1:11" s="28" customFormat="1" ht="10.5" customHeight="1" x14ac:dyDescent="0.2">
      <c r="A455" s="54"/>
      <c r="B455" s="272" t="s">
        <v>268</v>
      </c>
      <c r="C455" s="316"/>
      <c r="D455" s="306"/>
      <c r="E455" s="306"/>
      <c r="F455" s="313"/>
      <c r="G455" s="313"/>
      <c r="H455" s="185"/>
      <c r="I455" s="69"/>
      <c r="J455" s="5"/>
      <c r="K455" s="5"/>
    </row>
    <row r="456" spans="1:11" ht="10.5" customHeight="1" x14ac:dyDescent="0.2">
      <c r="A456" s="2"/>
      <c r="B456" s="67" t="s">
        <v>267</v>
      </c>
      <c r="C456" s="317">
        <v>131364534.59999831</v>
      </c>
      <c r="D456" s="317">
        <v>434212126.24000549</v>
      </c>
      <c r="E456" s="317">
        <v>565576660.84000385</v>
      </c>
      <c r="F456" s="318"/>
      <c r="G456" s="318">
        <v>3121947.120000002</v>
      </c>
      <c r="H456" s="281">
        <v>0.10800907013238925</v>
      </c>
      <c r="I456" s="70"/>
      <c r="K456" s="28"/>
    </row>
    <row r="457" spans="1:11" ht="10.5" customHeight="1" x14ac:dyDescent="0.2">
      <c r="A457" s="2"/>
      <c r="B457" s="272" t="s">
        <v>266</v>
      </c>
      <c r="C457" s="317"/>
      <c r="D457" s="317"/>
      <c r="E457" s="317"/>
      <c r="F457" s="318"/>
      <c r="G457" s="318"/>
      <c r="H457" s="281"/>
      <c r="I457" s="69"/>
    </row>
    <row r="458" spans="1:11" ht="10.5" customHeight="1" x14ac:dyDescent="0.2">
      <c r="A458" s="2"/>
      <c r="B458" s="67" t="s">
        <v>257</v>
      </c>
      <c r="C458" s="317">
        <v>42142866.980001487</v>
      </c>
      <c r="D458" s="317">
        <v>13522146.689999938</v>
      </c>
      <c r="E458" s="317">
        <v>55665013.670001432</v>
      </c>
      <c r="F458" s="318"/>
      <c r="G458" s="318">
        <v>303923.81000000041</v>
      </c>
      <c r="H458" s="281">
        <v>7.4324950466677642E-2</v>
      </c>
      <c r="I458" s="69"/>
    </row>
    <row r="459" spans="1:11" ht="10.5" customHeight="1" x14ac:dyDescent="0.2">
      <c r="A459" s="2"/>
      <c r="B459" s="16" t="s">
        <v>258</v>
      </c>
      <c r="C459" s="317">
        <v>7149989.3500000089</v>
      </c>
      <c r="D459" s="317">
        <v>2076067.2600000002</v>
      </c>
      <c r="E459" s="317">
        <v>9226056.6100000087</v>
      </c>
      <c r="F459" s="318"/>
      <c r="G459" s="318">
        <v>28870.920000000002</v>
      </c>
      <c r="H459" s="281">
        <v>0.11231934729305659</v>
      </c>
      <c r="I459" s="69"/>
    </row>
    <row r="460" spans="1:11" ht="10.5" customHeight="1" x14ac:dyDescent="0.2">
      <c r="A460" s="2"/>
      <c r="B460" s="67" t="s">
        <v>259</v>
      </c>
      <c r="C460" s="317">
        <v>23378456.899999999</v>
      </c>
      <c r="D460" s="317">
        <v>6676681.669999999</v>
      </c>
      <c r="E460" s="317">
        <v>30055138.569999997</v>
      </c>
      <c r="F460" s="318"/>
      <c r="G460" s="318">
        <v>156052.04</v>
      </c>
      <c r="H460" s="281">
        <v>-2.8861976541798784E-2</v>
      </c>
      <c r="I460" s="69"/>
    </row>
    <row r="461" spans="1:11" ht="10.5" customHeight="1" x14ac:dyDescent="0.2">
      <c r="A461" s="2"/>
      <c r="B461" s="67" t="s">
        <v>260</v>
      </c>
      <c r="C461" s="317">
        <v>1002474.26000001</v>
      </c>
      <c r="D461" s="317">
        <v>1999707.4899999932</v>
      </c>
      <c r="E461" s="317">
        <v>3002181.7500000028</v>
      </c>
      <c r="F461" s="318"/>
      <c r="G461" s="318">
        <v>11983.129999999997</v>
      </c>
      <c r="H461" s="281">
        <v>0.11500995775088851</v>
      </c>
      <c r="I461" s="71"/>
    </row>
    <row r="462" spans="1:11" ht="18.75" customHeight="1" x14ac:dyDescent="0.2">
      <c r="A462" s="2"/>
      <c r="B462" s="67" t="s">
        <v>261</v>
      </c>
      <c r="C462" s="317"/>
      <c r="D462" s="317">
        <v>1382695.8900000011</v>
      </c>
      <c r="E462" s="317">
        <v>1382695.8900000011</v>
      </c>
      <c r="F462" s="318"/>
      <c r="G462" s="318">
        <v>10891.52</v>
      </c>
      <c r="H462" s="281">
        <v>1.7258439964987105E-2</v>
      </c>
      <c r="I462" s="69"/>
    </row>
    <row r="463" spans="1:11" ht="10.5" customHeight="1" x14ac:dyDescent="0.2">
      <c r="A463" s="2"/>
      <c r="B463" s="67" t="s">
        <v>262</v>
      </c>
      <c r="C463" s="317">
        <v>904309.20999999822</v>
      </c>
      <c r="D463" s="317">
        <v>8045025.460000026</v>
      </c>
      <c r="E463" s="317">
        <v>8949334.6700000241</v>
      </c>
      <c r="F463" s="318"/>
      <c r="G463" s="318">
        <v>34738.089999999997</v>
      </c>
      <c r="H463" s="281">
        <v>0.10292643023023196</v>
      </c>
      <c r="I463" s="69"/>
    </row>
    <row r="464" spans="1:11" ht="10.5" customHeight="1" x14ac:dyDescent="0.2">
      <c r="A464" s="2"/>
      <c r="B464" s="67" t="s">
        <v>264</v>
      </c>
      <c r="C464" s="317"/>
      <c r="D464" s="317">
        <v>30855528.289999764</v>
      </c>
      <c r="E464" s="317">
        <v>30855528.289999764</v>
      </c>
      <c r="F464" s="318"/>
      <c r="G464" s="318">
        <v>101053.57000000004</v>
      </c>
      <c r="H464" s="281">
        <v>0.12144574519460227</v>
      </c>
      <c r="I464" s="69"/>
    </row>
    <row r="465" spans="1:11" ht="10.5" customHeight="1" x14ac:dyDescent="0.2">
      <c r="A465" s="2"/>
      <c r="B465" s="67" t="s">
        <v>263</v>
      </c>
      <c r="C465" s="317"/>
      <c r="D465" s="317"/>
      <c r="E465" s="317"/>
      <c r="F465" s="318"/>
      <c r="G465" s="318"/>
      <c r="H465" s="281"/>
      <c r="I465" s="69"/>
    </row>
    <row r="466" spans="1:11" ht="10.5" customHeight="1" x14ac:dyDescent="0.2">
      <c r="A466" s="2"/>
      <c r="B466" s="29" t="s">
        <v>265</v>
      </c>
      <c r="C466" s="317"/>
      <c r="D466" s="317"/>
      <c r="E466" s="317"/>
      <c r="F466" s="318"/>
      <c r="G466" s="318"/>
      <c r="H466" s="281"/>
      <c r="I466" s="69"/>
    </row>
    <row r="467" spans="1:11" ht="10.5" customHeight="1" x14ac:dyDescent="0.2">
      <c r="A467" s="2"/>
      <c r="B467" s="16" t="s">
        <v>269</v>
      </c>
      <c r="C467" s="317">
        <v>64953.240000000202</v>
      </c>
      <c r="D467" s="317">
        <v>216539.71999999971</v>
      </c>
      <c r="E467" s="317">
        <v>281492.9599999999</v>
      </c>
      <c r="F467" s="318"/>
      <c r="G467" s="318">
        <v>735.42000000000007</v>
      </c>
      <c r="H467" s="281">
        <v>-4.5020618062507345E-2</v>
      </c>
      <c r="I467" s="69"/>
    </row>
    <row r="468" spans="1:11" ht="10.5" customHeight="1" x14ac:dyDescent="0.2">
      <c r="A468" s="2"/>
      <c r="B468" s="16" t="s">
        <v>270</v>
      </c>
      <c r="C468" s="317"/>
      <c r="D468" s="317"/>
      <c r="E468" s="317"/>
      <c r="F468" s="318"/>
      <c r="G468" s="318"/>
      <c r="H468" s="281"/>
      <c r="I468" s="69"/>
    </row>
    <row r="469" spans="1:11" ht="10.5" customHeight="1" x14ac:dyDescent="0.2">
      <c r="A469" s="2"/>
      <c r="B469" s="29" t="s">
        <v>271</v>
      </c>
      <c r="C469" s="317"/>
      <c r="D469" s="317"/>
      <c r="E469" s="317"/>
      <c r="F469" s="318"/>
      <c r="G469" s="318"/>
      <c r="H469" s="281"/>
      <c r="I469" s="71"/>
    </row>
    <row r="470" spans="1:11" s="28" customFormat="1" x14ac:dyDescent="0.2">
      <c r="A470" s="54"/>
      <c r="B470" s="16" t="s">
        <v>272</v>
      </c>
      <c r="C470" s="317"/>
      <c r="D470" s="317">
        <v>13866837.09000008</v>
      </c>
      <c r="E470" s="317">
        <v>13866837.09000008</v>
      </c>
      <c r="F470" s="318"/>
      <c r="G470" s="318">
        <v>42882.87000000001</v>
      </c>
      <c r="H470" s="281">
        <v>4.0401659180662852E-2</v>
      </c>
      <c r="I470" s="70"/>
      <c r="J470" s="5"/>
    </row>
    <row r="471" spans="1:11" s="28" customFormat="1" x14ac:dyDescent="0.2">
      <c r="A471" s="54"/>
      <c r="B471" s="574" t="s">
        <v>458</v>
      </c>
      <c r="C471" s="317"/>
      <c r="D471" s="317"/>
      <c r="E471" s="317"/>
      <c r="F471" s="318"/>
      <c r="G471" s="318"/>
      <c r="H471" s="281"/>
      <c r="I471" s="70"/>
      <c r="J471" s="5"/>
    </row>
    <row r="472" spans="1:11" ht="10.5" customHeight="1" x14ac:dyDescent="0.2">
      <c r="A472" s="2"/>
      <c r="B472" s="16" t="s">
        <v>86</v>
      </c>
      <c r="C472" s="317"/>
      <c r="D472" s="317">
        <v>57464.990000000005</v>
      </c>
      <c r="E472" s="317">
        <v>57464.990000000005</v>
      </c>
      <c r="F472" s="318"/>
      <c r="G472" s="318">
        <v>3878.84</v>
      </c>
      <c r="H472" s="281">
        <v>-1.6614284447940109E-2</v>
      </c>
      <c r="I472" s="69"/>
    </row>
    <row r="473" spans="1:11" s="28" customFormat="1" x14ac:dyDescent="0.2">
      <c r="A473" s="54"/>
      <c r="B473" s="29" t="s">
        <v>155</v>
      </c>
      <c r="C473" s="308">
        <v>206007584.53999984</v>
      </c>
      <c r="D473" s="308">
        <v>512910820.79000527</v>
      </c>
      <c r="E473" s="308">
        <v>718918405.33000517</v>
      </c>
      <c r="F473" s="315"/>
      <c r="G473" s="315">
        <v>3816957.3300000019</v>
      </c>
      <c r="H473" s="186">
        <v>9.7816054256782303E-2</v>
      </c>
      <c r="I473" s="70"/>
      <c r="K473" s="209" t="b">
        <f>IF(ABS(E473-SUM(E456,E458:E465,E467:E468,E470:E472))&lt;0.001,TRUE,FALSE)</f>
        <v>1</v>
      </c>
    </row>
    <row r="474" spans="1:11" ht="18" customHeight="1" x14ac:dyDescent="0.2">
      <c r="A474" s="2"/>
      <c r="B474" s="29" t="s">
        <v>354</v>
      </c>
      <c r="C474" s="306"/>
      <c r="D474" s="306"/>
      <c r="E474" s="306"/>
      <c r="F474" s="313"/>
      <c r="G474" s="313"/>
      <c r="H474" s="185"/>
      <c r="I474" s="69"/>
    </row>
    <row r="475" spans="1:11" ht="14.25" customHeight="1" x14ac:dyDescent="0.2">
      <c r="A475" s="2"/>
      <c r="B475" s="273" t="s">
        <v>43</v>
      </c>
      <c r="C475" s="308">
        <v>24373213.109999992</v>
      </c>
      <c r="D475" s="308">
        <v>13016658.69999999</v>
      </c>
      <c r="E475" s="308">
        <v>37389871.809999987</v>
      </c>
      <c r="F475" s="315"/>
      <c r="G475" s="315">
        <v>223239.27000000002</v>
      </c>
      <c r="H475" s="186">
        <v>0.11723748094999009</v>
      </c>
      <c r="I475" s="69"/>
    </row>
    <row r="476" spans="1:11" ht="19.5" customHeight="1" x14ac:dyDescent="0.2">
      <c r="A476" s="2"/>
      <c r="B476" s="74" t="s">
        <v>162</v>
      </c>
      <c r="C476" s="308"/>
      <c r="D476" s="308"/>
      <c r="E476" s="308"/>
      <c r="F476" s="315"/>
      <c r="G476" s="315"/>
      <c r="H476" s="186"/>
      <c r="I476" s="69"/>
    </row>
    <row r="477" spans="1:11" ht="15" customHeight="1" x14ac:dyDescent="0.2">
      <c r="A477" s="2"/>
      <c r="B477" s="37" t="s">
        <v>20</v>
      </c>
      <c r="C477" s="306">
        <v>7842.3400000000011</v>
      </c>
      <c r="D477" s="306">
        <v>11303.610000000002</v>
      </c>
      <c r="E477" s="306">
        <v>19145.950000000004</v>
      </c>
      <c r="F477" s="313"/>
      <c r="G477" s="313"/>
      <c r="H477" s="185">
        <v>0.28076407215270738</v>
      </c>
      <c r="I477" s="69"/>
    </row>
    <row r="478" spans="1:11" s="28" customFormat="1" ht="10.5" customHeight="1" x14ac:dyDescent="0.2">
      <c r="A478" s="54"/>
      <c r="B478" s="75" t="s">
        <v>159</v>
      </c>
      <c r="C478" s="306">
        <v>13765197.100000041</v>
      </c>
      <c r="D478" s="306">
        <v>128957419.62312508</v>
      </c>
      <c r="E478" s="306">
        <v>142722616.72312513</v>
      </c>
      <c r="F478" s="313"/>
      <c r="G478" s="313">
        <v>526950.08999999985</v>
      </c>
      <c r="H478" s="185">
        <v>7.8991182385612646E-2</v>
      </c>
      <c r="I478" s="70"/>
    </row>
    <row r="479" spans="1:11" ht="10.5" customHeight="1" x14ac:dyDescent="0.2">
      <c r="A479" s="2"/>
      <c r="B479" s="75" t="s">
        <v>26</v>
      </c>
      <c r="C479" s="306">
        <v>4417212.6399999978</v>
      </c>
      <c r="D479" s="306">
        <v>73109481.509999797</v>
      </c>
      <c r="E479" s="306">
        <v>77526694.149999797</v>
      </c>
      <c r="F479" s="313"/>
      <c r="G479" s="313">
        <v>412218.17999999993</v>
      </c>
      <c r="H479" s="185">
        <v>0.1240211757592482</v>
      </c>
      <c r="I479" s="69"/>
    </row>
    <row r="480" spans="1:11" ht="10.5" customHeight="1" x14ac:dyDescent="0.2">
      <c r="A480" s="2"/>
      <c r="B480" s="75" t="s">
        <v>27</v>
      </c>
      <c r="C480" s="306">
        <v>13694206.899999995</v>
      </c>
      <c r="D480" s="306">
        <v>229055679.8200002</v>
      </c>
      <c r="E480" s="306">
        <v>242749886.72000021</v>
      </c>
      <c r="F480" s="313"/>
      <c r="G480" s="313">
        <v>1233455.3700000001</v>
      </c>
      <c r="H480" s="185">
        <v>8.594847129233929E-2</v>
      </c>
      <c r="I480" s="69"/>
    </row>
    <row r="481" spans="1:11" ht="10.5" customHeight="1" x14ac:dyDescent="0.2">
      <c r="A481" s="2"/>
      <c r="B481" s="75" t="s">
        <v>274</v>
      </c>
      <c r="C481" s="306">
        <v>351302.28000000014</v>
      </c>
      <c r="D481" s="306">
        <v>5627522.6000000173</v>
      </c>
      <c r="E481" s="306">
        <v>5978824.8800000176</v>
      </c>
      <c r="F481" s="313"/>
      <c r="G481" s="313">
        <v>45361.770000000026</v>
      </c>
      <c r="H481" s="185">
        <v>9.1856527858829917E-2</v>
      </c>
      <c r="I481" s="69"/>
    </row>
    <row r="482" spans="1:11" ht="10.5" customHeight="1" x14ac:dyDescent="0.2">
      <c r="A482" s="2"/>
      <c r="B482" s="75" t="s">
        <v>273</v>
      </c>
      <c r="C482" s="306">
        <v>585</v>
      </c>
      <c r="D482" s="306">
        <v>7045</v>
      </c>
      <c r="E482" s="306">
        <v>7630</v>
      </c>
      <c r="F482" s="313"/>
      <c r="G482" s="313">
        <v>900</v>
      </c>
      <c r="H482" s="185"/>
      <c r="I482" s="69"/>
    </row>
    <row r="483" spans="1:11" ht="10.5" customHeight="1" x14ac:dyDescent="0.2">
      <c r="A483" s="2"/>
      <c r="B483" s="75" t="s">
        <v>49</v>
      </c>
      <c r="C483" s="306">
        <v>2130.44</v>
      </c>
      <c r="D483" s="306">
        <v>45260036.384165011</v>
      </c>
      <c r="E483" s="306">
        <v>45262166.824165009</v>
      </c>
      <c r="F483" s="313"/>
      <c r="G483" s="313">
        <v>142251.19</v>
      </c>
      <c r="H483" s="185">
        <v>5.3319009246640015E-2</v>
      </c>
      <c r="I483" s="69"/>
    </row>
    <row r="484" spans="1:11" ht="10.5" customHeight="1" x14ac:dyDescent="0.2">
      <c r="A484" s="2"/>
      <c r="B484" s="37" t="s">
        <v>349</v>
      </c>
      <c r="C484" s="305"/>
      <c r="D484" s="306">
        <v>5435.7440159999996</v>
      </c>
      <c r="E484" s="306">
        <v>5435.7440159999996</v>
      </c>
      <c r="F484" s="313"/>
      <c r="G484" s="313"/>
      <c r="H484" s="185"/>
      <c r="I484" s="69"/>
    </row>
    <row r="485" spans="1:11" x14ac:dyDescent="0.2">
      <c r="A485" s="2"/>
      <c r="B485" s="574" t="s">
        <v>459</v>
      </c>
      <c r="C485" s="306"/>
      <c r="D485" s="306">
        <v>16364.01</v>
      </c>
      <c r="E485" s="306">
        <v>16364.01</v>
      </c>
      <c r="F485" s="313"/>
      <c r="G485" s="313"/>
      <c r="H485" s="185">
        <v>-0.75043449748360525</v>
      </c>
      <c r="I485" s="69"/>
    </row>
    <row r="486" spans="1:11" x14ac:dyDescent="0.2">
      <c r="A486" s="2"/>
      <c r="B486" s="75" t="s">
        <v>28</v>
      </c>
      <c r="C486" s="306">
        <v>209046.33999999994</v>
      </c>
      <c r="D486" s="306">
        <v>3201822.3877119999</v>
      </c>
      <c r="E486" s="306">
        <v>3410868.7277119998</v>
      </c>
      <c r="F486" s="313"/>
      <c r="G486" s="313">
        <v>7282.9</v>
      </c>
      <c r="H486" s="185">
        <v>0.74020423616399755</v>
      </c>
      <c r="I486" s="69"/>
    </row>
    <row r="487" spans="1:11" ht="10.5" customHeight="1" x14ac:dyDescent="0.2">
      <c r="A487" s="2"/>
      <c r="B487" s="37" t="s">
        <v>280</v>
      </c>
      <c r="C487" s="306"/>
      <c r="D487" s="306">
        <v>-1137340.7700000033</v>
      </c>
      <c r="E487" s="306">
        <v>-1137340.7700000033</v>
      </c>
      <c r="F487" s="313"/>
      <c r="G487" s="313">
        <v>-7342.1999999999989</v>
      </c>
      <c r="H487" s="185">
        <v>-5.8385522291881431E-2</v>
      </c>
      <c r="I487" s="69"/>
    </row>
    <row r="488" spans="1:11" ht="10.5" customHeight="1" x14ac:dyDescent="0.2">
      <c r="A488" s="2"/>
      <c r="B488" s="35" t="s">
        <v>160</v>
      </c>
      <c r="C488" s="308">
        <v>32447523.040000033</v>
      </c>
      <c r="D488" s="308">
        <v>484114769.91901815</v>
      </c>
      <c r="E488" s="308">
        <v>516562292.95901817</v>
      </c>
      <c r="F488" s="315"/>
      <c r="G488" s="315">
        <v>2361077.2999999993</v>
      </c>
      <c r="H488" s="186">
        <v>8.9264449261138301E-2</v>
      </c>
      <c r="I488" s="69"/>
      <c r="K488" s="209" t="b">
        <f>IF(ABS(E488-SUM(E477:E487))&lt;0.001,TRUE,FALSE)</f>
        <v>1</v>
      </c>
    </row>
    <row r="489" spans="1:11" ht="10.5" customHeight="1" x14ac:dyDescent="0.2">
      <c r="A489" s="2"/>
      <c r="B489" s="76" t="s">
        <v>33</v>
      </c>
      <c r="C489" s="306"/>
      <c r="D489" s="306">
        <v>257071.73</v>
      </c>
      <c r="E489" s="306">
        <v>257071.73</v>
      </c>
      <c r="F489" s="313"/>
      <c r="G489" s="313"/>
      <c r="H489" s="185">
        <v>3.3263530468147007E-2</v>
      </c>
      <c r="I489" s="69"/>
    </row>
    <row r="490" spans="1:11" x14ac:dyDescent="0.2">
      <c r="A490" s="2"/>
      <c r="B490" s="76" t="s">
        <v>383</v>
      </c>
      <c r="C490" s="306"/>
      <c r="D490" s="306">
        <v>905348.8157980002</v>
      </c>
      <c r="E490" s="306">
        <v>905348.8157980002</v>
      </c>
      <c r="F490" s="313"/>
      <c r="G490" s="313"/>
      <c r="H490" s="185">
        <v>-5.6404843599118237E-2</v>
      </c>
      <c r="I490" s="69"/>
    </row>
    <row r="491" spans="1:11" ht="10.5" customHeight="1" x14ac:dyDescent="0.2">
      <c r="A491" s="2"/>
      <c r="B491" s="76" t="s">
        <v>446</v>
      </c>
      <c r="C491" s="306"/>
      <c r="D491" s="306">
        <v>100495.42699500003</v>
      </c>
      <c r="E491" s="306">
        <v>100495.42699500003</v>
      </c>
      <c r="F491" s="313"/>
      <c r="G491" s="313"/>
      <c r="H491" s="185"/>
      <c r="I491" s="69"/>
    </row>
    <row r="492" spans="1:11" ht="10.5" customHeight="1" x14ac:dyDescent="0.2">
      <c r="A492" s="2"/>
      <c r="B492" s="76" t="s">
        <v>477</v>
      </c>
      <c r="C492" s="306"/>
      <c r="D492" s="306">
        <v>7072375.119915003</v>
      </c>
      <c r="E492" s="306">
        <v>7072375.119915003</v>
      </c>
      <c r="F492" s="313"/>
      <c r="G492" s="313">
        <v>79350.400839999988</v>
      </c>
      <c r="H492" s="185">
        <v>-0.51485520593692125</v>
      </c>
      <c r="I492" s="69"/>
    </row>
    <row r="493" spans="1:11" ht="10.5" customHeight="1" x14ac:dyDescent="0.2">
      <c r="A493" s="2"/>
      <c r="B493" s="76" t="s">
        <v>492</v>
      </c>
      <c r="C493" s="306"/>
      <c r="D493" s="306">
        <v>151876.73212500007</v>
      </c>
      <c r="E493" s="306">
        <v>151876.73212500007</v>
      </c>
      <c r="F493" s="313"/>
      <c r="G493" s="313"/>
      <c r="H493" s="185">
        <v>-0.31430170392122059</v>
      </c>
      <c r="I493" s="69"/>
    </row>
    <row r="494" spans="1:11" x14ac:dyDescent="0.2">
      <c r="A494" s="2"/>
      <c r="B494" s="76" t="s">
        <v>439</v>
      </c>
      <c r="C494" s="306"/>
      <c r="D494" s="306">
        <v>12815555.015895002</v>
      </c>
      <c r="E494" s="306">
        <v>12815555.015895002</v>
      </c>
      <c r="F494" s="313"/>
      <c r="G494" s="313"/>
      <c r="H494" s="185">
        <v>0.26286830672803263</v>
      </c>
      <c r="I494" s="69"/>
    </row>
    <row r="495" spans="1:11" x14ac:dyDescent="0.2">
      <c r="A495" s="2"/>
      <c r="B495" s="76" t="s">
        <v>480</v>
      </c>
      <c r="C495" s="306"/>
      <c r="D495" s="306">
        <v>206333.6</v>
      </c>
      <c r="E495" s="306">
        <v>206333.6</v>
      </c>
      <c r="F495" s="313"/>
      <c r="G495" s="313"/>
      <c r="H495" s="185"/>
      <c r="I495" s="69"/>
    </row>
    <row r="496" spans="1:11" s="80" customFormat="1" ht="12.75" x14ac:dyDescent="0.2">
      <c r="A496" s="2"/>
      <c r="B496" s="76" t="s">
        <v>490</v>
      </c>
      <c r="C496" s="306">
        <v>103928.87999999998</v>
      </c>
      <c r="D496" s="306">
        <v>4503959.5299999956</v>
      </c>
      <c r="E496" s="306">
        <v>4607888.4099999955</v>
      </c>
      <c r="F496" s="313"/>
      <c r="G496" s="313">
        <v>16092.13</v>
      </c>
      <c r="H496" s="185"/>
      <c r="I496" s="79"/>
      <c r="J496" s="5"/>
    </row>
    <row r="497" spans="1:12" s="80" customFormat="1" ht="12.75" x14ac:dyDescent="0.2">
      <c r="A497" s="2"/>
      <c r="B497" s="76" t="s">
        <v>494</v>
      </c>
      <c r="C497" s="306"/>
      <c r="D497" s="306">
        <v>856978.6881220002</v>
      </c>
      <c r="E497" s="306">
        <v>856978.6881220002</v>
      </c>
      <c r="F497" s="313"/>
      <c r="G497" s="313"/>
      <c r="H497" s="185"/>
      <c r="I497" s="79"/>
      <c r="J497" s="5"/>
    </row>
    <row r="498" spans="1:12" s="80" customFormat="1" ht="12.75" x14ac:dyDescent="0.2">
      <c r="A498" s="2"/>
      <c r="B498" s="76" t="s">
        <v>499</v>
      </c>
      <c r="C498" s="306"/>
      <c r="D498" s="306">
        <v>2999209.6999999993</v>
      </c>
      <c r="E498" s="306">
        <v>2999209.6999999993</v>
      </c>
      <c r="F498" s="313"/>
      <c r="G498" s="313">
        <v>3852.24</v>
      </c>
      <c r="H498" s="185"/>
      <c r="I498" s="79"/>
      <c r="J498" s="5"/>
    </row>
    <row r="499" spans="1:12" s="80" customFormat="1" ht="12.75" x14ac:dyDescent="0.2">
      <c r="A499" s="2"/>
      <c r="B499" s="73" t="s">
        <v>158</v>
      </c>
      <c r="C499" s="306"/>
      <c r="D499" s="306">
        <v>121365.41</v>
      </c>
      <c r="E499" s="306">
        <v>121365.41</v>
      </c>
      <c r="F499" s="313"/>
      <c r="G499" s="313"/>
      <c r="H499" s="185">
        <v>0.73224022657422938</v>
      </c>
      <c r="I499" s="79"/>
      <c r="J499" s="5"/>
    </row>
    <row r="500" spans="1:12" ht="16.5" customHeight="1" x14ac:dyDescent="0.2">
      <c r="A500" s="77"/>
      <c r="B500" s="78" t="s">
        <v>297</v>
      </c>
      <c r="C500" s="308">
        <v>56924665.030000031</v>
      </c>
      <c r="D500" s="308">
        <v>527121998.38786811</v>
      </c>
      <c r="E500" s="308">
        <v>584046663.41786814</v>
      </c>
      <c r="F500" s="315"/>
      <c r="G500" s="315">
        <v>2683611.3408399997</v>
      </c>
      <c r="H500" s="186">
        <v>9.1509414663909494E-2</v>
      </c>
      <c r="I500" s="69"/>
      <c r="K500" s="209" t="b">
        <f>IF(ABS(E500-SUM(E475,E488,E489:E499))&lt;0.001,TRUE,FALSE)</f>
        <v>1</v>
      </c>
      <c r="L500" s="164"/>
    </row>
    <row r="501" spans="1:12" ht="12" customHeight="1" x14ac:dyDescent="0.2">
      <c r="A501" s="2"/>
      <c r="B501" s="76" t="s">
        <v>80</v>
      </c>
      <c r="C501" s="306"/>
      <c r="D501" s="306">
        <v>557684926.07000005</v>
      </c>
      <c r="E501" s="306">
        <v>557684926.07000005</v>
      </c>
      <c r="F501" s="313"/>
      <c r="G501" s="313"/>
      <c r="H501" s="185">
        <v>4.9723862471982017E-2</v>
      </c>
      <c r="I501" s="69"/>
    </row>
    <row r="502" spans="1:12" ht="12" customHeight="1" x14ac:dyDescent="0.2">
      <c r="A502" s="2"/>
      <c r="B502" s="76" t="s">
        <v>81</v>
      </c>
      <c r="C502" s="306"/>
      <c r="D502" s="306">
        <v>396113258.13000083</v>
      </c>
      <c r="E502" s="306">
        <v>396113258.13000083</v>
      </c>
      <c r="F502" s="313"/>
      <c r="G502" s="313"/>
      <c r="H502" s="185">
        <v>0.11452862462806257</v>
      </c>
      <c r="I502" s="69"/>
    </row>
    <row r="503" spans="1:12" ht="12" customHeight="1" x14ac:dyDescent="0.2">
      <c r="A503" s="2"/>
      <c r="B503" s="76" t="s">
        <v>438</v>
      </c>
      <c r="C503" s="306"/>
      <c r="D503" s="306">
        <v>37481330.179999977</v>
      </c>
      <c r="E503" s="306">
        <v>37481330.179999977</v>
      </c>
      <c r="F503" s="313"/>
      <c r="G503" s="313"/>
      <c r="H503" s="185">
        <v>5.150174049890377E-2</v>
      </c>
      <c r="I503" s="69"/>
    </row>
    <row r="504" spans="1:12" ht="12" customHeight="1" x14ac:dyDescent="0.2">
      <c r="A504" s="2"/>
      <c r="B504" s="76" t="s">
        <v>78</v>
      </c>
      <c r="C504" s="306"/>
      <c r="D504" s="306"/>
      <c r="E504" s="306"/>
      <c r="F504" s="313"/>
      <c r="G504" s="313"/>
      <c r="H504" s="185"/>
      <c r="I504" s="69"/>
    </row>
    <row r="505" spans="1:12" ht="12" customHeight="1" x14ac:dyDescent="0.2">
      <c r="A505" s="2"/>
      <c r="B505" s="76" t="s">
        <v>76</v>
      </c>
      <c r="C505" s="306"/>
      <c r="D505" s="306"/>
      <c r="E505" s="306"/>
      <c r="F505" s="313"/>
      <c r="G505" s="313"/>
      <c r="H505" s="185"/>
      <c r="I505" s="69"/>
    </row>
    <row r="506" spans="1:12" ht="12" customHeight="1" x14ac:dyDescent="0.2">
      <c r="A506" s="2"/>
      <c r="B506" s="76" t="s">
        <v>77</v>
      </c>
      <c r="C506" s="306"/>
      <c r="D506" s="306"/>
      <c r="E506" s="306"/>
      <c r="F506" s="313"/>
      <c r="G506" s="313"/>
      <c r="H506" s="185"/>
      <c r="I506" s="69"/>
      <c r="K506" s="209"/>
    </row>
    <row r="507" spans="1:12" s="28" customFormat="1" ht="18.75" customHeight="1" x14ac:dyDescent="0.2">
      <c r="A507" s="2"/>
      <c r="B507" s="83" t="s">
        <v>277</v>
      </c>
      <c r="C507" s="308"/>
      <c r="D507" s="308">
        <v>991279514.38000083</v>
      </c>
      <c r="E507" s="308">
        <v>991279514.38000083</v>
      </c>
      <c r="F507" s="315"/>
      <c r="G507" s="315"/>
      <c r="H507" s="186">
        <v>7.4764511787394738E-2</v>
      </c>
      <c r="I507" s="70"/>
      <c r="J507" s="5"/>
      <c r="K507" s="209" t="b">
        <f>IF(ABS(E507-SUM(E501:E506))&lt;0.001,TRUE,FALSE)</f>
        <v>1</v>
      </c>
    </row>
    <row r="508" spans="1:12" ht="10.5" customHeight="1" x14ac:dyDescent="0.2">
      <c r="A508" s="54"/>
      <c r="B508" s="52" t="s">
        <v>157</v>
      </c>
      <c r="C508" s="308">
        <v>1328212333.1300008</v>
      </c>
      <c r="D508" s="308">
        <v>5125387469.4672623</v>
      </c>
      <c r="E508" s="308">
        <v>6453599802.5972624</v>
      </c>
      <c r="F508" s="315">
        <v>186955752.79236004</v>
      </c>
      <c r="G508" s="315">
        <v>27585255.706853017</v>
      </c>
      <c r="H508" s="186">
        <v>7.1519568151305224E-2</v>
      </c>
      <c r="I508" s="69"/>
      <c r="K508" s="209" t="b">
        <f>IF(ABS(E508-SUM(E421,E407,E452:E453,E473,E474,E475,E488:E499,E507))&lt;0.001,TRUE,FALSE)</f>
        <v>1</v>
      </c>
    </row>
    <row r="509" spans="1:12" ht="10.5" customHeight="1" x14ac:dyDescent="0.2">
      <c r="A509" s="2"/>
      <c r="B509" s="167" t="s">
        <v>181</v>
      </c>
      <c r="C509" s="319"/>
      <c r="D509" s="319">
        <v>-10.730000000000004</v>
      </c>
      <c r="E509" s="319">
        <v>-10.730000000000004</v>
      </c>
      <c r="F509" s="320"/>
      <c r="G509" s="320"/>
      <c r="H509" s="240"/>
      <c r="I509" s="69"/>
    </row>
    <row r="510" spans="1:12" s="28" customFormat="1" x14ac:dyDescent="0.2">
      <c r="A510" s="2"/>
      <c r="B510" s="168" t="s">
        <v>182</v>
      </c>
      <c r="C510" s="321"/>
      <c r="D510" s="321">
        <v>51.34</v>
      </c>
      <c r="E510" s="321">
        <v>51.34</v>
      </c>
      <c r="F510" s="322"/>
      <c r="G510" s="322"/>
      <c r="H510" s="194"/>
      <c r="I510" s="70"/>
      <c r="J510" s="5"/>
    </row>
    <row r="511" spans="1:12" s="28" customFormat="1" ht="12.75" x14ac:dyDescent="0.2">
      <c r="A511" s="54"/>
      <c r="B511" s="212" t="s">
        <v>31</v>
      </c>
      <c r="C511" s="431">
        <v>2423376759.230001</v>
      </c>
      <c r="D511" s="431">
        <v>6315671074.429328</v>
      </c>
      <c r="E511" s="431">
        <v>8739047833.6593323</v>
      </c>
      <c r="F511" s="432"/>
      <c r="G511" s="432">
        <v>40907855.923619017</v>
      </c>
      <c r="H511" s="433">
        <v>7.3703107358389364E-2</v>
      </c>
      <c r="I511" s="70"/>
      <c r="J511" s="5"/>
      <c r="K511" s="209" t="b">
        <f>IF(ABS(E511-SUM(E298,E508:E510))&lt;0.001,TRUE,FALSE)</f>
        <v>1</v>
      </c>
    </row>
    <row r="512" spans="1:12" s="28" customFormat="1" x14ac:dyDescent="0.2">
      <c r="A512" s="54"/>
      <c r="B512" s="76" t="s">
        <v>13</v>
      </c>
      <c r="C512" s="274"/>
      <c r="D512" s="276"/>
      <c r="E512" s="276"/>
      <c r="F512" s="434"/>
      <c r="G512" s="429"/>
      <c r="H512" s="430"/>
      <c r="I512" s="70"/>
      <c r="J512" s="5"/>
    </row>
    <row r="513" spans="1:11" s="28" customFormat="1" x14ac:dyDescent="0.2">
      <c r="A513" s="54"/>
      <c r="B513" s="76" t="s">
        <v>14</v>
      </c>
      <c r="C513" s="275"/>
      <c r="D513" s="65"/>
      <c r="E513" s="65"/>
      <c r="F513" s="427"/>
      <c r="G513" s="427"/>
      <c r="H513" s="428"/>
      <c r="I513" s="70"/>
      <c r="J513" s="5"/>
    </row>
    <row r="514" spans="1:11" s="28" customFormat="1" ht="12" x14ac:dyDescent="0.2">
      <c r="A514" s="54"/>
      <c r="B514" s="229" t="s">
        <v>248</v>
      </c>
      <c r="C514" s="241"/>
      <c r="D514" s="241"/>
      <c r="E514" s="241"/>
      <c r="F514" s="241"/>
      <c r="G514" s="241"/>
      <c r="H514" s="433"/>
      <c r="I514" s="70"/>
      <c r="K514" s="209" t="b">
        <f>IF(ABS(E514-SUM(E512:E513))&lt;0.001,TRUE,FALSE)</f>
        <v>1</v>
      </c>
    </row>
    <row r="515" spans="1:11" s="28" customFormat="1" ht="12" x14ac:dyDescent="0.2">
      <c r="A515" s="54"/>
      <c r="B515" s="229" t="s">
        <v>298</v>
      </c>
      <c r="C515" s="323"/>
      <c r="D515" s="323">
        <v>34746.740000000005</v>
      </c>
      <c r="E515" s="323">
        <v>34746.740000000005</v>
      </c>
      <c r="F515" s="324"/>
      <c r="G515" s="324"/>
      <c r="H515" s="433">
        <v>-0.27273568295584594</v>
      </c>
      <c r="I515" s="70"/>
    </row>
    <row r="516" spans="1:11" s="28" customFormat="1" ht="12" x14ac:dyDescent="0.2">
      <c r="A516" s="54"/>
      <c r="B516" s="229" t="s">
        <v>421</v>
      </c>
      <c r="C516" s="229"/>
      <c r="D516" s="323">
        <v>26826.726852</v>
      </c>
      <c r="E516" s="323">
        <v>26826.726852</v>
      </c>
      <c r="F516" s="323"/>
      <c r="G516" s="324"/>
      <c r="H516" s="433">
        <v>-0.57437287269589754</v>
      </c>
      <c r="I516" s="70"/>
    </row>
    <row r="517" spans="1:11" s="28" customFormat="1" ht="12" hidden="1" x14ac:dyDescent="0.2">
      <c r="A517" s="54"/>
      <c r="B517" s="229" t="s">
        <v>495</v>
      </c>
      <c r="C517" s="323"/>
      <c r="D517" s="323"/>
      <c r="E517" s="323"/>
      <c r="F517" s="323"/>
      <c r="G517" s="324"/>
      <c r="H517" s="433"/>
      <c r="I517" s="70"/>
    </row>
    <row r="518" spans="1:11" s="28" customFormat="1" ht="12" x14ac:dyDescent="0.2">
      <c r="A518" s="54"/>
      <c r="B518" s="229" t="s">
        <v>389</v>
      </c>
      <c r="C518" s="323"/>
      <c r="D518" s="323">
        <v>6353.6200000000008</v>
      </c>
      <c r="E518" s="323">
        <v>6353.6200000000008</v>
      </c>
      <c r="F518" s="323"/>
      <c r="G518" s="324"/>
      <c r="H518" s="433">
        <v>1.5751971594333725E-2</v>
      </c>
      <c r="I518" s="70"/>
    </row>
    <row r="519" spans="1:11" s="28" customFormat="1" x14ac:dyDescent="0.2">
      <c r="A519" s="54"/>
      <c r="B519" s="265" t="s">
        <v>238</v>
      </c>
      <c r="C519" s="213"/>
      <c r="D519" s="213"/>
      <c r="E519" s="213"/>
      <c r="F519" s="213"/>
      <c r="G519" s="213"/>
      <c r="H519" s="214"/>
      <c r="I519" s="70"/>
    </row>
    <row r="520" spans="1:11" ht="9" customHeight="1" x14ac:dyDescent="0.2">
      <c r="A520" s="54"/>
      <c r="B520" s="265" t="s">
        <v>251</v>
      </c>
      <c r="C520" s="213"/>
      <c r="D520" s="213"/>
      <c r="E520" s="213"/>
      <c r="F520" s="213"/>
      <c r="G520" s="213"/>
      <c r="H520" s="214"/>
      <c r="I520" s="69"/>
    </row>
    <row r="521" spans="1:11" ht="16.5" customHeight="1" x14ac:dyDescent="0.2">
      <c r="A521" s="2"/>
      <c r="B521" s="265" t="s">
        <v>376</v>
      </c>
      <c r="C521" s="213"/>
      <c r="D521" s="213"/>
      <c r="E521" s="213"/>
      <c r="F521" s="165"/>
      <c r="G521" s="165"/>
      <c r="H521" s="215"/>
      <c r="I521" s="85"/>
    </row>
    <row r="522" spans="1:11" x14ac:dyDescent="0.2">
      <c r="B522" s="265" t="s">
        <v>282</v>
      </c>
      <c r="C522" s="85"/>
      <c r="D522" s="85"/>
      <c r="E522" s="86"/>
      <c r="F522" s="5"/>
      <c r="G522" s="5"/>
      <c r="H522" s="5"/>
      <c r="I522" s="8"/>
    </row>
    <row r="523" spans="1:11" ht="15.75" x14ac:dyDescent="0.25">
      <c r="B523" s="7" t="s">
        <v>288</v>
      </c>
      <c r="C523" s="8"/>
      <c r="D523" s="8"/>
      <c r="E523" s="8"/>
      <c r="F523" s="8"/>
      <c r="G523" s="8"/>
      <c r="H523" s="8"/>
    </row>
    <row r="524" spans="1:11" ht="19.5" customHeight="1" x14ac:dyDescent="0.2">
      <c r="B524" s="9"/>
      <c r="C524" s="10" t="str">
        <f>$C$3</f>
        <v>MOIS D'OCTOBRE 2024</v>
      </c>
      <c r="D524" s="11"/>
      <c r="I524" s="15"/>
    </row>
    <row r="525" spans="1:11" ht="12.75" x14ac:dyDescent="0.2">
      <c r="B525" s="12" t="str">
        <f>B430</f>
        <v xml:space="preserve">             I - ASSURANCE MALADIE : DÉPENSES en milliers d'euros</v>
      </c>
      <c r="C525" s="13"/>
      <c r="D525" s="13"/>
      <c r="E525" s="13"/>
      <c r="F525" s="14"/>
      <c r="G525" s="15"/>
      <c r="H525" s="15"/>
      <c r="I525" s="20"/>
    </row>
    <row r="526" spans="1:11" ht="12.75" customHeight="1" x14ac:dyDescent="0.2">
      <c r="B526" s="597"/>
      <c r="C526" s="598"/>
      <c r="D526" s="87"/>
      <c r="E526" s="750" t="s">
        <v>6</v>
      </c>
      <c r="F526" s="339" t="str">
        <f>$H$5</f>
        <v>GAM</v>
      </c>
      <c r="G526" s="749"/>
      <c r="H526" s="89"/>
      <c r="I526" s="20"/>
    </row>
    <row r="527" spans="1:11" ht="12.75" customHeight="1" x14ac:dyDescent="0.2">
      <c r="B527" s="616" t="s">
        <v>296</v>
      </c>
      <c r="C527" s="753"/>
      <c r="D527" s="90"/>
      <c r="E527" s="301"/>
      <c r="F527" s="239"/>
      <c r="G527" s="199"/>
      <c r="H527" s="90"/>
      <c r="I527" s="20"/>
    </row>
    <row r="528" spans="1:11" ht="22.5" customHeight="1" x14ac:dyDescent="0.2">
      <c r="A528" s="91"/>
      <c r="B528" s="620" t="s">
        <v>295</v>
      </c>
      <c r="C528" s="621"/>
      <c r="D528" s="93"/>
      <c r="E528" s="303"/>
      <c r="F528" s="237"/>
      <c r="G528" s="200"/>
      <c r="H528" s="93"/>
      <c r="I528" s="20"/>
    </row>
    <row r="529" spans="1:11" ht="22.5" customHeight="1" x14ac:dyDescent="0.2">
      <c r="A529" s="91"/>
      <c r="B529" s="92" t="s">
        <v>294</v>
      </c>
      <c r="C529" s="172"/>
      <c r="D529" s="93"/>
      <c r="E529" s="303">
        <v>6071283693.9488459</v>
      </c>
      <c r="F529" s="237">
        <v>-0.13860431474497625</v>
      </c>
      <c r="G529" s="200"/>
      <c r="H529" s="93"/>
      <c r="I529" s="20"/>
      <c r="J529" s="104"/>
      <c r="K529" s="209" t="b">
        <f>IF(ABS(E529-SUM(E530,E535,E547:E548,E551:E556))&lt;0.001,TRUE,FALSE)</f>
        <v>1</v>
      </c>
    </row>
    <row r="530" spans="1:11" ht="15" customHeight="1" x14ac:dyDescent="0.2">
      <c r="B530" s="618" t="s">
        <v>410</v>
      </c>
      <c r="C530" s="619"/>
      <c r="D530" s="90"/>
      <c r="E530" s="303">
        <v>1374447465.4331439</v>
      </c>
      <c r="F530" s="237">
        <v>-0.180969281464743</v>
      </c>
      <c r="G530" s="201"/>
      <c r="H530" s="90"/>
      <c r="I530" s="20"/>
      <c r="J530" s="104"/>
      <c r="K530" s="209" t="b">
        <f>IF(ABS(E530-SUM(E531:E534))&lt;0.001,TRUE,FALSE)</f>
        <v>1</v>
      </c>
    </row>
    <row r="531" spans="1:11" ht="15" customHeight="1" x14ac:dyDescent="0.2">
      <c r="B531" s="609" t="s">
        <v>72</v>
      </c>
      <c r="C531" s="610"/>
      <c r="D531" s="90"/>
      <c r="E531" s="301">
        <v>99020378.299287915</v>
      </c>
      <c r="F531" s="239">
        <v>-0.14405177864000795</v>
      </c>
      <c r="G531" s="199"/>
      <c r="H531" s="90"/>
      <c r="I531" s="20"/>
      <c r="J531" s="104"/>
    </row>
    <row r="532" spans="1:11" ht="15" customHeight="1" x14ac:dyDescent="0.2">
      <c r="B532" s="421" t="s">
        <v>404</v>
      </c>
      <c r="C532" s="404"/>
      <c r="D532" s="90"/>
      <c r="E532" s="301">
        <v>1048480355.8519216</v>
      </c>
      <c r="F532" s="239">
        <v>-0.30583224076535598</v>
      </c>
      <c r="G532" s="199"/>
      <c r="H532" s="90"/>
      <c r="I532" s="20"/>
      <c r="J532" s="104"/>
    </row>
    <row r="533" spans="1:11" ht="15" customHeight="1" x14ac:dyDescent="0.2">
      <c r="B533" s="421" t="s">
        <v>407</v>
      </c>
      <c r="C533" s="404"/>
      <c r="D533" s="90"/>
      <c r="E533" s="301">
        <v>3591038.8721741787</v>
      </c>
      <c r="F533" s="239">
        <v>-0.25001730505473252</v>
      </c>
      <c r="G533" s="199"/>
      <c r="H533" s="90"/>
      <c r="I533" s="20"/>
      <c r="J533" s="104"/>
    </row>
    <row r="534" spans="1:11" ht="15" customHeight="1" x14ac:dyDescent="0.2">
      <c r="B534" s="421" t="s">
        <v>405</v>
      </c>
      <c r="C534" s="404"/>
      <c r="D534" s="90"/>
      <c r="E534" s="301">
        <v>223355692.40976021</v>
      </c>
      <c r="F534" s="239"/>
      <c r="G534" s="199"/>
      <c r="H534" s="90"/>
      <c r="I534" s="20"/>
      <c r="J534" s="104"/>
    </row>
    <row r="535" spans="1:11" ht="15" customHeight="1" x14ac:dyDescent="0.2">
      <c r="B535" s="601" t="s">
        <v>71</v>
      </c>
      <c r="C535" s="602"/>
      <c r="D535" s="90"/>
      <c r="E535" s="303">
        <v>4042577058.2954984</v>
      </c>
      <c r="F535" s="237">
        <v>8.5185388986262822E-2</v>
      </c>
      <c r="G535" s="201"/>
      <c r="H535" s="90"/>
      <c r="I535" s="20"/>
      <c r="J535" s="104"/>
      <c r="K535" s="209" t="b">
        <f>IF(ABS(E535-SUM(E536:E541))&lt;0.001,TRUE,FALSE)</f>
        <v>1</v>
      </c>
    </row>
    <row r="536" spans="1:11" ht="15" customHeight="1" x14ac:dyDescent="0.2">
      <c r="B536" s="609" t="s">
        <v>70</v>
      </c>
      <c r="C536" s="610"/>
      <c r="D536" s="90"/>
      <c r="E536" s="301"/>
      <c r="F536" s="239"/>
      <c r="G536" s="199"/>
      <c r="H536" s="90"/>
      <c r="I536" s="20"/>
      <c r="J536" s="104"/>
    </row>
    <row r="537" spans="1:11" ht="15" customHeight="1" x14ac:dyDescent="0.2">
      <c r="B537" s="609" t="s">
        <v>361</v>
      </c>
      <c r="C537" s="610"/>
      <c r="D537" s="90"/>
      <c r="E537" s="301">
        <v>0</v>
      </c>
      <c r="F537" s="239"/>
      <c r="G537" s="199"/>
      <c r="H537" s="90"/>
      <c r="I537" s="20"/>
      <c r="J537" s="104"/>
    </row>
    <row r="538" spans="1:11" ht="15" customHeight="1" x14ac:dyDescent="0.2">
      <c r="B538" s="622" t="s">
        <v>413</v>
      </c>
      <c r="C538" s="623"/>
      <c r="D538" s="90"/>
      <c r="E538" s="301">
        <v>3092113476.8737578</v>
      </c>
      <c r="F538" s="239">
        <v>8.0062931082658606E-2</v>
      </c>
      <c r="G538" s="199"/>
      <c r="H538" s="90"/>
      <c r="I538" s="20"/>
      <c r="J538" s="104"/>
    </row>
    <row r="539" spans="1:11" ht="15" customHeight="1" x14ac:dyDescent="0.2">
      <c r="B539" s="609" t="s">
        <v>357</v>
      </c>
      <c r="C539" s="610"/>
      <c r="D539" s="90"/>
      <c r="E539" s="301">
        <v>579423544.33780122</v>
      </c>
      <c r="F539" s="239">
        <v>0.17252635010294104</v>
      </c>
      <c r="G539" s="199"/>
      <c r="H539" s="90"/>
      <c r="I539" s="20"/>
      <c r="J539" s="104"/>
    </row>
    <row r="540" spans="1:11" ht="15" customHeight="1" x14ac:dyDescent="0.2">
      <c r="B540" s="609" t="s">
        <v>358</v>
      </c>
      <c r="C540" s="610"/>
      <c r="D540" s="90"/>
      <c r="E540" s="301">
        <v>93344476.625191242</v>
      </c>
      <c r="F540" s="239">
        <v>7.2964234906498726E-2</v>
      </c>
      <c r="G540" s="199"/>
      <c r="H540" s="90"/>
      <c r="I540" s="20"/>
      <c r="J540" s="104"/>
    </row>
    <row r="541" spans="1:11" ht="12.75" customHeight="1" x14ac:dyDescent="0.2">
      <c r="B541" s="609" t="s">
        <v>359</v>
      </c>
      <c r="C541" s="610"/>
      <c r="D541" s="90"/>
      <c r="E541" s="301">
        <v>277695560.4587481</v>
      </c>
      <c r="F541" s="239">
        <v>-1.237873742743667E-2</v>
      </c>
      <c r="G541" s="199"/>
      <c r="H541" s="90"/>
      <c r="I541" s="20"/>
      <c r="J541" s="104"/>
      <c r="K541" s="209" t="b">
        <f>IF(ABS(E541-SUM(E542:E546))&lt;0.001,TRUE,FALSE)</f>
        <v>1</v>
      </c>
    </row>
    <row r="542" spans="1:11" ht="15" customHeight="1" x14ac:dyDescent="0.2">
      <c r="B542" s="614" t="s">
        <v>394</v>
      </c>
      <c r="C542" s="615"/>
      <c r="D542" s="90"/>
      <c r="E542" s="301">
        <v>226647832.55229509</v>
      </c>
      <c r="F542" s="239">
        <v>-2.1650269420242285E-2</v>
      </c>
      <c r="G542" s="199"/>
      <c r="H542" s="90"/>
      <c r="I542" s="20"/>
      <c r="J542" s="104"/>
    </row>
    <row r="543" spans="1:11" ht="15" customHeight="1" x14ac:dyDescent="0.2">
      <c r="B543" s="614" t="s">
        <v>395</v>
      </c>
      <c r="C543" s="615"/>
      <c r="D543" s="90"/>
      <c r="E543" s="301">
        <v>4567328.9685480017</v>
      </c>
      <c r="F543" s="239">
        <v>6.5786302377045747E-2</v>
      </c>
      <c r="G543" s="199"/>
      <c r="H543" s="90"/>
      <c r="I543" s="20"/>
      <c r="J543" s="104"/>
    </row>
    <row r="544" spans="1:11" ht="15" customHeight="1" x14ac:dyDescent="0.2">
      <c r="B544" s="614" t="s">
        <v>396</v>
      </c>
      <c r="C544" s="615"/>
      <c r="D544" s="90"/>
      <c r="E544" s="301">
        <v>8019204.053003001</v>
      </c>
      <c r="F544" s="239">
        <v>-7.7870609716641614E-2</v>
      </c>
      <c r="G544" s="199"/>
      <c r="H544" s="90"/>
      <c r="I544" s="20"/>
      <c r="J544" s="104"/>
    </row>
    <row r="545" spans="1:11" ht="15" customHeight="1" x14ac:dyDescent="0.2">
      <c r="B545" s="614" t="s">
        <v>397</v>
      </c>
      <c r="C545" s="615"/>
      <c r="D545" s="90"/>
      <c r="E545" s="301">
        <v>1856501.2984169996</v>
      </c>
      <c r="F545" s="239">
        <v>-1.6357488162838107E-2</v>
      </c>
      <c r="G545" s="199"/>
      <c r="H545" s="90"/>
      <c r="I545" s="20"/>
      <c r="J545" s="104"/>
    </row>
    <row r="546" spans="1:11" ht="12.75" x14ac:dyDescent="0.2">
      <c r="B546" s="628" t="s">
        <v>406</v>
      </c>
      <c r="C546" s="629"/>
      <c r="D546" s="90"/>
      <c r="E546" s="301">
        <v>36604693.586485013</v>
      </c>
      <c r="F546" s="239">
        <v>5.6608314794915904E-2</v>
      </c>
      <c r="G546" s="199"/>
      <c r="H546" s="90"/>
      <c r="I546" s="20"/>
      <c r="J546" s="104"/>
    </row>
    <row r="547" spans="1:11" ht="18.75" customHeight="1" x14ac:dyDescent="0.2">
      <c r="B547" s="601" t="s">
        <v>362</v>
      </c>
      <c r="C547" s="602"/>
      <c r="D547" s="90"/>
      <c r="E547" s="303">
        <v>2232230.0900000012</v>
      </c>
      <c r="F547" s="237">
        <v>0.21360867137966633</v>
      </c>
      <c r="G547" s="199"/>
      <c r="H547" s="90"/>
      <c r="I547" s="20"/>
      <c r="J547" s="104"/>
      <c r="K547" s="209"/>
    </row>
    <row r="548" spans="1:11" ht="27.75" customHeight="1" x14ac:dyDescent="0.2">
      <c r="B548" s="611" t="s">
        <v>363</v>
      </c>
      <c r="C548" s="613"/>
      <c r="D548" s="90"/>
      <c r="E548" s="303">
        <v>652026940.13020301</v>
      </c>
      <c r="F548" s="237">
        <v>-0.6031423565282743</v>
      </c>
      <c r="G548" s="201"/>
      <c r="H548" s="90"/>
      <c r="I548" s="20"/>
      <c r="J548" s="104"/>
      <c r="K548" s="209" t="b">
        <f>IF(ABS(E548-SUM(E549:E550))&lt;0.001,TRUE,FALSE)</f>
        <v>1</v>
      </c>
    </row>
    <row r="549" spans="1:11" ht="17.25" customHeight="1" x14ac:dyDescent="0.2">
      <c r="B549" s="423" t="s">
        <v>408</v>
      </c>
      <c r="C549" s="405"/>
      <c r="D549" s="90"/>
      <c r="E549" s="301">
        <v>615003260.96747661</v>
      </c>
      <c r="F549" s="239">
        <v>-0.62214365502256164</v>
      </c>
      <c r="G549" s="201"/>
      <c r="H549" s="90"/>
      <c r="I549" s="20"/>
      <c r="J549" s="104"/>
    </row>
    <row r="550" spans="1:11" ht="24" customHeight="1" x14ac:dyDescent="0.2">
      <c r="B550" s="423" t="s">
        <v>409</v>
      </c>
      <c r="C550" s="405"/>
      <c r="D550" s="90"/>
      <c r="E550" s="301">
        <v>37023679.162726387</v>
      </c>
      <c r="F550" s="239"/>
      <c r="G550" s="201"/>
      <c r="H550" s="90"/>
      <c r="I550" s="20"/>
      <c r="J550" s="104"/>
    </row>
    <row r="551" spans="1:11" s="363" customFormat="1" ht="21.75" customHeight="1" x14ac:dyDescent="0.2">
      <c r="A551" s="6"/>
      <c r="B551" s="611" t="s">
        <v>364</v>
      </c>
      <c r="C551" s="613"/>
      <c r="D551" s="90"/>
      <c r="E551" s="301"/>
      <c r="F551" s="239"/>
      <c r="G551" s="199"/>
      <c r="H551" s="90"/>
      <c r="I551" s="362"/>
      <c r="J551" s="359"/>
    </row>
    <row r="552" spans="1:11" s="363" customFormat="1" ht="27" customHeight="1" x14ac:dyDescent="0.2">
      <c r="A552" s="356"/>
      <c r="B552" s="611" t="s">
        <v>365</v>
      </c>
      <c r="C552" s="627"/>
      <c r="D552" s="360"/>
      <c r="E552" s="301"/>
      <c r="F552" s="239"/>
      <c r="G552" s="361"/>
      <c r="H552" s="360"/>
      <c r="I552" s="362"/>
      <c r="J552" s="359"/>
    </row>
    <row r="553" spans="1:11" s="363" customFormat="1" ht="19.5" customHeight="1" x14ac:dyDescent="0.2">
      <c r="A553" s="356"/>
      <c r="B553" s="611" t="s">
        <v>366</v>
      </c>
      <c r="C553" s="627"/>
      <c r="D553" s="360"/>
      <c r="E553" s="301"/>
      <c r="F553" s="239"/>
      <c r="G553" s="361"/>
      <c r="H553" s="360"/>
      <c r="I553" s="362"/>
      <c r="J553" s="359"/>
    </row>
    <row r="554" spans="1:11" s="363" customFormat="1" ht="18.75" customHeight="1" x14ac:dyDescent="0.2">
      <c r="A554" s="356"/>
      <c r="B554" s="611" t="s">
        <v>367</v>
      </c>
      <c r="C554" s="627"/>
      <c r="D554" s="360"/>
      <c r="E554" s="301"/>
      <c r="F554" s="239"/>
      <c r="G554" s="361"/>
      <c r="H554" s="360"/>
      <c r="I554" s="362"/>
      <c r="J554" s="359"/>
    </row>
    <row r="555" spans="1:11" ht="12.75" customHeight="1" x14ac:dyDescent="0.2">
      <c r="A555" s="356"/>
      <c r="B555" s="611" t="s">
        <v>368</v>
      </c>
      <c r="C555" s="752"/>
      <c r="D555" s="360"/>
      <c r="E555" s="301"/>
      <c r="F555" s="239"/>
      <c r="G555" s="361"/>
      <c r="H555" s="360"/>
      <c r="I555" s="20"/>
      <c r="J555" s="104"/>
    </row>
    <row r="556" spans="1:11" s="95" customFormat="1" ht="16.5" customHeight="1" x14ac:dyDescent="0.2">
      <c r="A556" s="6"/>
      <c r="B556" s="611" t="s">
        <v>369</v>
      </c>
      <c r="C556" s="752"/>
      <c r="D556" s="90"/>
      <c r="E556" s="301"/>
      <c r="F556" s="239"/>
      <c r="G556" s="201"/>
      <c r="H556" s="90"/>
      <c r="I556" s="94"/>
      <c r="J556" s="104"/>
    </row>
    <row r="557" spans="1:11" s="95" customFormat="1" ht="16.5" customHeight="1" x14ac:dyDescent="0.2">
      <c r="A557" s="91"/>
      <c r="B557" s="599" t="s">
        <v>66</v>
      </c>
      <c r="C557" s="600"/>
      <c r="D557" s="93"/>
      <c r="E557" s="303">
        <v>300487381.87000149</v>
      </c>
      <c r="F557" s="237">
        <v>0.12036367735244902</v>
      </c>
      <c r="G557" s="200"/>
      <c r="H557" s="93"/>
      <c r="I557" s="94"/>
      <c r="J557" s="104"/>
    </row>
    <row r="558" spans="1:11" ht="16.5" customHeight="1" x14ac:dyDescent="0.2">
      <c r="A558" s="91"/>
      <c r="B558" s="601" t="s">
        <v>375</v>
      </c>
      <c r="C558" s="602"/>
      <c r="D558" s="93"/>
      <c r="E558" s="301">
        <v>296545584.2800017</v>
      </c>
      <c r="F558" s="239">
        <v>0.12189064266077887</v>
      </c>
      <c r="G558" s="200"/>
      <c r="H558" s="93"/>
      <c r="I558" s="20"/>
      <c r="J558" s="104"/>
    </row>
    <row r="559" spans="1:11" ht="13.5" customHeight="1" x14ac:dyDescent="0.2">
      <c r="B559" s="601" t="s">
        <v>236</v>
      </c>
      <c r="C559" s="602"/>
      <c r="D559" s="90"/>
      <c r="E559" s="301">
        <v>-96605</v>
      </c>
      <c r="F559" s="239">
        <v>0.76299364917147239</v>
      </c>
      <c r="G559" s="199"/>
      <c r="H559" s="90"/>
      <c r="I559" s="20"/>
      <c r="J559" s="104"/>
    </row>
    <row r="560" spans="1:11" s="95" customFormat="1" ht="16.5" customHeight="1" x14ac:dyDescent="0.2">
      <c r="A560" s="6"/>
      <c r="B560" s="601" t="s">
        <v>316</v>
      </c>
      <c r="C560" s="602"/>
      <c r="D560" s="90"/>
      <c r="E560" s="301">
        <v>-4770</v>
      </c>
      <c r="F560" s="239">
        <v>-0.20499999999999996</v>
      </c>
      <c r="G560" s="199"/>
      <c r="H560" s="90"/>
      <c r="I560" s="94"/>
      <c r="J560" s="104"/>
    </row>
    <row r="561" spans="1:11" ht="18" customHeight="1" x14ac:dyDescent="0.2">
      <c r="A561" s="91"/>
      <c r="B561" s="599" t="s">
        <v>67</v>
      </c>
      <c r="C561" s="600"/>
      <c r="D561" s="93"/>
      <c r="E561" s="303">
        <v>52972421.342254803</v>
      </c>
      <c r="F561" s="237">
        <v>4.6452401160026024E-2</v>
      </c>
      <c r="G561" s="200"/>
      <c r="H561" s="93"/>
      <c r="I561" s="20"/>
      <c r="J561" s="104"/>
      <c r="K561" s="209" t="b">
        <f>IF(ABS(E561-SUM(E562:E563))&lt;0.001,TRUE,FALSE)</f>
        <v>1</v>
      </c>
    </row>
    <row r="562" spans="1:11" ht="12.75" x14ac:dyDescent="0.2">
      <c r="B562" s="601" t="s">
        <v>68</v>
      </c>
      <c r="C562" s="602"/>
      <c r="D562" s="90"/>
      <c r="E562" s="301">
        <v>47776197.559999801</v>
      </c>
      <c r="F562" s="239">
        <v>3.2683594894049595E-2</v>
      </c>
      <c r="G562" s="199"/>
      <c r="H562" s="90"/>
      <c r="I562" s="20"/>
      <c r="J562" s="104"/>
    </row>
    <row r="563" spans="1:11" s="95" customFormat="1" ht="12.75" x14ac:dyDescent="0.2">
      <c r="A563" s="6"/>
      <c r="B563" s="601" t="s">
        <v>69</v>
      </c>
      <c r="C563" s="602"/>
      <c r="D563" s="90"/>
      <c r="E563" s="301">
        <v>5196223.7822550014</v>
      </c>
      <c r="F563" s="239">
        <v>0.19265979131068378</v>
      </c>
      <c r="G563" s="199"/>
      <c r="H563" s="90"/>
      <c r="I563" s="94"/>
      <c r="J563" s="104"/>
    </row>
    <row r="564" spans="1:11" ht="31.5" customHeight="1" x14ac:dyDescent="0.2">
      <c r="A564" s="91"/>
      <c r="B564" s="630" t="s">
        <v>293</v>
      </c>
      <c r="C564" s="631"/>
      <c r="D564" s="98"/>
      <c r="E564" s="326">
        <v>6424743497.1611023</v>
      </c>
      <c r="F564" s="243">
        <v>-0.12790469469877375</v>
      </c>
      <c r="G564" s="202"/>
      <c r="H564" s="99"/>
      <c r="I564" s="8"/>
      <c r="K564" s="209" t="b">
        <f>IF(ABS(E564-SUM(E529,E557,E561))&lt;0.001,TRUE,FALSE)</f>
        <v>1</v>
      </c>
    </row>
    <row r="565" spans="1:11" ht="18.75" customHeight="1" x14ac:dyDescent="0.25">
      <c r="B565" s="7" t="s">
        <v>288</v>
      </c>
      <c r="C565" s="8"/>
      <c r="D565" s="8"/>
      <c r="E565" s="8"/>
      <c r="F565" s="8"/>
      <c r="G565" s="8"/>
      <c r="H565" s="8"/>
    </row>
    <row r="566" spans="1:11" ht="19.5" customHeight="1" x14ac:dyDescent="0.2">
      <c r="B566" s="9"/>
      <c r="C566" s="10" t="str">
        <f>$C$3</f>
        <v>MOIS D'OCTOBRE 2024</v>
      </c>
      <c r="D566" s="11"/>
      <c r="I566" s="5"/>
    </row>
    <row r="567" spans="1:11" ht="12.75" x14ac:dyDescent="0.2">
      <c r="B567" s="12" t="str">
        <f>B525</f>
        <v xml:space="preserve">             I - ASSURANCE MALADIE : DÉPENSES en milliers d'euros</v>
      </c>
      <c r="C567" s="13"/>
      <c r="D567" s="13"/>
      <c r="E567" s="13"/>
      <c r="F567" s="14"/>
      <c r="G567" s="15"/>
      <c r="H567" s="15"/>
      <c r="I567" s="5"/>
    </row>
    <row r="568" spans="1:11" s="104" customFormat="1" ht="13.5" customHeight="1" x14ac:dyDescent="0.2">
      <c r="A568" s="6"/>
      <c r="B568" s="597"/>
      <c r="C568" s="598"/>
      <c r="D568" s="87"/>
      <c r="E568" s="750" t="s">
        <v>6</v>
      </c>
      <c r="F568" s="339" t="str">
        <f>$H$5</f>
        <v>GAM</v>
      </c>
      <c r="G568" s="89"/>
      <c r="H568" s="20"/>
    </row>
    <row r="569" spans="1:11" s="104" customFormat="1" ht="27" customHeight="1" x14ac:dyDescent="0.2">
      <c r="A569" s="6"/>
      <c r="B569" s="632" t="s">
        <v>292</v>
      </c>
      <c r="C569" s="633"/>
      <c r="D569" s="634"/>
      <c r="E569" s="101"/>
      <c r="F569" s="176"/>
      <c r="G569" s="102"/>
      <c r="H569" s="103"/>
    </row>
    <row r="570" spans="1:11" s="104" customFormat="1" ht="32.25" customHeight="1" x14ac:dyDescent="0.2">
      <c r="A570" s="6"/>
      <c r="B570" s="624" t="s">
        <v>291</v>
      </c>
      <c r="C570" s="625"/>
      <c r="D570" s="626"/>
      <c r="E570" s="327">
        <v>1167997088.8713849</v>
      </c>
      <c r="F570" s="177">
        <v>6.5812992041386797E-2</v>
      </c>
      <c r="G570" s="105"/>
      <c r="H570" s="106"/>
      <c r="K570" s="209" t="b">
        <f>IF(ABS(E570-SUM(E571,E585,E593:E594,E598))&lt;0.001,TRUE,FALSE)</f>
        <v>1</v>
      </c>
    </row>
    <row r="571" spans="1:11" s="104" customFormat="1" ht="28.5" customHeight="1" x14ac:dyDescent="0.2">
      <c r="A571" s="6"/>
      <c r="B571" s="595" t="s">
        <v>183</v>
      </c>
      <c r="C571" s="596"/>
      <c r="D571" s="635"/>
      <c r="E571" s="327">
        <v>931899881.58195257</v>
      </c>
      <c r="F571" s="177">
        <v>6.1472496647644315E-2</v>
      </c>
      <c r="G571" s="109"/>
      <c r="H571" s="106"/>
      <c r="K571" s="209" t="b">
        <f>IF(ABS(E571-SUM(E572:E584))&lt;0.001,TRUE,FALSE)</f>
        <v>1</v>
      </c>
    </row>
    <row r="572" spans="1:11" s="104" customFormat="1" ht="12.75" x14ac:dyDescent="0.2">
      <c r="A572" s="6"/>
      <c r="B572" s="603" t="s">
        <v>53</v>
      </c>
      <c r="C572" s="604"/>
      <c r="D572" s="605"/>
      <c r="E572" s="328">
        <v>719636759.40000165</v>
      </c>
      <c r="F572" s="174">
        <v>4.8943212549002801E-2</v>
      </c>
      <c r="G572" s="109"/>
      <c r="H572" s="106"/>
    </row>
    <row r="573" spans="1:11" s="104" customFormat="1" ht="12.75" x14ac:dyDescent="0.2">
      <c r="A573" s="6"/>
      <c r="B573" s="169" t="s">
        <v>360</v>
      </c>
      <c r="C573" s="383"/>
      <c r="D573" s="384"/>
      <c r="E573" s="328">
        <v>-4901.1350000000002</v>
      </c>
      <c r="F573" s="174"/>
      <c r="G573" s="109"/>
      <c r="H573" s="106"/>
    </row>
    <row r="574" spans="1:11" s="104" customFormat="1" ht="42.75" customHeight="1" x14ac:dyDescent="0.2">
      <c r="A574" s="6"/>
      <c r="B574" s="603" t="s">
        <v>429</v>
      </c>
      <c r="C574" s="604"/>
      <c r="D574" s="605"/>
      <c r="E574" s="328">
        <v>38738012.170000002</v>
      </c>
      <c r="F574" s="174">
        <v>0.11062782760457934</v>
      </c>
      <c r="G574" s="109"/>
      <c r="H574" s="106"/>
    </row>
    <row r="575" spans="1:11" s="104" customFormat="1" ht="15" customHeight="1" x14ac:dyDescent="0.2">
      <c r="A575" s="6"/>
      <c r="B575" s="603" t="s">
        <v>54</v>
      </c>
      <c r="C575" s="604"/>
      <c r="D575" s="605"/>
      <c r="E575" s="328">
        <v>2874045.7999999984</v>
      </c>
      <c r="F575" s="174">
        <v>4.9841298049267957E-2</v>
      </c>
      <c r="G575" s="109"/>
      <c r="H575" s="106"/>
    </row>
    <row r="576" spans="1:11" s="104" customFormat="1" ht="15" customHeight="1" x14ac:dyDescent="0.2">
      <c r="A576" s="6"/>
      <c r="B576" s="603" t="s">
        <v>627</v>
      </c>
      <c r="C576" s="604"/>
      <c r="D576" s="605"/>
      <c r="E576" s="328">
        <v>6410633.639999995</v>
      </c>
      <c r="F576" s="174">
        <v>1.5152114803489436E-3</v>
      </c>
      <c r="G576" s="109"/>
      <c r="H576" s="106"/>
    </row>
    <row r="577" spans="1:11" s="104" customFormat="1" ht="12.75" x14ac:dyDescent="0.2">
      <c r="A577" s="6"/>
      <c r="B577" s="603" t="s">
        <v>302</v>
      </c>
      <c r="C577" s="604"/>
      <c r="D577" s="605"/>
      <c r="E577" s="328">
        <v>507.43999999999994</v>
      </c>
      <c r="F577" s="174">
        <v>0.47460188306404749</v>
      </c>
      <c r="G577" s="109"/>
      <c r="H577" s="106"/>
    </row>
    <row r="578" spans="1:11" s="104" customFormat="1" ht="12.75" x14ac:dyDescent="0.2">
      <c r="A578" s="6"/>
      <c r="B578" s="169" t="s">
        <v>184</v>
      </c>
      <c r="C578" s="170"/>
      <c r="D578" s="171"/>
      <c r="E578" s="328">
        <v>76583717.459999993</v>
      </c>
      <c r="F578" s="174">
        <v>0.23306923586758721</v>
      </c>
      <c r="G578" s="109"/>
      <c r="H578" s="110"/>
    </row>
    <row r="579" spans="1:11" s="104" customFormat="1" ht="12.75" x14ac:dyDescent="0.2">
      <c r="A579" s="6"/>
      <c r="B579" s="395" t="s">
        <v>373</v>
      </c>
      <c r="C579" s="170"/>
      <c r="D579" s="171"/>
      <c r="E579" s="328">
        <v>75148032.729999989</v>
      </c>
      <c r="F579" s="174">
        <v>-2.8546838559240229E-5</v>
      </c>
      <c r="G579" s="109"/>
      <c r="H579" s="110"/>
    </row>
    <row r="580" spans="1:11" s="104" customFormat="1" ht="14.25" customHeight="1" x14ac:dyDescent="0.2">
      <c r="A580" s="6"/>
      <c r="B580" s="169" t="s">
        <v>185</v>
      </c>
      <c r="C580" s="170"/>
      <c r="D580" s="171"/>
      <c r="E580" s="328">
        <v>90288.396951000017</v>
      </c>
      <c r="F580" s="174">
        <v>9.0459789744760766E-2</v>
      </c>
      <c r="G580" s="109"/>
      <c r="H580" s="110"/>
    </row>
    <row r="581" spans="1:11" s="104" customFormat="1" ht="12.75" x14ac:dyDescent="0.2">
      <c r="A581" s="6"/>
      <c r="B581" s="603" t="s">
        <v>186</v>
      </c>
      <c r="C581" s="604"/>
      <c r="D581" s="605"/>
      <c r="E581" s="328">
        <v>12084138.150000004</v>
      </c>
      <c r="F581" s="174">
        <v>0.21170170578185177</v>
      </c>
      <c r="G581" s="109"/>
      <c r="H581" s="110"/>
    </row>
    <row r="582" spans="1:11" s="104" customFormat="1" ht="12.75" x14ac:dyDescent="0.2">
      <c r="A582" s="6"/>
      <c r="B582" s="603" t="s">
        <v>187</v>
      </c>
      <c r="C582" s="604"/>
      <c r="D582" s="605"/>
      <c r="E582" s="328"/>
      <c r="F582" s="174"/>
      <c r="G582" s="109"/>
      <c r="H582" s="106"/>
    </row>
    <row r="583" spans="1:11" s="104" customFormat="1" ht="12.75" x14ac:dyDescent="0.2">
      <c r="A583" s="6"/>
      <c r="B583" s="603" t="s">
        <v>188</v>
      </c>
      <c r="C583" s="604"/>
      <c r="D583" s="605"/>
      <c r="E583" s="328">
        <v>85707.53</v>
      </c>
      <c r="F583" s="174">
        <v>-0.12173065548592343</v>
      </c>
      <c r="G583" s="109"/>
      <c r="H583" s="106"/>
    </row>
    <row r="584" spans="1:11" s="104" customFormat="1" ht="21" customHeight="1" x14ac:dyDescent="0.2">
      <c r="A584" s="6"/>
      <c r="B584" s="603" t="s">
        <v>378</v>
      </c>
      <c r="C584" s="604"/>
      <c r="D584" s="605"/>
      <c r="E584" s="328">
        <v>252940</v>
      </c>
      <c r="F584" s="174">
        <v>-0.42699991618169086</v>
      </c>
      <c r="G584" s="109"/>
      <c r="H584" s="106"/>
    </row>
    <row r="585" spans="1:11" s="104" customFormat="1" ht="18" customHeight="1" x14ac:dyDescent="0.2">
      <c r="A585" s="6"/>
      <c r="B585" s="595" t="s">
        <v>55</v>
      </c>
      <c r="C585" s="596"/>
      <c r="D585" s="635"/>
      <c r="E585" s="327">
        <v>23284048.759431984</v>
      </c>
      <c r="F585" s="177">
        <v>-3.6260495265072246E-2</v>
      </c>
      <c r="G585" s="108"/>
      <c r="H585" s="106"/>
      <c r="K585" s="209" t="b">
        <f>IF(ABS(E585-SUM(E586,E589,E592))&lt;0.001,TRUE,FALSE)</f>
        <v>1</v>
      </c>
    </row>
    <row r="586" spans="1:11" s="104" customFormat="1" ht="15" customHeight="1" x14ac:dyDescent="0.2">
      <c r="A586" s="6"/>
      <c r="B586" s="606" t="s">
        <v>56</v>
      </c>
      <c r="C586" s="607"/>
      <c r="D586" s="608"/>
      <c r="E586" s="328">
        <v>12769775.249315985</v>
      </c>
      <c r="F586" s="174">
        <v>-0.13112244962800323</v>
      </c>
      <c r="G586" s="109"/>
      <c r="H586" s="106"/>
      <c r="K586" s="209" t="b">
        <f>IF(ABS(E586-SUM(E587:E588))&lt;0.001,TRUE,FALSE)</f>
        <v>1</v>
      </c>
    </row>
    <row r="587" spans="1:11" s="104" customFormat="1" ht="15" customHeight="1" x14ac:dyDescent="0.2">
      <c r="A587" s="6"/>
      <c r="B587" s="603" t="s">
        <v>57</v>
      </c>
      <c r="C587" s="604"/>
      <c r="D587" s="605"/>
      <c r="E587" s="328">
        <v>575033.54999999749</v>
      </c>
      <c r="F587" s="174">
        <v>8.732328387568411E-2</v>
      </c>
      <c r="G587" s="109"/>
      <c r="H587" s="111"/>
    </row>
    <row r="588" spans="1:11" s="104" customFormat="1" ht="18" customHeight="1" x14ac:dyDescent="0.2">
      <c r="A588" s="24"/>
      <c r="B588" s="603" t="s">
        <v>58</v>
      </c>
      <c r="C588" s="604"/>
      <c r="D588" s="605"/>
      <c r="E588" s="328">
        <v>12194741.699315988</v>
      </c>
      <c r="F588" s="174">
        <v>-0.13927642053616807</v>
      </c>
      <c r="G588" s="109"/>
      <c r="H588" s="112"/>
    </row>
    <row r="589" spans="1:11" s="104" customFormat="1" ht="15" customHeight="1" x14ac:dyDescent="0.2">
      <c r="A589" s="24"/>
      <c r="B589" s="606" t="s">
        <v>379</v>
      </c>
      <c r="C589" s="607"/>
      <c r="D589" s="608"/>
      <c r="E589" s="328">
        <v>10514273.510116</v>
      </c>
      <c r="F589" s="174">
        <v>0.11106462150437602</v>
      </c>
      <c r="G589" s="109"/>
      <c r="H589" s="107"/>
      <c r="K589" s="209" t="b">
        <f>IF(ABS(E589-SUM(E590:E591))&lt;0.001,TRUE,FALSE)</f>
        <v>1</v>
      </c>
    </row>
    <row r="590" spans="1:11" s="104" customFormat="1" ht="15" customHeight="1" x14ac:dyDescent="0.2">
      <c r="A590" s="6"/>
      <c r="B590" s="603" t="s">
        <v>372</v>
      </c>
      <c r="C590" s="604"/>
      <c r="D590" s="605"/>
      <c r="E590" s="328"/>
      <c r="F590" s="174"/>
      <c r="G590" s="109"/>
      <c r="H590" s="106"/>
    </row>
    <row r="591" spans="1:11" s="104" customFormat="1" ht="15" customHeight="1" x14ac:dyDescent="0.2">
      <c r="A591" s="6"/>
      <c r="B591" s="603" t="s">
        <v>434</v>
      </c>
      <c r="C591" s="604"/>
      <c r="D591" s="605"/>
      <c r="E591" s="328">
        <v>10514273.510116</v>
      </c>
      <c r="F591" s="174">
        <v>0.11106462150437602</v>
      </c>
      <c r="G591" s="109"/>
      <c r="H591" s="111"/>
    </row>
    <row r="592" spans="1:11" s="104" customFormat="1" ht="18" customHeight="1" x14ac:dyDescent="0.2">
      <c r="A592" s="6"/>
      <c r="B592" s="606" t="s">
        <v>180</v>
      </c>
      <c r="C592" s="607"/>
      <c r="D592" s="608"/>
      <c r="E592" s="328"/>
      <c r="F592" s="174"/>
      <c r="G592" s="109"/>
      <c r="H592" s="111"/>
    </row>
    <row r="593" spans="1:11" s="104" customFormat="1" ht="26.25" customHeight="1" x14ac:dyDescent="0.2">
      <c r="A593" s="24"/>
      <c r="B593" s="595" t="s">
        <v>189</v>
      </c>
      <c r="C593" s="596"/>
      <c r="D593" s="635"/>
      <c r="E593" s="327">
        <v>96697127.810000345</v>
      </c>
      <c r="F593" s="177">
        <v>5.6733437754779237E-2</v>
      </c>
      <c r="G593" s="109"/>
      <c r="H593" s="107"/>
    </row>
    <row r="594" spans="1:11" s="104" customFormat="1" ht="17.25" customHeight="1" x14ac:dyDescent="0.2">
      <c r="A594" s="6"/>
      <c r="B594" s="595" t="s">
        <v>190</v>
      </c>
      <c r="C594" s="596"/>
      <c r="D594" s="635"/>
      <c r="E594" s="327">
        <v>125848510.71999997</v>
      </c>
      <c r="F594" s="177">
        <v>0.12620953166029847</v>
      </c>
      <c r="G594" s="109"/>
      <c r="H594" s="106"/>
      <c r="K594" s="209" t="b">
        <f>IF(ABS(E594-SUM(E595:E597))&lt;0.001,TRUE,FALSE)</f>
        <v>1</v>
      </c>
    </row>
    <row r="595" spans="1:11" s="104" customFormat="1" ht="17.25" customHeight="1" x14ac:dyDescent="0.2">
      <c r="A595" s="6"/>
      <c r="B595" s="603" t="s">
        <v>191</v>
      </c>
      <c r="C595" s="604"/>
      <c r="D595" s="605"/>
      <c r="E595" s="328">
        <v>109643563.09</v>
      </c>
      <c r="F595" s="174">
        <v>0.15519163923636725</v>
      </c>
      <c r="G595" s="109"/>
      <c r="H595" s="106"/>
    </row>
    <row r="596" spans="1:11" s="104" customFormat="1" ht="17.25" customHeight="1" x14ac:dyDescent="0.2">
      <c r="A596" s="6"/>
      <c r="B596" s="603" t="s">
        <v>392</v>
      </c>
      <c r="C596" s="604"/>
      <c r="D596" s="605"/>
      <c r="E596" s="328">
        <v>40073.069999999978</v>
      </c>
      <c r="F596" s="174">
        <v>0.23997168117933998</v>
      </c>
      <c r="G596" s="109"/>
      <c r="H596" s="106"/>
    </row>
    <row r="597" spans="1:11" s="104" customFormat="1" ht="33" customHeight="1" x14ac:dyDescent="0.2">
      <c r="A597" s="6"/>
      <c r="B597" s="587" t="s">
        <v>393</v>
      </c>
      <c r="C597" s="383"/>
      <c r="D597" s="384"/>
      <c r="E597" s="328">
        <v>16164874.559999973</v>
      </c>
      <c r="F597" s="174">
        <v>-3.7755819385006273E-2</v>
      </c>
      <c r="G597" s="109"/>
      <c r="H597" s="106"/>
    </row>
    <row r="598" spans="1:11" s="104" customFormat="1" ht="32.25" customHeight="1" x14ac:dyDescent="0.2">
      <c r="A598" s="6"/>
      <c r="B598" s="595" t="s">
        <v>82</v>
      </c>
      <c r="C598" s="647"/>
      <c r="D598" s="648"/>
      <c r="E598" s="327">
        <v>-9732480</v>
      </c>
      <c r="F598" s="177">
        <v>2.7940928272225829E-2</v>
      </c>
      <c r="G598" s="102"/>
      <c r="H598" s="106"/>
    </row>
    <row r="599" spans="1:11" s="104" customFormat="1" ht="12.75" customHeight="1" x14ac:dyDescent="0.2">
      <c r="A599" s="24"/>
      <c r="B599" s="624" t="s">
        <v>60</v>
      </c>
      <c r="C599" s="625"/>
      <c r="D599" s="626"/>
      <c r="E599" s="327">
        <v>35112580.721979007</v>
      </c>
      <c r="F599" s="177">
        <v>3.3174352978589727E-2</v>
      </c>
      <c r="G599" s="105"/>
      <c r="H599" s="107"/>
      <c r="K599" s="209" t="b">
        <f>IF(ABS(E599-SUM(E600:E602))&lt;0.001,TRUE,FALSE)</f>
        <v>1</v>
      </c>
    </row>
    <row r="600" spans="1:11" s="104" customFormat="1" ht="12.75" customHeight="1" x14ac:dyDescent="0.2">
      <c r="A600" s="24"/>
      <c r="B600" s="638" t="s">
        <v>390</v>
      </c>
      <c r="C600" s="639"/>
      <c r="D600" s="640"/>
      <c r="E600" s="328">
        <v>24349665.506055012</v>
      </c>
      <c r="F600" s="174">
        <v>0.62484216090153843</v>
      </c>
      <c r="G600" s="105"/>
      <c r="H600" s="107"/>
    </row>
    <row r="601" spans="1:11" s="104" customFormat="1" ht="12.75" x14ac:dyDescent="0.2">
      <c r="A601" s="24"/>
      <c r="B601" s="638" t="s">
        <v>391</v>
      </c>
      <c r="C601" s="639"/>
      <c r="D601" s="640"/>
      <c r="E601" s="328">
        <v>10762915.215923997</v>
      </c>
      <c r="F601" s="174">
        <v>-0.43350932192605252</v>
      </c>
      <c r="G601" s="105"/>
      <c r="H601" s="107"/>
    </row>
    <row r="602" spans="1:11" s="104" customFormat="1" ht="12.75" x14ac:dyDescent="0.2">
      <c r="A602" s="24"/>
      <c r="B602" s="638" t="s">
        <v>462</v>
      </c>
      <c r="C602" s="639"/>
      <c r="D602" s="640"/>
      <c r="E602" s="328"/>
      <c r="F602" s="174"/>
      <c r="G602" s="105"/>
      <c r="H602" s="107"/>
    </row>
    <row r="603" spans="1:11" s="359" customFormat="1" ht="12.75" hidden="1" x14ac:dyDescent="0.2">
      <c r="A603" s="6"/>
      <c r="B603" s="624"/>
      <c r="C603" s="625"/>
      <c r="D603" s="626"/>
      <c r="E603" s="327"/>
      <c r="F603" s="177"/>
      <c r="G603" s="109"/>
      <c r="H603" s="106"/>
    </row>
    <row r="604" spans="1:11" s="359" customFormat="1" ht="32.25" customHeight="1" x14ac:dyDescent="0.2">
      <c r="A604" s="356"/>
      <c r="B604" s="624" t="s">
        <v>481</v>
      </c>
      <c r="C604" s="625"/>
      <c r="D604" s="626"/>
      <c r="E604" s="327"/>
      <c r="F604" s="327"/>
      <c r="G604" s="357"/>
      <c r="H604" s="358"/>
    </row>
    <row r="605" spans="1:11" s="359" customFormat="1" ht="24.75" customHeight="1" x14ac:dyDescent="0.2">
      <c r="A605" s="356"/>
      <c r="B605" s="624" t="s">
        <v>482</v>
      </c>
      <c r="C605" s="636"/>
      <c r="D605" s="637"/>
      <c r="E605" s="328"/>
      <c r="F605" s="174"/>
      <c r="G605" s="357"/>
      <c r="H605" s="358"/>
    </row>
    <row r="606" spans="1:11" s="359" customFormat="1" ht="21" customHeight="1" x14ac:dyDescent="0.2">
      <c r="A606" s="356"/>
      <c r="B606" s="624" t="s">
        <v>342</v>
      </c>
      <c r="C606" s="636"/>
      <c r="D606" s="637"/>
      <c r="E606" s="327">
        <v>322278385.16968453</v>
      </c>
      <c r="F606" s="177">
        <v>0.20083484791231188</v>
      </c>
      <c r="G606" s="357"/>
      <c r="H606" s="358"/>
      <c r="K606" s="209" t="b">
        <f>IF(ABS(E606-SUM(E607,E616))&lt;0.001,TRUE,FALSE)</f>
        <v>1</v>
      </c>
    </row>
    <row r="607" spans="1:11" s="104" customFormat="1" ht="18" customHeight="1" x14ac:dyDescent="0.2">
      <c r="A607" s="356"/>
      <c r="B607" s="595" t="s">
        <v>61</v>
      </c>
      <c r="C607" s="596"/>
      <c r="D607" s="635"/>
      <c r="E607" s="327">
        <v>90409348.544010058</v>
      </c>
      <c r="F607" s="177">
        <v>0.1495726291853483</v>
      </c>
      <c r="G607" s="357"/>
      <c r="H607" s="358"/>
      <c r="K607" s="209" t="b">
        <f>IF(ABS(E607-SUM(E608:E615))&lt;0.001,TRUE,FALSE)</f>
        <v>1</v>
      </c>
    </row>
    <row r="608" spans="1:11" s="104" customFormat="1" ht="15" customHeight="1" x14ac:dyDescent="0.2">
      <c r="A608" s="6"/>
      <c r="B608" s="603" t="s">
        <v>471</v>
      </c>
      <c r="C608" s="604"/>
      <c r="D608" s="605"/>
      <c r="E608" s="328">
        <v>16314.5</v>
      </c>
      <c r="F608" s="174"/>
      <c r="G608" s="108"/>
      <c r="H608" s="106"/>
    </row>
    <row r="609" spans="1:11" s="104" customFormat="1" ht="15" customHeight="1" x14ac:dyDescent="0.2">
      <c r="A609" s="6"/>
      <c r="B609" s="603" t="s">
        <v>473</v>
      </c>
      <c r="C609" s="604"/>
      <c r="D609" s="605"/>
      <c r="E609" s="328">
        <v>89578954.980078012</v>
      </c>
      <c r="F609" s="174">
        <v>0.14737774985304197</v>
      </c>
      <c r="G609" s="108"/>
      <c r="H609" s="106"/>
    </row>
    <row r="610" spans="1:11" s="104" customFormat="1" ht="15" customHeight="1" x14ac:dyDescent="0.2">
      <c r="A610" s="6"/>
      <c r="B610" s="603" t="s">
        <v>430</v>
      </c>
      <c r="C610" s="604"/>
      <c r="D610" s="605"/>
      <c r="E610" s="328"/>
      <c r="F610" s="174"/>
      <c r="G610" s="108"/>
      <c r="H610" s="106"/>
    </row>
    <row r="611" spans="1:11" s="104" customFormat="1" ht="12.75" customHeight="1" x14ac:dyDescent="0.2">
      <c r="A611" s="6"/>
      <c r="B611" s="603" t="s">
        <v>469</v>
      </c>
      <c r="C611" s="604"/>
      <c r="D611" s="605"/>
      <c r="E611" s="328"/>
      <c r="F611" s="174"/>
      <c r="G611" s="109"/>
      <c r="H611" s="106"/>
    </row>
    <row r="612" spans="1:11" s="104" customFormat="1" ht="12.75" customHeight="1" x14ac:dyDescent="0.2">
      <c r="A612" s="6"/>
      <c r="B612" s="603" t="s">
        <v>399</v>
      </c>
      <c r="C612" s="604"/>
      <c r="D612" s="605"/>
      <c r="E612" s="328"/>
      <c r="F612" s="174"/>
      <c r="G612" s="109"/>
      <c r="H612" s="106"/>
    </row>
    <row r="613" spans="1:11" s="104" customFormat="1" ht="12.75" customHeight="1" x14ac:dyDescent="0.2">
      <c r="A613" s="6"/>
      <c r="B613" s="603" t="s">
        <v>400</v>
      </c>
      <c r="C613" s="604"/>
      <c r="D613" s="605"/>
      <c r="E613" s="328">
        <v>0</v>
      </c>
      <c r="F613" s="174"/>
      <c r="G613" s="102"/>
      <c r="H613" s="106"/>
    </row>
    <row r="614" spans="1:11" s="104" customFormat="1" ht="12.75" customHeight="1" x14ac:dyDescent="0.2">
      <c r="A614" s="6"/>
      <c r="B614" s="638" t="s">
        <v>443</v>
      </c>
      <c r="C614" s="639"/>
      <c r="D614" s="640"/>
      <c r="E614" s="328">
        <v>785867.33393199998</v>
      </c>
      <c r="F614" s="174">
        <v>0.12062945020911275</v>
      </c>
      <c r="G614" s="102"/>
      <c r="H614" s="106"/>
    </row>
    <row r="615" spans="1:11" s="104" customFormat="1" ht="11.25" customHeight="1" x14ac:dyDescent="0.2">
      <c r="A615" s="6"/>
      <c r="B615" s="638" t="s">
        <v>401</v>
      </c>
      <c r="C615" s="639"/>
      <c r="D615" s="640"/>
      <c r="E615" s="328">
        <v>28211.73000000001</v>
      </c>
      <c r="F615" s="174">
        <v>-0.18473716971742915</v>
      </c>
      <c r="G615" s="102"/>
      <c r="H615" s="106"/>
    </row>
    <row r="616" spans="1:11" s="104" customFormat="1" ht="18.75" customHeight="1" x14ac:dyDescent="0.2">
      <c r="A616" s="6"/>
      <c r="B616" s="595" t="s">
        <v>62</v>
      </c>
      <c r="C616" s="596"/>
      <c r="D616" s="635"/>
      <c r="E616" s="327">
        <v>231869036.62567446</v>
      </c>
      <c r="F616" s="177">
        <v>0.22208355285678327</v>
      </c>
      <c r="G616" s="109"/>
      <c r="H616" s="113"/>
      <c r="K616" s="209" t="b">
        <f>IF(ABS(E616-SUM(E617:E625))&lt;0.001,TRUE,FALSE)</f>
        <v>1</v>
      </c>
    </row>
    <row r="617" spans="1:11" s="104" customFormat="1" ht="12.75" customHeight="1" x14ac:dyDescent="0.2">
      <c r="A617" s="6"/>
      <c r="B617" s="603" t="s">
        <v>470</v>
      </c>
      <c r="C617" s="604"/>
      <c r="D617" s="605"/>
      <c r="E617" s="328">
        <v>118525686.23999994</v>
      </c>
      <c r="F617" s="174">
        <v>-0.28500591737423275</v>
      </c>
      <c r="G617" s="109"/>
      <c r="H617" s="113"/>
    </row>
    <row r="618" spans="1:11" s="104" customFormat="1" ht="12.75" customHeight="1" x14ac:dyDescent="0.2">
      <c r="A618" s="6"/>
      <c r="B618" s="603" t="s">
        <v>474</v>
      </c>
      <c r="C618" s="604"/>
      <c r="D618" s="605"/>
      <c r="E618" s="328">
        <v>92565210.608411074</v>
      </c>
      <c r="F618" s="174"/>
      <c r="G618" s="109"/>
      <c r="H618" s="113"/>
    </row>
    <row r="619" spans="1:11" s="104" customFormat="1" ht="12.75" customHeight="1" x14ac:dyDescent="0.2">
      <c r="A619" s="6"/>
      <c r="B619" s="603" t="s">
        <v>402</v>
      </c>
      <c r="C619" s="604"/>
      <c r="D619" s="605"/>
      <c r="E619" s="328">
        <v>-19358.550000000003</v>
      </c>
      <c r="F619" s="174"/>
      <c r="G619" s="109"/>
      <c r="H619" s="113"/>
    </row>
    <row r="620" spans="1:11" s="104" customFormat="1" ht="12.75" customHeight="1" x14ac:dyDescent="0.2">
      <c r="A620" s="6"/>
      <c r="B620" s="603" t="s">
        <v>469</v>
      </c>
      <c r="C620" s="604"/>
      <c r="D620" s="605"/>
      <c r="E620" s="328">
        <v>1030875.1400000002</v>
      </c>
      <c r="F620" s="174">
        <v>-0.32416346116792483</v>
      </c>
      <c r="G620" s="109"/>
      <c r="H620" s="113"/>
    </row>
    <row r="621" spans="1:11" s="104" customFormat="1" ht="12.75" customHeight="1" x14ac:dyDescent="0.2">
      <c r="A621" s="6"/>
      <c r="B621" s="603" t="s">
        <v>472</v>
      </c>
      <c r="C621" s="604"/>
      <c r="D621" s="605"/>
      <c r="E621" s="328">
        <v>16173176.089999996</v>
      </c>
      <c r="F621" s="174"/>
      <c r="G621" s="109"/>
      <c r="H621" s="113"/>
    </row>
    <row r="622" spans="1:11" s="104" customFormat="1" ht="12.75" customHeight="1" x14ac:dyDescent="0.2">
      <c r="A622" s="6"/>
      <c r="B622" s="603" t="s">
        <v>399</v>
      </c>
      <c r="C622" s="604"/>
      <c r="D622" s="605"/>
      <c r="E622" s="328">
        <v>518998.03222900012</v>
      </c>
      <c r="F622" s="174"/>
      <c r="G622" s="109"/>
      <c r="H622" s="113"/>
    </row>
    <row r="623" spans="1:11" s="104" customFormat="1" ht="12.75" customHeight="1" x14ac:dyDescent="0.2">
      <c r="A623" s="6"/>
      <c r="B623" s="603" t="s">
        <v>400</v>
      </c>
      <c r="C623" s="604"/>
      <c r="D623" s="605"/>
      <c r="E623" s="328">
        <v>0</v>
      </c>
      <c r="F623" s="174">
        <v>-1</v>
      </c>
      <c r="G623" s="109"/>
      <c r="H623" s="113"/>
    </row>
    <row r="624" spans="1:11" s="457" customFormat="1" ht="12.75" customHeight="1" x14ac:dyDescent="0.2">
      <c r="A624" s="6"/>
      <c r="B624" s="169" t="s">
        <v>425</v>
      </c>
      <c r="C624" s="383"/>
      <c r="D624" s="384"/>
      <c r="E624" s="328">
        <v>2553141.0183599987</v>
      </c>
      <c r="F624" s="174">
        <v>1.3338948514661331E-2</v>
      </c>
      <c r="G624" s="109"/>
      <c r="H624" s="113"/>
    </row>
    <row r="625" spans="1:11" s="457" customFormat="1" ht="21" customHeight="1" x14ac:dyDescent="0.2">
      <c r="A625" s="452"/>
      <c r="B625" s="644" t="s">
        <v>403</v>
      </c>
      <c r="C625" s="645"/>
      <c r="D625" s="646"/>
      <c r="E625" s="453">
        <v>521308.04667500005</v>
      </c>
      <c r="F625" s="454">
        <v>-0.83048009748047125</v>
      </c>
      <c r="G625" s="455"/>
      <c r="H625" s="456"/>
    </row>
    <row r="626" spans="1:11" s="457" customFormat="1" ht="18.75" customHeight="1" x14ac:dyDescent="0.2">
      <c r="A626" s="452"/>
      <c r="B626" s="624" t="s">
        <v>343</v>
      </c>
      <c r="C626" s="625"/>
      <c r="D626" s="625"/>
      <c r="E626" s="458"/>
      <c r="F626" s="459"/>
      <c r="G626" s="460"/>
      <c r="H626" s="461"/>
    </row>
    <row r="627" spans="1:11" s="457" customFormat="1" ht="15" customHeight="1" x14ac:dyDescent="0.2">
      <c r="A627" s="452"/>
      <c r="B627" s="624" t="s">
        <v>344</v>
      </c>
      <c r="C627" s="625"/>
      <c r="D627" s="625"/>
      <c r="E627" s="458">
        <v>22738014.229025032</v>
      </c>
      <c r="F627" s="459">
        <v>6.1067819233160403E-3</v>
      </c>
      <c r="G627" s="460"/>
      <c r="H627" s="461"/>
      <c r="K627" s="209" t="b">
        <f>IF(ABS(E627-SUM(E628:E630))&lt;0.001,TRUE,FALSE)</f>
        <v>1</v>
      </c>
    </row>
    <row r="628" spans="1:11" s="457" customFormat="1" ht="12.75" customHeight="1" x14ac:dyDescent="0.2">
      <c r="A628" s="452"/>
      <c r="B628" s="595" t="s">
        <v>63</v>
      </c>
      <c r="C628" s="596"/>
      <c r="D628" s="596"/>
      <c r="E628" s="453">
        <v>7183959.9490250191</v>
      </c>
      <c r="F628" s="454">
        <v>5.0141792837394394E-2</v>
      </c>
      <c r="G628" s="462"/>
      <c r="H628" s="461"/>
    </row>
    <row r="629" spans="1:11" s="751" customFormat="1" ht="22.5" customHeight="1" x14ac:dyDescent="0.2">
      <c r="A629" s="452"/>
      <c r="B629" s="595" t="s">
        <v>64</v>
      </c>
      <c r="C629" s="596"/>
      <c r="D629" s="596"/>
      <c r="E629" s="453">
        <v>15554054.280000014</v>
      </c>
      <c r="F629" s="454">
        <v>6.2356027534591352E-2</v>
      </c>
      <c r="G629" s="462"/>
      <c r="H629" s="461"/>
      <c r="J629" s="457"/>
    </row>
    <row r="630" spans="1:11" s="751" customFormat="1" ht="22.5" customHeight="1" x14ac:dyDescent="0.2">
      <c r="A630" s="452"/>
      <c r="B630" s="595" t="s">
        <v>478</v>
      </c>
      <c r="C630" s="596"/>
      <c r="D630" s="596"/>
      <c r="E630" s="453"/>
      <c r="F630" s="454"/>
      <c r="G630" s="462"/>
      <c r="H630" s="461"/>
      <c r="J630" s="457"/>
    </row>
    <row r="631" spans="1:11" s="751" customFormat="1" ht="22.5" customHeight="1" x14ac:dyDescent="0.2">
      <c r="A631" s="452"/>
      <c r="B631" s="595" t="s">
        <v>479</v>
      </c>
      <c r="C631" s="596"/>
      <c r="D631" s="596"/>
      <c r="E631" s="453"/>
      <c r="F631" s="454"/>
      <c r="G631" s="462"/>
      <c r="H631" s="461"/>
      <c r="J631" s="457"/>
    </row>
    <row r="632" spans="1:11" ht="18.75" customHeight="1" x14ac:dyDescent="0.2">
      <c r="A632" s="463"/>
      <c r="B632" s="641" t="s">
        <v>290</v>
      </c>
      <c r="C632" s="642"/>
      <c r="D632" s="643"/>
      <c r="E632" s="326">
        <v>1548126068.9920735</v>
      </c>
      <c r="F632" s="243">
        <v>8.958655852552444E-2</v>
      </c>
      <c r="G632" s="464"/>
      <c r="H632" s="465"/>
      <c r="I632" s="8"/>
      <c r="K632" s="209" t="b">
        <f>IF(ABS(E632-SUM(E570,E599,E603:E606,E626:E627))&lt;0.001,TRUE,FALSE)</f>
        <v>1</v>
      </c>
    </row>
    <row r="633" spans="1:11" ht="22.5" customHeight="1" x14ac:dyDescent="0.25">
      <c r="B633" s="7" t="s">
        <v>288</v>
      </c>
      <c r="C633" s="8"/>
      <c r="D633" s="8"/>
      <c r="E633" s="8"/>
      <c r="F633" s="115"/>
      <c r="G633" s="115"/>
      <c r="H633" s="115"/>
    </row>
    <row r="634" spans="1:11" ht="19.5" customHeight="1" x14ac:dyDescent="0.2">
      <c r="B634" s="9"/>
      <c r="C634" s="10" t="str">
        <f>$C$3</f>
        <v>MOIS D'OCTOBRE 2024</v>
      </c>
      <c r="D634" s="11"/>
      <c r="F634" s="116"/>
      <c r="G634" s="116"/>
      <c r="H634" s="116"/>
      <c r="I634" s="15"/>
    </row>
    <row r="635" spans="1:11" ht="12.75" x14ac:dyDescent="0.2">
      <c r="B635" s="12" t="str">
        <f>B567</f>
        <v xml:space="preserve">             I - ASSURANCE MALADIE : DÉPENSES en milliers d'euros</v>
      </c>
      <c r="C635" s="13"/>
      <c r="D635" s="13"/>
      <c r="E635" s="13"/>
      <c r="F635" s="14"/>
      <c r="G635" s="15"/>
      <c r="H635" s="15"/>
      <c r="I635" s="20"/>
    </row>
    <row r="636" spans="1:11" ht="12.75" x14ac:dyDescent="0.2">
      <c r="B636" s="597"/>
      <c r="C636" s="598"/>
      <c r="D636" s="87"/>
      <c r="E636" s="750" t="s">
        <v>6</v>
      </c>
      <c r="F636" s="339" t="str">
        <f>$H$5</f>
        <v>GAM</v>
      </c>
      <c r="G636" s="749"/>
      <c r="H636" s="89"/>
      <c r="I636" s="20"/>
    </row>
    <row r="637" spans="1:11" ht="15.75" customHeight="1" x14ac:dyDescent="0.2">
      <c r="A637" s="114"/>
      <c r="B637" s="126" t="s">
        <v>475</v>
      </c>
      <c r="C637" s="126"/>
      <c r="D637" s="126"/>
      <c r="E637" s="326">
        <v>76825760.195106</v>
      </c>
      <c r="F637" s="243">
        <v>0.17220374556134121</v>
      </c>
      <c r="G637" s="204"/>
      <c r="H637" s="119"/>
      <c r="I637" s="111"/>
      <c r="K637" s="209"/>
    </row>
    <row r="638" spans="1:11" s="121" customFormat="1" ht="17.25" customHeight="1" x14ac:dyDescent="0.2">
      <c r="A638" s="6"/>
      <c r="B638" s="123"/>
      <c r="C638" s="124"/>
      <c r="D638" s="124"/>
      <c r="E638" s="748"/>
      <c r="F638" s="747"/>
      <c r="G638" s="205"/>
      <c r="H638" s="125"/>
      <c r="I638" s="120"/>
      <c r="J638" s="104"/>
    </row>
    <row r="639" spans="1:11" ht="12.75" x14ac:dyDescent="0.2">
      <c r="A639" s="114"/>
      <c r="B639" s="126" t="s">
        <v>30</v>
      </c>
      <c r="C639" s="127"/>
      <c r="D639" s="128"/>
      <c r="E639" s="411">
        <v>8049695326.3482819</v>
      </c>
      <c r="F639" s="412">
        <v>-9.0778965754851004E-2</v>
      </c>
      <c r="G639" s="206"/>
      <c r="H639" s="129"/>
      <c r="I639" s="111"/>
      <c r="K639" s="209" t="b">
        <f>IF(ABS(E639-SUM(E564,E632,E637))&lt;0.001,TRUE,FALSE)</f>
        <v>1</v>
      </c>
    </row>
    <row r="640" spans="1:11" ht="12.75" x14ac:dyDescent="0.2">
      <c r="B640" s="218"/>
      <c r="C640" s="127"/>
      <c r="D640" s="127"/>
      <c r="E640" s="409"/>
      <c r="F640" s="410"/>
      <c r="G640" s="206"/>
      <c r="H640" s="130"/>
      <c r="I640" s="111"/>
    </row>
    <row r="641" spans="1:10" ht="12.75" x14ac:dyDescent="0.2">
      <c r="B641" s="126" t="s">
        <v>240</v>
      </c>
      <c r="C641" s="127"/>
      <c r="D641" s="128"/>
      <c r="E641" s="411">
        <v>5694571.2800000003</v>
      </c>
      <c r="F641" s="412">
        <v>0.33391691536212753</v>
      </c>
      <c r="G641" s="206"/>
      <c r="H641" s="129"/>
      <c r="I641" s="111"/>
    </row>
    <row r="642" spans="1:10" s="121" customFormat="1" ht="17.25" customHeight="1" x14ac:dyDescent="0.2">
      <c r="A642" s="6"/>
      <c r="B642" s="216"/>
      <c r="C642" s="573"/>
      <c r="D642" s="573"/>
      <c r="E642" s="402"/>
      <c r="F642" s="209"/>
      <c r="G642" s="206"/>
      <c r="H642" s="129"/>
      <c r="I642" s="120"/>
      <c r="J642" s="104"/>
    </row>
    <row r="643" spans="1:10" ht="12.75" x14ac:dyDescent="0.2">
      <c r="A643" s="114"/>
      <c r="B643" s="126" t="s">
        <v>437</v>
      </c>
      <c r="C643" s="127"/>
      <c r="D643" s="128"/>
      <c r="E643" s="407">
        <v>12987355.019999998</v>
      </c>
      <c r="F643" s="408">
        <v>0.90131380076258139</v>
      </c>
      <c r="G643" s="206"/>
      <c r="H643" s="129"/>
      <c r="I643" s="111"/>
      <c r="J643" s="104"/>
    </row>
    <row r="644" spans="1:10" ht="12.75" customHeight="1" x14ac:dyDescent="0.2">
      <c r="B644" s="216"/>
      <c r="C644" s="217"/>
      <c r="D644" s="584"/>
      <c r="E644" s="402"/>
      <c r="F644" s="209"/>
      <c r="G644" s="173"/>
      <c r="H644" s="130"/>
      <c r="I644" s="111"/>
      <c r="J644" s="104"/>
    </row>
    <row r="645" spans="1:10" ht="12.75" customHeight="1" x14ac:dyDescent="0.2">
      <c r="B645" s="126" t="s">
        <v>19</v>
      </c>
      <c r="C645" s="131"/>
      <c r="D645" s="403"/>
      <c r="E645" s="411"/>
      <c r="F645" s="412"/>
      <c r="G645" s="173"/>
      <c r="H645" s="130"/>
      <c r="I645" s="111"/>
    </row>
    <row r="646" spans="1:10" ht="12.75" customHeight="1" x14ac:dyDescent="0.2">
      <c r="B646" s="216"/>
      <c r="C646" s="217"/>
      <c r="D646" s="584"/>
      <c r="E646" s="208"/>
      <c r="F646" s="209"/>
      <c r="G646" s="173"/>
      <c r="H646" s="130"/>
      <c r="I646" s="111"/>
      <c r="J646" s="104"/>
    </row>
    <row r="647" spans="1:10" ht="12.75" customHeight="1" x14ac:dyDescent="0.2">
      <c r="B647" s="126" t="s">
        <v>44</v>
      </c>
      <c r="C647" s="131"/>
      <c r="D647" s="403"/>
      <c r="E647" s="411"/>
      <c r="F647" s="412"/>
      <c r="G647" s="173"/>
      <c r="H647" s="130"/>
      <c r="I647" s="111"/>
    </row>
    <row r="648" spans="1:10" ht="12.75" customHeight="1" x14ac:dyDescent="0.2">
      <c r="B648" s="216"/>
      <c r="C648" s="217"/>
      <c r="D648" s="584"/>
      <c r="E648" s="208"/>
      <c r="F648" s="209"/>
      <c r="G648" s="173"/>
      <c r="H648" s="130"/>
      <c r="I648" s="111"/>
      <c r="J648" s="104"/>
    </row>
    <row r="649" spans="1:10" ht="12.75" customHeight="1" x14ac:dyDescent="0.2">
      <c r="B649" s="233" t="s">
        <v>42</v>
      </c>
      <c r="C649" s="131"/>
      <c r="D649" s="403"/>
      <c r="E649" s="411"/>
      <c r="F649" s="412"/>
      <c r="G649" s="173"/>
      <c r="H649" s="130"/>
      <c r="I649" s="111"/>
      <c r="J649" s="104"/>
    </row>
    <row r="650" spans="1:10" ht="12.75" customHeight="1" x14ac:dyDescent="0.2">
      <c r="B650" s="149" t="s">
        <v>83</v>
      </c>
      <c r="C650" s="217"/>
      <c r="D650" s="746"/>
      <c r="E650" s="30">
        <v>807</v>
      </c>
      <c r="F650" s="179"/>
      <c r="G650" s="173"/>
      <c r="H650" s="130"/>
      <c r="I650" s="111"/>
      <c r="J650" s="104"/>
    </row>
    <row r="651" spans="1:10" ht="16.5" customHeight="1" x14ac:dyDescent="0.2">
      <c r="B651" s="162" t="s">
        <v>84</v>
      </c>
      <c r="C651" s="231"/>
      <c r="D651" s="745"/>
      <c r="E651" s="744"/>
      <c r="F651" s="187"/>
      <c r="G651" s="173"/>
      <c r="H651" s="130"/>
      <c r="I651" s="111"/>
    </row>
    <row r="652" spans="1:10" ht="16.5" hidden="1" customHeight="1" x14ac:dyDescent="0.2">
      <c r="B652" s="71"/>
      <c r="C652" s="217"/>
      <c r="D652" s="584"/>
      <c r="E652" s="254"/>
      <c r="F652" s="255"/>
      <c r="G652" s="173"/>
      <c r="H652" s="130"/>
      <c r="I652" s="111"/>
    </row>
    <row r="653" spans="1:10" ht="16.5" hidden="1" customHeight="1" x14ac:dyDescent="0.2">
      <c r="B653" s="71"/>
      <c r="C653" s="217"/>
      <c r="D653" s="584"/>
      <c r="E653" s="254"/>
      <c r="F653" s="255"/>
      <c r="G653" s="173"/>
      <c r="H653" s="130"/>
      <c r="I653" s="111"/>
    </row>
    <row r="654" spans="1:10" ht="16.5" hidden="1" customHeight="1" x14ac:dyDescent="0.2">
      <c r="B654" s="71"/>
      <c r="C654" s="217"/>
      <c r="D654" s="584"/>
      <c r="E654" s="254"/>
      <c r="F654" s="255"/>
      <c r="G654" s="173"/>
      <c r="H654" s="130"/>
      <c r="I654" s="111"/>
    </row>
    <row r="655" spans="1:10" ht="16.5" hidden="1" customHeight="1" x14ac:dyDescent="0.2">
      <c r="B655" s="71"/>
      <c r="C655" s="217"/>
      <c r="D655" s="584"/>
      <c r="E655" s="254"/>
      <c r="F655" s="255"/>
      <c r="G655" s="173"/>
      <c r="H655" s="130"/>
      <c r="I655" s="111"/>
    </row>
    <row r="656" spans="1:10" ht="16.5" customHeight="1" x14ac:dyDescent="0.2">
      <c r="B656" s="71"/>
      <c r="C656" s="217"/>
      <c r="D656" s="584"/>
      <c r="E656" s="254"/>
      <c r="F656" s="255"/>
      <c r="G656" s="173"/>
      <c r="H656" s="130"/>
      <c r="I656" s="111"/>
    </row>
    <row r="657" spans="1:11" ht="16.5" customHeight="1" x14ac:dyDescent="0.2">
      <c r="B657" s="233" t="s">
        <v>384</v>
      </c>
      <c r="C657" s="131"/>
      <c r="D657" s="403"/>
      <c r="E657" s="411">
        <v>377342175</v>
      </c>
      <c r="F657" s="412">
        <v>0</v>
      </c>
      <c r="G657" s="173"/>
      <c r="H657" s="130"/>
      <c r="I657" s="111"/>
    </row>
    <row r="658" spans="1:11" ht="16.5" customHeight="1" thickBot="1" x14ac:dyDescent="0.25">
      <c r="B658" s="71"/>
      <c r="C658" s="217"/>
      <c r="D658" s="584"/>
      <c r="E658" s="254"/>
      <c r="F658" s="255"/>
      <c r="G658" s="173"/>
      <c r="H658" s="130"/>
      <c r="I658" s="111"/>
    </row>
    <row r="659" spans="1:11" ht="16.5" customHeight="1" thickBot="1" x14ac:dyDescent="0.25">
      <c r="B659" s="133" t="s">
        <v>289</v>
      </c>
      <c r="C659" s="134"/>
      <c r="D659" s="134"/>
      <c r="E659" s="417">
        <v>17184835995.39447</v>
      </c>
      <c r="F659" s="418">
        <v>-1.1341326443234157E-2</v>
      </c>
      <c r="G659" s="207"/>
      <c r="H659" s="135"/>
      <c r="I659" s="111"/>
      <c r="K659" s="209" t="b">
        <f>IF(ABS(E659-SUM(E511,E514:E518,m_maladie,E641,E643,E645,E647,E649:E651,E657))&lt;0.001,TRUE,FALSE)</f>
        <v>1</v>
      </c>
    </row>
    <row r="660" spans="1:11" ht="16.5" customHeight="1" x14ac:dyDescent="0.2">
      <c r="I660" s="111"/>
    </row>
    <row r="661" spans="1:11" s="136" customFormat="1" ht="39" customHeight="1" x14ac:dyDescent="0.2">
      <c r="A661" s="6"/>
      <c r="B661" s="5"/>
      <c r="C661" s="3"/>
      <c r="D661" s="3"/>
      <c r="E661" s="3"/>
      <c r="F661" s="3"/>
      <c r="G661" s="3"/>
      <c r="H661" s="3"/>
      <c r="I661" s="85"/>
      <c r="J661" s="104"/>
    </row>
  </sheetData>
  <dataConsolidate/>
  <mergeCells count="93">
    <mergeCell ref="B631:D631"/>
    <mergeCell ref="B636:C636"/>
    <mergeCell ref="B561:C561"/>
    <mergeCell ref="B558:C558"/>
    <mergeCell ref="B560:C560"/>
    <mergeCell ref="B572:D572"/>
    <mergeCell ref="B574:D574"/>
    <mergeCell ref="B559:C559"/>
    <mergeCell ref="B586:D586"/>
    <mergeCell ref="B581:D581"/>
    <mergeCell ref="B526:C526"/>
    <mergeCell ref="B541:C541"/>
    <mergeCell ref="B556:C556"/>
    <mergeCell ref="B548:C548"/>
    <mergeCell ref="B544:C544"/>
    <mergeCell ref="B527:C527"/>
    <mergeCell ref="B530:C530"/>
    <mergeCell ref="B547:C547"/>
    <mergeCell ref="B528:C528"/>
    <mergeCell ref="B539:C539"/>
    <mergeCell ref="B538:C538"/>
    <mergeCell ref="B531:C531"/>
    <mergeCell ref="B535:C535"/>
    <mergeCell ref="B536:C536"/>
    <mergeCell ref="B542:C542"/>
    <mergeCell ref="B540:C540"/>
    <mergeCell ref="B537:C537"/>
    <mergeCell ref="B543:C543"/>
    <mergeCell ref="B562:C562"/>
    <mergeCell ref="B570:D570"/>
    <mergeCell ref="B553:C553"/>
    <mergeCell ref="B546:C546"/>
    <mergeCell ref="B564:C564"/>
    <mergeCell ref="B569:D569"/>
    <mergeCell ref="B551:C551"/>
    <mergeCell ref="B552:C552"/>
    <mergeCell ref="B554:C554"/>
    <mergeCell ref="B555:C555"/>
    <mergeCell ref="B563:C563"/>
    <mergeCell ref="B568:C568"/>
    <mergeCell ref="B583:D583"/>
    <mergeCell ref="B584:D584"/>
    <mergeCell ref="B557:C557"/>
    <mergeCell ref="B575:D575"/>
    <mergeCell ref="B576:D576"/>
    <mergeCell ref="B571:D571"/>
    <mergeCell ref="B577:D577"/>
    <mergeCell ref="B591:D591"/>
    <mergeCell ref="B592:D592"/>
    <mergeCell ref="B593:D593"/>
    <mergeCell ref="B594:D594"/>
    <mergeCell ref="B585:D585"/>
    <mergeCell ref="B587:D587"/>
    <mergeCell ref="B588:D588"/>
    <mergeCell ref="B589:D589"/>
    <mergeCell ref="B590:D590"/>
    <mergeCell ref="B605:D605"/>
    <mergeCell ref="B600:D600"/>
    <mergeCell ref="B601:D601"/>
    <mergeCell ref="B609:D609"/>
    <mergeCell ref="B618:D618"/>
    <mergeCell ref="B619:D619"/>
    <mergeCell ref="B610:D610"/>
    <mergeCell ref="B599:D599"/>
    <mergeCell ref="B606:D606"/>
    <mergeCell ref="B632:D632"/>
    <mergeCell ref="B620:D620"/>
    <mergeCell ref="B622:D622"/>
    <mergeCell ref="B623:D623"/>
    <mergeCell ref="B626:D626"/>
    <mergeCell ref="B625:D625"/>
    <mergeCell ref="B627:D627"/>
    <mergeCell ref="B628:D628"/>
    <mergeCell ref="B545:C545"/>
    <mergeCell ref="B613:D613"/>
    <mergeCell ref="B604:D604"/>
    <mergeCell ref="B582:D582"/>
    <mergeCell ref="B598:D598"/>
    <mergeCell ref="B611:D611"/>
    <mergeCell ref="B612:D612"/>
    <mergeCell ref="B595:D595"/>
    <mergeCell ref="B596:D596"/>
    <mergeCell ref="B608:D608"/>
    <mergeCell ref="B630:D630"/>
    <mergeCell ref="B602:D602"/>
    <mergeCell ref="B615:D615"/>
    <mergeCell ref="B614:D614"/>
    <mergeCell ref="B616:D616"/>
    <mergeCell ref="B617:D617"/>
    <mergeCell ref="B603:D603"/>
    <mergeCell ref="B629:D629"/>
    <mergeCell ref="B621:D621"/>
    <mergeCell ref="B607:D607"/>
  </mergeCells>
  <printOptions headings="1"/>
  <pageMargins left="0.19685039370078741" right="0.19685039370078741" top="0.27559055118110237" bottom="0.19685039370078741" header="0.31496062992125984" footer="0.51181102362204722"/>
  <pageSetup paperSize="9" scale="43" fitToHeight="7" orientation="portrait" r:id="rId1"/>
  <headerFooter alignWithMargins="0">
    <oddFooter xml:space="preserve">&amp;R&amp;8
</oddFooter>
  </headerFooter>
  <rowBreaks count="5" manualBreakCount="5">
    <brk id="156" max="8" man="1"/>
    <brk id="303" max="8" man="1"/>
    <brk id="426" max="8" man="1"/>
    <brk id="522" max="8" man="1"/>
    <brk id="632"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tabColor indexed="45"/>
  </sheetPr>
  <dimension ref="A1:K609"/>
  <sheetViews>
    <sheetView showZeros="0" view="pageBreakPreview" topLeftCell="A450" zoomScale="115" zoomScaleNormal="100" zoomScaleSheetLayoutView="115" workbookViewId="0">
      <selection activeCell="E606" sqref="E606:F606"/>
    </sheetView>
  </sheetViews>
  <sheetFormatPr baseColWidth="10" defaultRowHeight="11.25" x14ac:dyDescent="0.2"/>
  <cols>
    <col min="1" max="1" width="4" style="6" customWidth="1"/>
    <col min="2" max="2" width="64.28515625" style="5" customWidth="1"/>
    <col min="3" max="3" width="15" style="3" bestFit="1" customWidth="1"/>
    <col min="4" max="4" width="15.42578125" style="3" customWidth="1"/>
    <col min="5" max="5" width="15" style="3" customWidth="1"/>
    <col min="6" max="6" width="14.85546875" style="3" bestFit="1" customWidth="1"/>
    <col min="7" max="7" width="13.140625" style="3" bestFit="1" customWidth="1"/>
    <col min="8" max="8" width="6.5703125" style="3" bestFit="1" customWidth="1"/>
    <col min="9" max="9" width="2.5703125" style="3" hidden="1" customWidth="1"/>
    <col min="10" max="10" width="4" style="5" bestFit="1" customWidth="1"/>
    <col min="11" max="16384" width="11.42578125" style="5"/>
  </cols>
  <sheetData>
    <row r="1" spans="1:9" ht="9" customHeight="1" x14ac:dyDescent="0.2">
      <c r="A1" s="1"/>
      <c r="B1" s="43"/>
      <c r="F1" s="5"/>
      <c r="G1" s="5"/>
      <c r="H1" s="5"/>
      <c r="I1" s="4"/>
    </row>
    <row r="2" spans="1:9" ht="18" customHeight="1" x14ac:dyDescent="0.25">
      <c r="B2" s="7" t="s">
        <v>288</v>
      </c>
      <c r="C2" s="8"/>
      <c r="D2" s="8"/>
      <c r="E2" s="8"/>
      <c r="F2" s="8"/>
      <c r="G2" s="8"/>
      <c r="H2" s="8"/>
      <c r="I2" s="8"/>
    </row>
    <row r="3" spans="1:9" ht="12" customHeight="1" x14ac:dyDescent="0.2">
      <c r="B3" s="9"/>
      <c r="C3" s="10" t="str">
        <f>AT_mnt!C3</f>
        <v>MOIS D'OCTOBRE 2024</v>
      </c>
      <c r="D3" s="11"/>
    </row>
    <row r="4" spans="1:9" ht="14.25" customHeight="1" x14ac:dyDescent="0.2">
      <c r="B4" s="12" t="s">
        <v>275</v>
      </c>
      <c r="C4" s="13"/>
      <c r="D4" s="13"/>
      <c r="E4" s="13"/>
      <c r="F4" s="14"/>
      <c r="G4" s="15"/>
      <c r="H4" s="5"/>
      <c r="I4" s="5"/>
    </row>
    <row r="5" spans="1:9" ht="12" customHeight="1" x14ac:dyDescent="0.2">
      <c r="B5" s="16" t="s">
        <v>4</v>
      </c>
      <c r="C5" s="18" t="s">
        <v>6</v>
      </c>
      <c r="D5" s="219" t="s">
        <v>3</v>
      </c>
      <c r="E5" s="219" t="s">
        <v>237</v>
      </c>
      <c r="F5" s="19" t="str">
        <f>Maladie_mnt!$H$5</f>
        <v>GAM</v>
      </c>
      <c r="G5" s="20"/>
      <c r="H5" s="5"/>
      <c r="I5" s="5"/>
    </row>
    <row r="6" spans="1:9" ht="9.75" customHeight="1" x14ac:dyDescent="0.2">
      <c r="B6" s="21"/>
      <c r="C6" s="17"/>
      <c r="D6" s="220" t="s">
        <v>241</v>
      </c>
      <c r="E6" s="220" t="s">
        <v>239</v>
      </c>
      <c r="F6" s="22" t="str">
        <f>Maladie_mnt!$H$6</f>
        <v>en %</v>
      </c>
      <c r="G6" s="23"/>
      <c r="H6" s="5"/>
      <c r="I6" s="5"/>
    </row>
    <row r="7" spans="1:9" s="28" customFormat="1" ht="16.5" customHeight="1" x14ac:dyDescent="0.2">
      <c r="A7" s="24"/>
      <c r="B7" s="25" t="s">
        <v>170</v>
      </c>
      <c r="C7" s="26"/>
      <c r="D7" s="221"/>
      <c r="E7" s="221"/>
      <c r="F7" s="181"/>
      <c r="G7" s="27"/>
    </row>
    <row r="8" spans="1:9" ht="12" customHeight="1" x14ac:dyDescent="0.2">
      <c r="B8" s="31" t="s">
        <v>88</v>
      </c>
      <c r="C8" s="30"/>
      <c r="D8" s="222"/>
      <c r="E8" s="222"/>
      <c r="F8" s="179"/>
      <c r="G8" s="20"/>
      <c r="H8" s="5"/>
      <c r="I8" s="5"/>
    </row>
    <row r="9" spans="1:9" ht="10.5" customHeight="1" x14ac:dyDescent="0.2">
      <c r="B9" s="16" t="s">
        <v>22</v>
      </c>
      <c r="C9" s="289">
        <v>2519676.7999999993</v>
      </c>
      <c r="D9" s="290">
        <v>30622.890000000003</v>
      </c>
      <c r="E9" s="290">
        <v>13636.13</v>
      </c>
      <c r="F9" s="179">
        <v>1.9909243230289198E-2</v>
      </c>
      <c r="G9" s="20"/>
      <c r="H9" s="5"/>
      <c r="I9" s="5"/>
    </row>
    <row r="10" spans="1:9" ht="10.5" customHeight="1" x14ac:dyDescent="0.2">
      <c r="B10" s="16" t="s">
        <v>100</v>
      </c>
      <c r="C10" s="289">
        <v>41564.340000000004</v>
      </c>
      <c r="D10" s="290"/>
      <c r="E10" s="290">
        <v>123.48</v>
      </c>
      <c r="F10" s="179">
        <v>-4.6283244950888425E-2</v>
      </c>
      <c r="G10" s="20"/>
      <c r="H10" s="5"/>
      <c r="I10" s="5"/>
    </row>
    <row r="11" spans="1:9" ht="10.5" customHeight="1" x14ac:dyDescent="0.2">
      <c r="B11" s="16" t="s">
        <v>340</v>
      </c>
      <c r="C11" s="289">
        <v>323995.92000000016</v>
      </c>
      <c r="D11" s="290">
        <v>4979.3799999999992</v>
      </c>
      <c r="E11" s="290">
        <v>747.2</v>
      </c>
      <c r="F11" s="179">
        <v>-0.17331764386131732</v>
      </c>
      <c r="G11" s="20"/>
      <c r="H11" s="5"/>
      <c r="I11" s="5"/>
    </row>
    <row r="12" spans="1:9" ht="10.5" customHeight="1" x14ac:dyDescent="0.2">
      <c r="B12" s="340" t="s">
        <v>90</v>
      </c>
      <c r="C12" s="289">
        <v>323647.24000000022</v>
      </c>
      <c r="D12" s="290">
        <v>4979.3799999999992</v>
      </c>
      <c r="E12" s="290">
        <v>747.2</v>
      </c>
      <c r="F12" s="179">
        <v>-0.17320584713606779</v>
      </c>
      <c r="G12" s="20"/>
      <c r="H12" s="5"/>
      <c r="I12" s="5"/>
    </row>
    <row r="13" spans="1:9" ht="10.5" customHeight="1" x14ac:dyDescent="0.2">
      <c r="B13" s="33" t="s">
        <v>304</v>
      </c>
      <c r="C13" s="289">
        <v>4492.5200000000004</v>
      </c>
      <c r="D13" s="290">
        <v>305.87</v>
      </c>
      <c r="E13" s="290">
        <v>62.7</v>
      </c>
      <c r="F13" s="179">
        <v>-8.9716937166939847E-2</v>
      </c>
      <c r="G13" s="20"/>
      <c r="H13" s="5"/>
      <c r="I13" s="5"/>
    </row>
    <row r="14" spans="1:9" ht="10.5" customHeight="1" x14ac:dyDescent="0.2">
      <c r="B14" s="33" t="s">
        <v>305</v>
      </c>
      <c r="C14" s="289">
        <v>87.570000000000007</v>
      </c>
      <c r="D14" s="290">
        <v>87.570000000000007</v>
      </c>
      <c r="E14" s="290"/>
      <c r="F14" s="179"/>
      <c r="G14" s="20"/>
      <c r="H14" s="5"/>
      <c r="I14" s="5"/>
    </row>
    <row r="15" spans="1:9" ht="10.5" customHeight="1" x14ac:dyDescent="0.2">
      <c r="B15" s="33" t="s">
        <v>306</v>
      </c>
      <c r="C15" s="289"/>
      <c r="D15" s="290"/>
      <c r="E15" s="290"/>
      <c r="F15" s="179"/>
      <c r="G15" s="20"/>
      <c r="H15" s="5"/>
      <c r="I15" s="5"/>
    </row>
    <row r="16" spans="1:9" ht="10.5" customHeight="1" x14ac:dyDescent="0.2">
      <c r="B16" s="33" t="s">
        <v>307</v>
      </c>
      <c r="C16" s="289">
        <v>241316.67000000019</v>
      </c>
      <c r="D16" s="290">
        <v>2616.4699999999998</v>
      </c>
      <c r="E16" s="290">
        <v>492.64000000000004</v>
      </c>
      <c r="F16" s="179">
        <v>-0.23059234717050159</v>
      </c>
      <c r="G16" s="20"/>
      <c r="H16" s="5"/>
      <c r="I16" s="5"/>
    </row>
    <row r="17" spans="1:9" ht="10.5" customHeight="1" x14ac:dyDescent="0.2">
      <c r="B17" s="33" t="s">
        <v>308</v>
      </c>
      <c r="C17" s="289">
        <v>331.83</v>
      </c>
      <c r="D17" s="290">
        <v>44.21</v>
      </c>
      <c r="E17" s="290"/>
      <c r="F17" s="179"/>
      <c r="G17" s="20"/>
      <c r="H17" s="5"/>
      <c r="I17" s="5"/>
    </row>
    <row r="18" spans="1:9" ht="10.5" customHeight="1" x14ac:dyDescent="0.2">
      <c r="B18" s="33" t="s">
        <v>309</v>
      </c>
      <c r="C18" s="289">
        <v>77418.650000000009</v>
      </c>
      <c r="D18" s="290">
        <v>1925.2599999999998</v>
      </c>
      <c r="E18" s="290">
        <v>191.85999999999999</v>
      </c>
      <c r="F18" s="179">
        <v>5.7820995585140311E-2</v>
      </c>
      <c r="G18" s="20"/>
      <c r="H18" s="5"/>
      <c r="I18" s="5"/>
    </row>
    <row r="19" spans="1:9" ht="10.5" customHeight="1" x14ac:dyDescent="0.2">
      <c r="B19" s="33" t="s">
        <v>89</v>
      </c>
      <c r="C19" s="289">
        <v>348.67999999999995</v>
      </c>
      <c r="D19" s="290"/>
      <c r="E19" s="290"/>
      <c r="F19" s="179">
        <v>-0.26550387596899216</v>
      </c>
      <c r="G19" s="20"/>
      <c r="H19" s="5"/>
      <c r="I19" s="5"/>
    </row>
    <row r="20" spans="1:9" x14ac:dyDescent="0.2">
      <c r="B20" s="16" t="s">
        <v>489</v>
      </c>
      <c r="C20" s="289"/>
      <c r="D20" s="290"/>
      <c r="E20" s="290"/>
      <c r="F20" s="179"/>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0.5" customHeight="1" x14ac:dyDescent="0.2">
      <c r="B23" s="16" t="s">
        <v>91</v>
      </c>
      <c r="C23" s="289"/>
      <c r="D23" s="290"/>
      <c r="E23" s="290"/>
      <c r="F23" s="179"/>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55.2</v>
      </c>
      <c r="D25" s="290">
        <v>55.2</v>
      </c>
      <c r="E25" s="290"/>
      <c r="F25" s="179">
        <v>0</v>
      </c>
      <c r="G25" s="34"/>
      <c r="H25" s="5"/>
      <c r="I25" s="5"/>
    </row>
    <row r="26" spans="1:9" s="486" customFormat="1" ht="10.5" customHeight="1" x14ac:dyDescent="0.2">
      <c r="A26" s="452"/>
      <c r="B26" s="563" t="s">
        <v>310</v>
      </c>
      <c r="C26" s="568"/>
      <c r="D26" s="569"/>
      <c r="E26" s="569"/>
      <c r="F26" s="570"/>
      <c r="G26" s="571"/>
    </row>
    <row r="27" spans="1:9" s="486" customFormat="1" ht="10.5" customHeight="1" x14ac:dyDescent="0.2">
      <c r="A27" s="452"/>
      <c r="B27" s="563" t="s">
        <v>311</v>
      </c>
      <c r="C27" s="568"/>
      <c r="D27" s="569"/>
      <c r="E27" s="569"/>
      <c r="F27" s="570"/>
      <c r="G27" s="571"/>
    </row>
    <row r="28" spans="1:9" s="486" customFormat="1" ht="10.5" customHeight="1" x14ac:dyDescent="0.2">
      <c r="A28" s="452"/>
      <c r="B28" s="563" t="s">
        <v>312</v>
      </c>
      <c r="C28" s="568"/>
      <c r="D28" s="569"/>
      <c r="E28" s="569"/>
      <c r="F28" s="570"/>
      <c r="G28" s="571"/>
    </row>
    <row r="29" spans="1:9" s="486" customFormat="1" ht="10.5" customHeight="1" x14ac:dyDescent="0.2">
      <c r="A29" s="452"/>
      <c r="B29" s="563" t="s">
        <v>313</v>
      </c>
      <c r="C29" s="568"/>
      <c r="D29" s="569"/>
      <c r="E29" s="569"/>
      <c r="F29" s="570"/>
      <c r="G29" s="571"/>
    </row>
    <row r="30" spans="1:9" ht="10.5" customHeight="1" x14ac:dyDescent="0.2">
      <c r="B30" s="16" t="s">
        <v>417</v>
      </c>
      <c r="C30" s="289">
        <v>825105.49856500048</v>
      </c>
      <c r="D30" s="290"/>
      <c r="E30" s="290"/>
      <c r="F30" s="179">
        <v>3.3792238067377189E-2</v>
      </c>
      <c r="G30" s="34"/>
      <c r="H30" s="5"/>
      <c r="I30" s="5"/>
    </row>
    <row r="31" spans="1:9" ht="10.5" customHeight="1" x14ac:dyDescent="0.2">
      <c r="B31" s="16" t="s">
        <v>381</v>
      </c>
      <c r="C31" s="289">
        <v>82467.899999999994</v>
      </c>
      <c r="D31" s="290"/>
      <c r="E31" s="290">
        <v>594.05999999999995</v>
      </c>
      <c r="F31" s="179">
        <v>-1.8268387044241163E-2</v>
      </c>
      <c r="G31" s="34"/>
      <c r="H31" s="5"/>
      <c r="I31" s="5"/>
    </row>
    <row r="32" spans="1:9" ht="10.5" customHeight="1" x14ac:dyDescent="0.2">
      <c r="B32" s="574" t="s">
        <v>448</v>
      </c>
      <c r="C32" s="289"/>
      <c r="D32" s="290"/>
      <c r="E32" s="290"/>
      <c r="F32" s="179"/>
      <c r="G32" s="34"/>
      <c r="H32" s="5"/>
      <c r="I32" s="5"/>
    </row>
    <row r="33" spans="1:9" ht="10.5" customHeight="1" x14ac:dyDescent="0.2">
      <c r="B33" s="574" t="s">
        <v>487</v>
      </c>
      <c r="C33" s="289"/>
      <c r="D33" s="290"/>
      <c r="E33" s="290"/>
      <c r="F33" s="179"/>
      <c r="G33" s="34"/>
      <c r="H33" s="5"/>
      <c r="I33" s="5"/>
    </row>
    <row r="34" spans="1:9" ht="10.5" customHeight="1" x14ac:dyDescent="0.2">
      <c r="B34" s="16" t="s">
        <v>99</v>
      </c>
      <c r="C34" s="289">
        <v>440</v>
      </c>
      <c r="D34" s="290">
        <v>360</v>
      </c>
      <c r="E34" s="290"/>
      <c r="F34" s="179">
        <v>-0.43657643352882425</v>
      </c>
      <c r="G34" s="34"/>
      <c r="H34" s="5"/>
      <c r="I34" s="5"/>
    </row>
    <row r="35" spans="1:9" s="28" customFormat="1" ht="10.5" customHeight="1" x14ac:dyDescent="0.2">
      <c r="A35" s="24"/>
      <c r="B35" s="16" t="s">
        <v>98</v>
      </c>
      <c r="C35" s="289"/>
      <c r="D35" s="290"/>
      <c r="E35" s="290"/>
      <c r="F35" s="179"/>
      <c r="G35" s="36"/>
      <c r="H35" s="5"/>
    </row>
    <row r="36" spans="1:9" s="28" customFormat="1" ht="10.5" customHeight="1" x14ac:dyDescent="0.2">
      <c r="A36" s="24"/>
      <c r="B36" s="16" t="s">
        <v>250</v>
      </c>
      <c r="C36" s="291"/>
      <c r="D36" s="292"/>
      <c r="E36" s="292"/>
      <c r="F36" s="178"/>
      <c r="G36" s="36"/>
    </row>
    <row r="37" spans="1:9" s="28" customFormat="1" ht="24.75" customHeight="1" x14ac:dyDescent="0.2">
      <c r="A37" s="24"/>
      <c r="B37" s="35" t="s">
        <v>101</v>
      </c>
      <c r="C37" s="291">
        <v>3793305.6585650006</v>
      </c>
      <c r="D37" s="292">
        <v>36017.47</v>
      </c>
      <c r="E37" s="292">
        <v>15100.869999999999</v>
      </c>
      <c r="F37" s="178">
        <v>1.1233845255862462E-3</v>
      </c>
      <c r="G37" s="36"/>
    </row>
    <row r="38" spans="1:9" ht="10.5" customHeight="1" x14ac:dyDescent="0.2">
      <c r="B38" s="31" t="s">
        <v>102</v>
      </c>
      <c r="C38" s="291"/>
      <c r="D38" s="292"/>
      <c r="E38" s="292"/>
      <c r="F38" s="178"/>
      <c r="G38" s="20"/>
      <c r="H38" s="5"/>
      <c r="I38" s="5"/>
    </row>
    <row r="39" spans="1:9" ht="10.5" customHeight="1" x14ac:dyDescent="0.2">
      <c r="B39" s="16" t="s">
        <v>104</v>
      </c>
      <c r="C39" s="289">
        <v>12271590.260000009</v>
      </c>
      <c r="D39" s="290">
        <v>7080683.4600000074</v>
      </c>
      <c r="E39" s="290">
        <v>53708.100000000006</v>
      </c>
      <c r="F39" s="179">
        <v>-3.6517032153350004E-2</v>
      </c>
      <c r="G39" s="34"/>
      <c r="H39" s="5"/>
      <c r="I39" s="5"/>
    </row>
    <row r="40" spans="1:9" ht="10.5" customHeight="1" x14ac:dyDescent="0.2">
      <c r="B40" s="33" t="s">
        <v>106</v>
      </c>
      <c r="C40" s="289">
        <v>12262999.29000001</v>
      </c>
      <c r="D40" s="290">
        <v>7078173.0400000075</v>
      </c>
      <c r="E40" s="290">
        <v>53690.820000000007</v>
      </c>
      <c r="F40" s="179">
        <v>-3.6563228936928094E-2</v>
      </c>
      <c r="G40" s="34"/>
      <c r="H40" s="5"/>
      <c r="I40" s="5"/>
    </row>
    <row r="41" spans="1:9" ht="10.5" customHeight="1" x14ac:dyDescent="0.2">
      <c r="B41" s="33" t="s">
        <v>304</v>
      </c>
      <c r="C41" s="289">
        <v>106725.06000000001</v>
      </c>
      <c r="D41" s="290">
        <v>89788.98000000001</v>
      </c>
      <c r="E41" s="290">
        <v>436.73</v>
      </c>
      <c r="F41" s="179">
        <v>0.18490069322064007</v>
      </c>
      <c r="G41" s="34"/>
      <c r="H41" s="5"/>
      <c r="I41" s="5"/>
    </row>
    <row r="42" spans="1:9" ht="10.5" customHeight="1" x14ac:dyDescent="0.2">
      <c r="B42" s="33" t="s">
        <v>305</v>
      </c>
      <c r="C42" s="289">
        <v>3999033.9100000025</v>
      </c>
      <c r="D42" s="290">
        <v>3949071.7600000026</v>
      </c>
      <c r="E42" s="290">
        <v>18797.440000000002</v>
      </c>
      <c r="F42" s="179">
        <v>-5.4402547949016333E-2</v>
      </c>
      <c r="G42" s="34"/>
      <c r="H42" s="5"/>
      <c r="I42" s="5"/>
    </row>
    <row r="43" spans="1:9" ht="10.5" customHeight="1" x14ac:dyDescent="0.2">
      <c r="B43" s="33" t="s">
        <v>306</v>
      </c>
      <c r="C43" s="289">
        <v>2654291.5600000047</v>
      </c>
      <c r="D43" s="290">
        <v>2460401.4500000044</v>
      </c>
      <c r="E43" s="290">
        <v>12367.43</v>
      </c>
      <c r="F43" s="179">
        <v>-2.8546111221265158E-2</v>
      </c>
      <c r="G43" s="34"/>
      <c r="H43" s="5"/>
      <c r="I43" s="5"/>
    </row>
    <row r="44" spans="1:9" ht="10.5" customHeight="1" x14ac:dyDescent="0.2">
      <c r="B44" s="33" t="s">
        <v>307</v>
      </c>
      <c r="C44" s="289">
        <v>4531427.9500000011</v>
      </c>
      <c r="D44" s="290">
        <v>105258.76999999999</v>
      </c>
      <c r="E44" s="290">
        <v>17671.13</v>
      </c>
      <c r="F44" s="179">
        <v>-3.7532306421996564E-2</v>
      </c>
      <c r="G44" s="34"/>
      <c r="H44" s="5"/>
      <c r="I44" s="5"/>
    </row>
    <row r="45" spans="1:9" ht="10.5" customHeight="1" x14ac:dyDescent="0.2">
      <c r="B45" s="33" t="s">
        <v>308</v>
      </c>
      <c r="C45" s="289">
        <v>86251.82000000008</v>
      </c>
      <c r="D45" s="290">
        <v>19302.210000000006</v>
      </c>
      <c r="E45" s="290">
        <v>664.11</v>
      </c>
      <c r="F45" s="179">
        <v>7.3348139625148079E-2</v>
      </c>
      <c r="G45" s="34"/>
      <c r="H45" s="5"/>
      <c r="I45" s="5"/>
    </row>
    <row r="46" spans="1:9" ht="10.5" customHeight="1" x14ac:dyDescent="0.2">
      <c r="B46" s="33" t="s">
        <v>309</v>
      </c>
      <c r="C46" s="289">
        <v>885268.99</v>
      </c>
      <c r="D46" s="290">
        <v>454349.86999999994</v>
      </c>
      <c r="E46" s="290">
        <v>3753.9799999999996</v>
      </c>
      <c r="F46" s="179">
        <v>-3.5587357248849649E-3</v>
      </c>
      <c r="G46" s="34"/>
      <c r="H46" s="5"/>
      <c r="I46" s="5"/>
    </row>
    <row r="47" spans="1:9" ht="10.5" customHeight="1" x14ac:dyDescent="0.2">
      <c r="B47" s="33" t="s">
        <v>105</v>
      </c>
      <c r="C47" s="289">
        <v>8590.970000000003</v>
      </c>
      <c r="D47" s="290">
        <v>2510.42</v>
      </c>
      <c r="E47" s="290">
        <v>17.28</v>
      </c>
      <c r="F47" s="179">
        <v>3.4274067332187297E-2</v>
      </c>
      <c r="G47" s="34"/>
      <c r="H47" s="5"/>
      <c r="I47" s="5"/>
    </row>
    <row r="48" spans="1:9" ht="10.5" customHeight="1" x14ac:dyDescent="0.2">
      <c r="B48" s="16" t="s">
        <v>22</v>
      </c>
      <c r="C48" s="289">
        <v>5340935.0799999991</v>
      </c>
      <c r="D48" s="290">
        <v>961671.04000000015</v>
      </c>
      <c r="E48" s="290">
        <v>23772.78</v>
      </c>
      <c r="F48" s="179">
        <v>-4.1366355830880108E-2</v>
      </c>
      <c r="G48" s="34"/>
      <c r="H48" s="5"/>
      <c r="I48" s="5"/>
    </row>
    <row r="49" spans="1:9" ht="10.5" customHeight="1" x14ac:dyDescent="0.2">
      <c r="B49" s="16" t="s">
        <v>107</v>
      </c>
      <c r="C49" s="289">
        <v>76919.569999999992</v>
      </c>
      <c r="D49" s="290">
        <v>76919.569999999992</v>
      </c>
      <c r="E49" s="290">
        <v>543.82999999999993</v>
      </c>
      <c r="F49" s="179">
        <v>0.15553598270832603</v>
      </c>
      <c r="G49" s="34"/>
      <c r="H49" s="5"/>
      <c r="I49" s="5"/>
    </row>
    <row r="50" spans="1:9" ht="10.5" customHeight="1" x14ac:dyDescent="0.2">
      <c r="B50" s="33" t="s">
        <v>110</v>
      </c>
      <c r="C50" s="289">
        <v>51842.28</v>
      </c>
      <c r="D50" s="290">
        <v>51842.28</v>
      </c>
      <c r="E50" s="290">
        <v>543.82999999999993</v>
      </c>
      <c r="F50" s="179">
        <v>0.13899499975942442</v>
      </c>
      <c r="G50" s="34"/>
      <c r="H50" s="5"/>
      <c r="I50" s="5"/>
    </row>
    <row r="51" spans="1:9" ht="10.5" customHeight="1" x14ac:dyDescent="0.2">
      <c r="B51" s="33" t="s">
        <v>109</v>
      </c>
      <c r="C51" s="289">
        <v>24077.289999999997</v>
      </c>
      <c r="D51" s="290">
        <v>24077.289999999997</v>
      </c>
      <c r="E51" s="290"/>
      <c r="F51" s="179">
        <v>0.14379632053274238</v>
      </c>
      <c r="G51" s="34"/>
      <c r="H51" s="5"/>
      <c r="I51" s="5"/>
    </row>
    <row r="52" spans="1:9" ht="10.5" customHeight="1" x14ac:dyDescent="0.2">
      <c r="B52" s="33" t="s">
        <v>112</v>
      </c>
      <c r="C52" s="289">
        <v>1000</v>
      </c>
      <c r="D52" s="290">
        <v>1000</v>
      </c>
      <c r="E52" s="290"/>
      <c r="F52" s="179"/>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35403.68</v>
      </c>
      <c r="D56" s="290">
        <v>35403.68</v>
      </c>
      <c r="E56" s="290"/>
      <c r="F56" s="179">
        <v>-8.9534229440271007E-2</v>
      </c>
      <c r="G56" s="34"/>
      <c r="H56" s="5"/>
      <c r="I56" s="5"/>
    </row>
    <row r="57" spans="1:9" ht="10.5" customHeight="1" x14ac:dyDescent="0.2">
      <c r="B57" s="16" t="s">
        <v>381</v>
      </c>
      <c r="C57" s="289">
        <v>91833.359999999986</v>
      </c>
      <c r="D57" s="290"/>
      <c r="E57" s="290">
        <v>486</v>
      </c>
      <c r="F57" s="179">
        <v>0.17015029439995955</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417</v>
      </c>
      <c r="C62" s="289">
        <v>312992.87858000002</v>
      </c>
      <c r="D62" s="290"/>
      <c r="E62" s="290"/>
      <c r="F62" s="179">
        <v>0.47697749287491265</v>
      </c>
      <c r="G62" s="34"/>
      <c r="H62" s="5"/>
      <c r="I62" s="5"/>
    </row>
    <row r="63" spans="1:9" ht="10.5" customHeight="1" x14ac:dyDescent="0.2">
      <c r="B63" s="16" t="s">
        <v>94</v>
      </c>
      <c r="C63" s="289">
        <v>225.75</v>
      </c>
      <c r="D63" s="290"/>
      <c r="E63" s="290"/>
      <c r="F63" s="179">
        <v>0.10526315789473695</v>
      </c>
      <c r="G63" s="34"/>
      <c r="H63" s="5"/>
      <c r="I63" s="5"/>
    </row>
    <row r="64" spans="1:9" s="28" customFormat="1" ht="10.5" customHeight="1" x14ac:dyDescent="0.2">
      <c r="A64" s="24"/>
      <c r="B64" s="16" t="s">
        <v>92</v>
      </c>
      <c r="C64" s="289">
        <v>28.92</v>
      </c>
      <c r="D64" s="290"/>
      <c r="E64" s="290"/>
      <c r="F64" s="179"/>
      <c r="G64" s="27"/>
      <c r="H64" s="5"/>
    </row>
    <row r="65" spans="1:9" ht="10.5" customHeight="1" x14ac:dyDescent="0.2">
      <c r="B65" s="16" t="s">
        <v>93</v>
      </c>
      <c r="C65" s="289"/>
      <c r="D65" s="290"/>
      <c r="E65" s="290"/>
      <c r="F65" s="179"/>
      <c r="G65" s="20"/>
      <c r="H65" s="5"/>
      <c r="I65" s="5"/>
    </row>
    <row r="66" spans="1:9" ht="12" customHeight="1" x14ac:dyDescent="0.2">
      <c r="B66" s="16" t="s">
        <v>91</v>
      </c>
      <c r="C66" s="289">
        <v>137.6</v>
      </c>
      <c r="D66" s="290"/>
      <c r="E66" s="290"/>
      <c r="F66" s="179">
        <v>-0.34351145038167941</v>
      </c>
      <c r="G66" s="34"/>
      <c r="H66" s="5"/>
      <c r="I66" s="5"/>
    </row>
    <row r="67" spans="1:9" ht="10.5" customHeight="1" x14ac:dyDescent="0.2">
      <c r="B67" s="16" t="s">
        <v>100</v>
      </c>
      <c r="C67" s="289">
        <v>322.14</v>
      </c>
      <c r="D67" s="290"/>
      <c r="E67" s="290"/>
      <c r="F67" s="179">
        <v>-4.1078764065011653E-2</v>
      </c>
      <c r="G67" s="34"/>
      <c r="H67" s="5"/>
      <c r="I67" s="5"/>
    </row>
    <row r="68" spans="1:9" ht="10.5" customHeight="1" x14ac:dyDescent="0.2">
      <c r="B68" s="16" t="s">
        <v>489</v>
      </c>
      <c r="C68" s="289"/>
      <c r="D68" s="290"/>
      <c r="E68" s="290"/>
      <c r="F68" s="179"/>
      <c r="G68" s="34"/>
      <c r="H68" s="5"/>
      <c r="I68" s="5"/>
    </row>
    <row r="69" spans="1:9" ht="10.5" customHeight="1" x14ac:dyDescent="0.2">
      <c r="B69" s="16" t="s">
        <v>97</v>
      </c>
      <c r="C69" s="289"/>
      <c r="D69" s="290"/>
      <c r="E69" s="290"/>
      <c r="F69" s="179"/>
      <c r="G69" s="34"/>
      <c r="H69" s="5"/>
      <c r="I69" s="5"/>
    </row>
    <row r="70" spans="1:9" ht="10.5" customHeight="1" x14ac:dyDescent="0.2">
      <c r="B70" s="16" t="s">
        <v>303</v>
      </c>
      <c r="C70" s="289"/>
      <c r="D70" s="290"/>
      <c r="E70" s="290"/>
      <c r="F70" s="179"/>
      <c r="G70" s="34"/>
      <c r="H70" s="5"/>
      <c r="I70" s="5"/>
    </row>
    <row r="71" spans="1:9" ht="10.5" customHeight="1" x14ac:dyDescent="0.2">
      <c r="B71" s="268" t="s">
        <v>255</v>
      </c>
      <c r="C71" s="289">
        <v>410657.48000000004</v>
      </c>
      <c r="D71" s="290">
        <v>410657.48000000004</v>
      </c>
      <c r="E71" s="290">
        <v>3772.08</v>
      </c>
      <c r="F71" s="179">
        <v>-0.14460671914232981</v>
      </c>
      <c r="G71" s="20"/>
      <c r="H71" s="5"/>
      <c r="I71" s="5"/>
    </row>
    <row r="72" spans="1:9" ht="10.5" customHeight="1" x14ac:dyDescent="0.2">
      <c r="B72" s="574" t="s">
        <v>447</v>
      </c>
      <c r="C72" s="289"/>
      <c r="D72" s="290"/>
      <c r="E72" s="290"/>
      <c r="F72" s="179"/>
      <c r="G72" s="20"/>
      <c r="H72" s="5"/>
      <c r="I72" s="5"/>
    </row>
    <row r="73" spans="1:9" ht="10.5" customHeight="1" x14ac:dyDescent="0.2">
      <c r="B73" s="16" t="s">
        <v>487</v>
      </c>
      <c r="C73" s="289"/>
      <c r="D73" s="290"/>
      <c r="E73" s="290"/>
      <c r="F73" s="179"/>
      <c r="G73" s="20"/>
      <c r="H73" s="5"/>
      <c r="I73" s="5"/>
    </row>
    <row r="74" spans="1:9" s="28" customFormat="1" ht="10.5" customHeight="1" x14ac:dyDescent="0.2">
      <c r="A74" s="24"/>
      <c r="B74" s="16" t="s">
        <v>99</v>
      </c>
      <c r="C74" s="289">
        <v>7604</v>
      </c>
      <c r="D74" s="290">
        <v>6080</v>
      </c>
      <c r="E74" s="290">
        <v>40</v>
      </c>
      <c r="F74" s="179">
        <v>8.7130570043004951E-2</v>
      </c>
      <c r="G74" s="36"/>
      <c r="H74" s="5"/>
    </row>
    <row r="75" spans="1:9" ht="9" customHeight="1" x14ac:dyDescent="0.2">
      <c r="B75" s="16" t="s">
        <v>98</v>
      </c>
      <c r="C75" s="289"/>
      <c r="D75" s="290"/>
      <c r="E75" s="290"/>
      <c r="F75" s="179"/>
      <c r="G75" s="34"/>
      <c r="H75" s="5"/>
      <c r="I75" s="5"/>
    </row>
    <row r="76" spans="1:9" s="28" customFormat="1" ht="13.5" customHeight="1" x14ac:dyDescent="0.2">
      <c r="A76" s="24"/>
      <c r="B76" s="16" t="s">
        <v>250</v>
      </c>
      <c r="C76" s="289"/>
      <c r="D76" s="290"/>
      <c r="E76" s="290"/>
      <c r="F76" s="179"/>
      <c r="G76" s="36"/>
    </row>
    <row r="77" spans="1:9" ht="10.5" customHeight="1" x14ac:dyDescent="0.2">
      <c r="B77" s="35" t="s">
        <v>108</v>
      </c>
      <c r="C77" s="291">
        <v>18548874.718580008</v>
      </c>
      <c r="D77" s="292">
        <v>8571415.230000006</v>
      </c>
      <c r="E77" s="292">
        <v>82378.790000000008</v>
      </c>
      <c r="F77" s="178">
        <v>-3.3548852041830002E-2</v>
      </c>
      <c r="G77" s="34"/>
      <c r="H77" s="5"/>
      <c r="I77" s="5"/>
    </row>
    <row r="78" spans="1:9" ht="10.5" customHeight="1" x14ac:dyDescent="0.2">
      <c r="B78" s="31" t="s">
        <v>341</v>
      </c>
      <c r="C78" s="291"/>
      <c r="D78" s="292"/>
      <c r="E78" s="292"/>
      <c r="F78" s="178"/>
      <c r="G78" s="34"/>
      <c r="H78" s="5"/>
      <c r="I78" s="5"/>
    </row>
    <row r="79" spans="1:9" s="28" customFormat="1" ht="10.5" customHeight="1" x14ac:dyDescent="0.2">
      <c r="A79" s="24"/>
      <c r="B79" s="16" t="s">
        <v>22</v>
      </c>
      <c r="C79" s="289">
        <v>7860611.8799999999</v>
      </c>
      <c r="D79" s="290">
        <v>992293.93000000017</v>
      </c>
      <c r="E79" s="290">
        <v>37408.910000000003</v>
      </c>
      <c r="F79" s="179">
        <v>-2.2542331297852325E-2</v>
      </c>
      <c r="G79" s="27"/>
      <c r="H79" s="5"/>
    </row>
    <row r="80" spans="1:9" s="28" customFormat="1" ht="10.5" customHeight="1" x14ac:dyDescent="0.2">
      <c r="A80" s="24"/>
      <c r="B80" s="16" t="s">
        <v>104</v>
      </c>
      <c r="C80" s="289">
        <v>12595586.180000011</v>
      </c>
      <c r="D80" s="290">
        <v>7085662.8400000082</v>
      </c>
      <c r="E80" s="290">
        <v>54455.3</v>
      </c>
      <c r="F80" s="179">
        <v>-4.0600882725087661E-2</v>
      </c>
      <c r="G80" s="27"/>
      <c r="H80" s="5"/>
    </row>
    <row r="81" spans="1:9" s="28" customFormat="1" ht="10.5" customHeight="1" x14ac:dyDescent="0.2">
      <c r="A81" s="24"/>
      <c r="B81" s="33" t="s">
        <v>106</v>
      </c>
      <c r="C81" s="289">
        <v>12586646.530000011</v>
      </c>
      <c r="D81" s="290">
        <v>7083152.4200000083</v>
      </c>
      <c r="E81" s="290">
        <v>54438.020000000004</v>
      </c>
      <c r="F81" s="179">
        <v>-4.0640148935733422E-2</v>
      </c>
      <c r="G81" s="27"/>
      <c r="H81" s="5"/>
    </row>
    <row r="82" spans="1:9" s="28" customFormat="1" ht="10.5" customHeight="1" x14ac:dyDescent="0.2">
      <c r="A82" s="24"/>
      <c r="B82" s="33" t="s">
        <v>304</v>
      </c>
      <c r="C82" s="289">
        <v>111217.58</v>
      </c>
      <c r="D82" s="290">
        <v>90094.85</v>
      </c>
      <c r="E82" s="290">
        <v>499.43</v>
      </c>
      <c r="F82" s="179">
        <v>0.17063509230293317</v>
      </c>
      <c r="G82" s="27"/>
      <c r="H82" s="5"/>
    </row>
    <row r="83" spans="1:9" s="28" customFormat="1" ht="10.5" customHeight="1" x14ac:dyDescent="0.2">
      <c r="A83" s="24"/>
      <c r="B83" s="33" t="s">
        <v>305</v>
      </c>
      <c r="C83" s="289">
        <v>3999121.4800000023</v>
      </c>
      <c r="D83" s="290">
        <v>3949159.3300000024</v>
      </c>
      <c r="E83" s="290">
        <v>18797.440000000002</v>
      </c>
      <c r="F83" s="179">
        <v>-5.4335460580388961E-2</v>
      </c>
      <c r="G83" s="27"/>
      <c r="H83" s="5"/>
    </row>
    <row r="84" spans="1:9" s="28" customFormat="1" ht="10.5" customHeight="1" x14ac:dyDescent="0.2">
      <c r="A84" s="24"/>
      <c r="B84" s="33" t="s">
        <v>306</v>
      </c>
      <c r="C84" s="289">
        <v>2654291.5600000047</v>
      </c>
      <c r="D84" s="290">
        <v>2460401.4500000044</v>
      </c>
      <c r="E84" s="290">
        <v>12367.43</v>
      </c>
      <c r="F84" s="179">
        <v>-2.8467337180675512E-2</v>
      </c>
      <c r="G84" s="27"/>
      <c r="H84" s="5"/>
    </row>
    <row r="85" spans="1:9" s="28" customFormat="1" ht="10.5" customHeight="1" x14ac:dyDescent="0.2">
      <c r="A85" s="24"/>
      <c r="B85" s="33" t="s">
        <v>307</v>
      </c>
      <c r="C85" s="289">
        <v>4772744.620000001</v>
      </c>
      <c r="D85" s="290">
        <v>107875.23999999999</v>
      </c>
      <c r="E85" s="290">
        <v>18163.77</v>
      </c>
      <c r="F85" s="179">
        <v>-4.9590048611241944E-2</v>
      </c>
      <c r="G85" s="27"/>
      <c r="H85" s="5"/>
    </row>
    <row r="86" spans="1:9" ht="10.5" customHeight="1" x14ac:dyDescent="0.2">
      <c r="B86" s="33" t="s">
        <v>308</v>
      </c>
      <c r="C86" s="289">
        <v>86583.650000000067</v>
      </c>
      <c r="D86" s="290">
        <v>19346.420000000006</v>
      </c>
      <c r="E86" s="290">
        <v>664.11</v>
      </c>
      <c r="F86" s="179">
        <v>7.5929885830483324E-2</v>
      </c>
      <c r="G86" s="34"/>
      <c r="H86" s="5"/>
      <c r="I86" s="5"/>
    </row>
    <row r="87" spans="1:9" ht="10.5" customHeight="1" x14ac:dyDescent="0.2">
      <c r="B87" s="33" t="s">
        <v>309</v>
      </c>
      <c r="C87" s="289">
        <v>962687.64</v>
      </c>
      <c r="D87" s="290">
        <v>456275.12999999989</v>
      </c>
      <c r="E87" s="290">
        <v>3945.84</v>
      </c>
      <c r="F87" s="179">
        <v>1.1127604269389746E-3</v>
      </c>
      <c r="G87" s="34"/>
      <c r="H87" s="5"/>
      <c r="I87" s="5"/>
    </row>
    <row r="88" spans="1:9" ht="10.5" customHeight="1" x14ac:dyDescent="0.2">
      <c r="B88" s="33" t="s">
        <v>105</v>
      </c>
      <c r="C88" s="289">
        <v>8939.6500000000033</v>
      </c>
      <c r="D88" s="290">
        <v>2510.42</v>
      </c>
      <c r="E88" s="290">
        <v>17.28</v>
      </c>
      <c r="F88" s="179">
        <v>1.8067418289488879E-2</v>
      </c>
      <c r="G88" s="34"/>
      <c r="H88" s="5"/>
      <c r="I88" s="5"/>
    </row>
    <row r="89" spans="1:9" s="28" customFormat="1" ht="10.5" customHeight="1" x14ac:dyDescent="0.2">
      <c r="A89" s="24"/>
      <c r="B89" s="16" t="s">
        <v>100</v>
      </c>
      <c r="C89" s="289">
        <v>41886.480000000003</v>
      </c>
      <c r="D89" s="290"/>
      <c r="E89" s="290">
        <v>123.48</v>
      </c>
      <c r="F89" s="179">
        <v>-4.6243433976123738E-2</v>
      </c>
      <c r="G89" s="27"/>
      <c r="H89" s="5"/>
    </row>
    <row r="90" spans="1:9" ht="10.5" customHeight="1" x14ac:dyDescent="0.2">
      <c r="B90" s="16" t="s">
        <v>107</v>
      </c>
      <c r="C90" s="289">
        <v>76919.569999999992</v>
      </c>
      <c r="D90" s="290">
        <v>76919.569999999992</v>
      </c>
      <c r="E90" s="290">
        <v>543.82999999999993</v>
      </c>
      <c r="F90" s="179">
        <v>0.15553598270832603</v>
      </c>
      <c r="G90" s="34"/>
      <c r="H90" s="5"/>
      <c r="I90" s="5"/>
    </row>
    <row r="91" spans="1:9" ht="10.5" customHeight="1" x14ac:dyDescent="0.2">
      <c r="B91" s="33" t="s">
        <v>110</v>
      </c>
      <c r="C91" s="289">
        <v>51842.28</v>
      </c>
      <c r="D91" s="290">
        <v>51842.28</v>
      </c>
      <c r="E91" s="290">
        <v>543.82999999999993</v>
      </c>
      <c r="F91" s="179">
        <v>0.13899499975942442</v>
      </c>
      <c r="G91" s="34"/>
      <c r="H91" s="5"/>
      <c r="I91" s="5"/>
    </row>
    <row r="92" spans="1:9" ht="10.5" customHeight="1" x14ac:dyDescent="0.2">
      <c r="B92" s="33" t="s">
        <v>109</v>
      </c>
      <c r="C92" s="289">
        <v>24077.289999999997</v>
      </c>
      <c r="D92" s="290">
        <v>24077.289999999997</v>
      </c>
      <c r="E92" s="290"/>
      <c r="F92" s="179">
        <v>0.14379632053274238</v>
      </c>
      <c r="G92" s="20"/>
      <c r="H92" s="5"/>
      <c r="I92" s="5"/>
    </row>
    <row r="93" spans="1:9" ht="10.5" customHeight="1" x14ac:dyDescent="0.2">
      <c r="B93" s="33" t="s">
        <v>112</v>
      </c>
      <c r="C93" s="289">
        <v>1000</v>
      </c>
      <c r="D93" s="290">
        <v>1000</v>
      </c>
      <c r="E93" s="290"/>
      <c r="F93" s="179"/>
      <c r="G93" s="34"/>
      <c r="H93" s="5"/>
      <c r="I93" s="5"/>
    </row>
    <row r="94" spans="1:9" ht="10.5" customHeight="1" x14ac:dyDescent="0.2">
      <c r="B94" s="33" t="s">
        <v>111</v>
      </c>
      <c r="C94" s="289"/>
      <c r="D94" s="290"/>
      <c r="E94" s="290"/>
      <c r="F94" s="179"/>
      <c r="G94" s="34"/>
      <c r="H94" s="5"/>
      <c r="I94" s="5"/>
    </row>
    <row r="95" spans="1:9" s="40" customFormat="1" ht="10.5" customHeight="1" x14ac:dyDescent="0.25">
      <c r="A95" s="38"/>
      <c r="B95" s="16" t="s">
        <v>97</v>
      </c>
      <c r="C95" s="289"/>
      <c r="D95" s="290"/>
      <c r="E95" s="290"/>
      <c r="F95" s="179"/>
      <c r="G95" s="34"/>
      <c r="H95" s="5"/>
    </row>
    <row r="96" spans="1:9" s="40" customFormat="1" ht="10.5" customHeight="1" x14ac:dyDescent="0.25">
      <c r="A96" s="38"/>
      <c r="B96" s="16" t="s">
        <v>103</v>
      </c>
      <c r="C96" s="289"/>
      <c r="D96" s="290"/>
      <c r="E96" s="290"/>
      <c r="F96" s="179"/>
      <c r="G96" s="34"/>
      <c r="H96" s="5"/>
    </row>
    <row r="97" spans="1:9" ht="10.5" customHeight="1" x14ac:dyDescent="0.2">
      <c r="B97" s="16" t="s">
        <v>96</v>
      </c>
      <c r="C97" s="289"/>
      <c r="D97" s="290"/>
      <c r="E97" s="290"/>
      <c r="F97" s="179"/>
      <c r="G97" s="34"/>
      <c r="H97" s="5"/>
      <c r="I97" s="5"/>
    </row>
    <row r="98" spans="1:9" ht="10.5" customHeight="1" x14ac:dyDescent="0.2">
      <c r="B98" s="16" t="s">
        <v>489</v>
      </c>
      <c r="C98" s="289"/>
      <c r="D98" s="290"/>
      <c r="E98" s="290"/>
      <c r="F98" s="179"/>
      <c r="G98" s="34"/>
      <c r="H98" s="5"/>
      <c r="I98" s="5"/>
    </row>
    <row r="99" spans="1:9" ht="10.5" customHeight="1" x14ac:dyDescent="0.2">
      <c r="B99" s="16" t="s">
        <v>95</v>
      </c>
      <c r="C99" s="289">
        <v>35458.879999999997</v>
      </c>
      <c r="D99" s="290">
        <v>35458.879999999997</v>
      </c>
      <c r="E99" s="290"/>
      <c r="F99" s="179">
        <v>-8.9407310240973259E-2</v>
      </c>
      <c r="G99" s="34"/>
      <c r="H99" s="5"/>
      <c r="I99" s="5"/>
    </row>
    <row r="100" spans="1:9" ht="10.5" customHeight="1" x14ac:dyDescent="0.2">
      <c r="B100" s="16" t="s">
        <v>381</v>
      </c>
      <c r="C100" s="289">
        <v>174301.25999999998</v>
      </c>
      <c r="D100" s="290"/>
      <c r="E100" s="290">
        <v>1080.06</v>
      </c>
      <c r="F100" s="179">
        <v>7.2738928251086188E-2</v>
      </c>
      <c r="G100" s="34"/>
      <c r="H100" s="5"/>
      <c r="I100" s="5"/>
    </row>
    <row r="101" spans="1:9" ht="10.5" customHeight="1" x14ac:dyDescent="0.2">
      <c r="B101" s="16" t="s">
        <v>417</v>
      </c>
      <c r="C101" s="289">
        <v>1138098.3771450005</v>
      </c>
      <c r="D101" s="290"/>
      <c r="E101" s="290"/>
      <c r="F101" s="179">
        <v>0.1267751955413341</v>
      </c>
      <c r="G101" s="34"/>
      <c r="H101" s="5"/>
      <c r="I101" s="5"/>
    </row>
    <row r="102" spans="1:9" ht="10.5" customHeight="1" x14ac:dyDescent="0.2">
      <c r="B102" s="16" t="s">
        <v>91</v>
      </c>
      <c r="C102" s="289">
        <v>137.6</v>
      </c>
      <c r="D102" s="290"/>
      <c r="E102" s="290"/>
      <c r="F102" s="179">
        <v>-0.52486187845303878</v>
      </c>
      <c r="G102" s="34"/>
      <c r="H102" s="5"/>
      <c r="I102" s="5"/>
    </row>
    <row r="103" spans="1:9" s="486" customFormat="1" ht="10.5" customHeight="1" x14ac:dyDescent="0.2">
      <c r="A103" s="452"/>
      <c r="B103" s="563" t="s">
        <v>310</v>
      </c>
      <c r="C103" s="568"/>
      <c r="D103" s="569"/>
      <c r="E103" s="569"/>
      <c r="F103" s="570"/>
      <c r="G103" s="571"/>
    </row>
    <row r="104" spans="1:9" s="562" customFormat="1" ht="10.5" customHeight="1" x14ac:dyDescent="0.2">
      <c r="A104" s="489"/>
      <c r="B104" s="563" t="s">
        <v>311</v>
      </c>
      <c r="C104" s="568"/>
      <c r="D104" s="569"/>
      <c r="E104" s="569"/>
      <c r="F104" s="570"/>
      <c r="G104" s="561"/>
      <c r="H104" s="486"/>
    </row>
    <row r="105" spans="1:9" s="486" customFormat="1" ht="10.5" customHeight="1" x14ac:dyDescent="0.2">
      <c r="A105" s="452"/>
      <c r="B105" s="563" t="s">
        <v>312</v>
      </c>
      <c r="C105" s="568"/>
      <c r="D105" s="569"/>
      <c r="E105" s="569"/>
      <c r="F105" s="570"/>
      <c r="G105" s="571"/>
    </row>
    <row r="106" spans="1:9" s="486" customFormat="1" ht="10.5" customHeight="1" x14ac:dyDescent="0.2">
      <c r="A106" s="452"/>
      <c r="B106" s="563" t="s">
        <v>313</v>
      </c>
      <c r="C106" s="568"/>
      <c r="D106" s="569"/>
      <c r="E106" s="569"/>
      <c r="F106" s="570"/>
      <c r="G106" s="571"/>
    </row>
    <row r="107" spans="1:9" ht="10.5" customHeight="1" x14ac:dyDescent="0.2">
      <c r="B107" s="16" t="s">
        <v>94</v>
      </c>
      <c r="C107" s="289">
        <v>225.75</v>
      </c>
      <c r="D107" s="290"/>
      <c r="E107" s="290"/>
      <c r="F107" s="179">
        <v>0.10526315789473695</v>
      </c>
      <c r="G107" s="34"/>
      <c r="H107" s="5"/>
      <c r="I107" s="5"/>
    </row>
    <row r="108" spans="1:9" ht="10.5" customHeight="1" x14ac:dyDescent="0.2">
      <c r="B108" s="16" t="s">
        <v>92</v>
      </c>
      <c r="C108" s="289">
        <v>28.92</v>
      </c>
      <c r="D108" s="290"/>
      <c r="E108" s="290"/>
      <c r="F108" s="179"/>
      <c r="G108" s="34"/>
      <c r="H108" s="5"/>
      <c r="I108" s="5"/>
    </row>
    <row r="109" spans="1:9" ht="10.5" customHeight="1" x14ac:dyDescent="0.2">
      <c r="B109" s="16" t="s">
        <v>93</v>
      </c>
      <c r="C109" s="289"/>
      <c r="D109" s="290"/>
      <c r="E109" s="290"/>
      <c r="F109" s="179"/>
      <c r="G109" s="34"/>
      <c r="H109" s="5"/>
      <c r="I109" s="5"/>
    </row>
    <row r="110" spans="1:9" ht="10.5" customHeight="1" x14ac:dyDescent="0.2">
      <c r="B110" s="16" t="s">
        <v>252</v>
      </c>
      <c r="C110" s="289"/>
      <c r="D110" s="290"/>
      <c r="E110" s="290"/>
      <c r="F110" s="179"/>
      <c r="G110" s="34"/>
      <c r="H110" s="5"/>
      <c r="I110" s="5"/>
    </row>
    <row r="111" spans="1:9" ht="10.5" customHeight="1" x14ac:dyDescent="0.2">
      <c r="B111" s="16" t="s">
        <v>303</v>
      </c>
      <c r="C111" s="289"/>
      <c r="D111" s="290"/>
      <c r="E111" s="290"/>
      <c r="F111" s="179"/>
      <c r="G111" s="34"/>
      <c r="H111" s="5"/>
      <c r="I111" s="5"/>
    </row>
    <row r="112" spans="1:9" ht="10.5" customHeight="1" x14ac:dyDescent="0.2">
      <c r="B112" s="268" t="s">
        <v>255</v>
      </c>
      <c r="C112" s="289">
        <v>410657.48000000004</v>
      </c>
      <c r="D112" s="290">
        <v>410657.48000000004</v>
      </c>
      <c r="E112" s="290">
        <v>3772.08</v>
      </c>
      <c r="F112" s="179">
        <v>-0.14460671914232981</v>
      </c>
      <c r="G112" s="34"/>
      <c r="H112" s="5"/>
      <c r="I112" s="5"/>
    </row>
    <row r="113" spans="1:9" ht="10.5" customHeight="1" x14ac:dyDescent="0.2">
      <c r="B113" s="574" t="s">
        <v>449</v>
      </c>
      <c r="C113" s="289"/>
      <c r="D113" s="290"/>
      <c r="E113" s="290"/>
      <c r="F113" s="179"/>
      <c r="G113" s="34"/>
      <c r="H113" s="5"/>
      <c r="I113" s="5"/>
    </row>
    <row r="114" spans="1:9" ht="10.5" customHeight="1" x14ac:dyDescent="0.2">
      <c r="B114" s="16" t="s">
        <v>487</v>
      </c>
      <c r="C114" s="289"/>
      <c r="D114" s="290"/>
      <c r="E114" s="290"/>
      <c r="F114" s="179"/>
      <c r="G114" s="34"/>
      <c r="H114" s="5"/>
      <c r="I114" s="5"/>
    </row>
    <row r="115" spans="1:9" s="28" customFormat="1" ht="10.5" customHeight="1" x14ac:dyDescent="0.2">
      <c r="A115" s="24"/>
      <c r="B115" s="16" t="s">
        <v>99</v>
      </c>
      <c r="C115" s="289">
        <v>8044</v>
      </c>
      <c r="D115" s="290">
        <v>6440</v>
      </c>
      <c r="E115" s="290">
        <v>40</v>
      </c>
      <c r="F115" s="179">
        <v>3.4531541379975605E-2</v>
      </c>
      <c r="G115" s="36"/>
      <c r="H115" s="5"/>
    </row>
    <row r="116" spans="1:9" s="28" customFormat="1" ht="10.5" customHeight="1" x14ac:dyDescent="0.2">
      <c r="A116" s="24"/>
      <c r="B116" s="16" t="s">
        <v>98</v>
      </c>
      <c r="C116" s="289"/>
      <c r="D116" s="290"/>
      <c r="E116" s="290"/>
      <c r="F116" s="179"/>
      <c r="G116" s="36"/>
    </row>
    <row r="117" spans="1:9" ht="15" customHeight="1" x14ac:dyDescent="0.2">
      <c r="B117" s="16" t="s">
        <v>250</v>
      </c>
      <c r="C117" s="289"/>
      <c r="D117" s="290"/>
      <c r="E117" s="290"/>
      <c r="F117" s="179"/>
      <c r="G117" s="34"/>
      <c r="H117" s="5"/>
      <c r="I117" s="5"/>
    </row>
    <row r="118" spans="1:9" ht="14.25" customHeight="1" x14ac:dyDescent="0.2">
      <c r="B118" s="29" t="s">
        <v>113</v>
      </c>
      <c r="C118" s="291">
        <v>22342180.377145007</v>
      </c>
      <c r="D118" s="292">
        <v>8607432.7000000067</v>
      </c>
      <c r="E118" s="292">
        <v>97479.66</v>
      </c>
      <c r="F118" s="178">
        <v>-2.7832385235369794E-2</v>
      </c>
      <c r="G118" s="34"/>
      <c r="H118" s="5"/>
      <c r="I118" s="5"/>
    </row>
    <row r="119" spans="1:9" ht="10.5" customHeight="1" x14ac:dyDescent="0.2">
      <c r="B119" s="74" t="s">
        <v>122</v>
      </c>
      <c r="C119" s="291"/>
      <c r="D119" s="292"/>
      <c r="E119" s="292"/>
      <c r="F119" s="178"/>
      <c r="G119" s="34"/>
      <c r="H119" s="5"/>
      <c r="I119" s="5"/>
    </row>
    <row r="120" spans="1:9" ht="10.5" customHeight="1" x14ac:dyDescent="0.2">
      <c r="B120" s="16" t="s">
        <v>386</v>
      </c>
      <c r="C120" s="289">
        <v>18933123.81000001</v>
      </c>
      <c r="D120" s="290">
        <v>9883.27</v>
      </c>
      <c r="E120" s="290">
        <v>138920.35999999993</v>
      </c>
      <c r="F120" s="179">
        <v>0.13564171200746022</v>
      </c>
      <c r="G120" s="34"/>
      <c r="H120" s="5"/>
      <c r="I120" s="5"/>
    </row>
    <row r="121" spans="1:9" ht="10.5" customHeight="1" x14ac:dyDescent="0.2">
      <c r="B121" s="16" t="s">
        <v>100</v>
      </c>
      <c r="C121" s="289">
        <v>1835412.12</v>
      </c>
      <c r="D121" s="290"/>
      <c r="E121" s="290">
        <v>11466.010000000002</v>
      </c>
      <c r="F121" s="179">
        <v>0.63532273060063282</v>
      </c>
      <c r="G121" s="34"/>
      <c r="H121" s="5"/>
      <c r="I121" s="5"/>
    </row>
    <row r="122" spans="1:9" ht="10.5" customHeight="1" x14ac:dyDescent="0.2">
      <c r="B122" s="16" t="s">
        <v>177</v>
      </c>
      <c r="C122" s="289">
        <v>270570.00000000017</v>
      </c>
      <c r="D122" s="290"/>
      <c r="E122" s="290">
        <v>2662.15</v>
      </c>
      <c r="F122" s="179">
        <v>0.22584620403133449</v>
      </c>
      <c r="G122" s="34"/>
      <c r="H122" s="5"/>
      <c r="I122" s="5"/>
    </row>
    <row r="123" spans="1:9" ht="10.5" customHeight="1" x14ac:dyDescent="0.2">
      <c r="B123" s="16" t="s">
        <v>22</v>
      </c>
      <c r="C123" s="289">
        <v>3247037.430000002</v>
      </c>
      <c r="D123" s="290">
        <v>7526</v>
      </c>
      <c r="E123" s="290">
        <v>23275</v>
      </c>
      <c r="F123" s="179">
        <v>0.1278276753084846</v>
      </c>
      <c r="G123" s="34"/>
      <c r="H123" s="5"/>
      <c r="I123" s="5"/>
    </row>
    <row r="124" spans="1:9" ht="10.5" customHeight="1" x14ac:dyDescent="0.2">
      <c r="B124" s="16" t="s">
        <v>381</v>
      </c>
      <c r="C124" s="289">
        <v>55868.799999999996</v>
      </c>
      <c r="D124" s="290"/>
      <c r="E124" s="290">
        <v>275</v>
      </c>
      <c r="F124" s="179">
        <v>0.32302737520128821</v>
      </c>
      <c r="G124" s="34"/>
      <c r="H124" s="5"/>
      <c r="I124" s="5"/>
    </row>
    <row r="125" spans="1:9" ht="10.5" customHeight="1" x14ac:dyDescent="0.2">
      <c r="B125" s="37" t="s">
        <v>312</v>
      </c>
      <c r="C125" s="289"/>
      <c r="D125" s="290"/>
      <c r="E125" s="290"/>
      <c r="F125" s="179"/>
      <c r="G125" s="34"/>
      <c r="H125" s="5"/>
      <c r="I125" s="5"/>
    </row>
    <row r="126" spans="1:9" ht="10.5" customHeight="1" x14ac:dyDescent="0.2">
      <c r="B126" s="16" t="s">
        <v>385</v>
      </c>
      <c r="C126" s="289">
        <v>2545668.6099999985</v>
      </c>
      <c r="D126" s="290">
        <v>2385.69</v>
      </c>
      <c r="E126" s="290">
        <v>16990.410000000003</v>
      </c>
      <c r="F126" s="179">
        <v>8.4012004598393197E-2</v>
      </c>
      <c r="G126" s="34"/>
      <c r="H126" s="5"/>
      <c r="I126" s="5"/>
    </row>
    <row r="127" spans="1:9" ht="10.5" customHeight="1" x14ac:dyDescent="0.2">
      <c r="B127" s="37" t="s">
        <v>382</v>
      </c>
      <c r="C127" s="289">
        <v>176491</v>
      </c>
      <c r="D127" s="290"/>
      <c r="E127" s="290">
        <v>1150</v>
      </c>
      <c r="F127" s="179">
        <v>-6.9467650357179167E-2</v>
      </c>
      <c r="G127" s="208"/>
      <c r="H127" s="205"/>
      <c r="I127" s="34"/>
    </row>
    <row r="128" spans="1:9" ht="10.5" customHeight="1" x14ac:dyDescent="0.2">
      <c r="B128" s="574" t="s">
        <v>450</v>
      </c>
      <c r="C128" s="289"/>
      <c r="D128" s="290"/>
      <c r="E128" s="290"/>
      <c r="F128" s="179"/>
      <c r="G128" s="208"/>
      <c r="H128" s="205"/>
      <c r="I128" s="34"/>
    </row>
    <row r="129" spans="1:9" ht="10.5" hidden="1" customHeight="1" x14ac:dyDescent="0.2">
      <c r="B129" s="574"/>
      <c r="C129" s="289"/>
      <c r="D129" s="290"/>
      <c r="E129" s="290"/>
      <c r="F129" s="179"/>
      <c r="G129" s="208"/>
      <c r="H129" s="205"/>
      <c r="I129" s="34"/>
    </row>
    <row r="130" spans="1:9" ht="10.5" customHeight="1" x14ac:dyDescent="0.2">
      <c r="B130" s="16" t="s">
        <v>99</v>
      </c>
      <c r="C130" s="289">
        <v>1000</v>
      </c>
      <c r="D130" s="290"/>
      <c r="E130" s="290"/>
      <c r="F130" s="179">
        <v>0.34952766531713908</v>
      </c>
      <c r="G130" s="208"/>
      <c r="H130" s="205"/>
      <c r="I130" s="34"/>
    </row>
    <row r="131" spans="1:9" ht="10.5" customHeight="1" x14ac:dyDescent="0.2">
      <c r="B131" s="41" t="s">
        <v>120</v>
      </c>
      <c r="C131" s="293">
        <v>27065171.770000014</v>
      </c>
      <c r="D131" s="294">
        <v>19794.96</v>
      </c>
      <c r="E131" s="294">
        <v>194738.92999999993</v>
      </c>
      <c r="F131" s="286">
        <v>0.15294344662000436</v>
      </c>
      <c r="G131" s="208"/>
      <c r="H131" s="205"/>
      <c r="I131" s="34"/>
    </row>
    <row r="132" spans="1:9" s="28" customFormat="1" ht="10.5" customHeight="1" x14ac:dyDescent="0.2">
      <c r="A132" s="24"/>
      <c r="B132" s="265" t="s">
        <v>238</v>
      </c>
      <c r="C132" s="208"/>
      <c r="D132" s="208"/>
      <c r="E132" s="208"/>
      <c r="F132" s="208"/>
      <c r="G132" s="208"/>
      <c r="H132" s="209"/>
      <c r="I132" s="36"/>
    </row>
    <row r="133" spans="1:9" ht="9" customHeight="1" x14ac:dyDescent="0.2">
      <c r="A133" s="1"/>
      <c r="B133" s="265" t="s">
        <v>249</v>
      </c>
      <c r="C133" s="208"/>
      <c r="D133" s="208"/>
      <c r="E133" s="208"/>
      <c r="F133" s="208"/>
      <c r="G133" s="4"/>
      <c r="H133" s="4"/>
      <c r="I133" s="4"/>
    </row>
    <row r="134" spans="1:9" ht="15" customHeight="1" x14ac:dyDescent="0.2">
      <c r="B134" s="265" t="s">
        <v>251</v>
      </c>
      <c r="C134" s="208"/>
      <c r="D134" s="208"/>
      <c r="E134" s="208"/>
      <c r="F134" s="208"/>
      <c r="G134" s="8"/>
      <c r="H134" s="8"/>
      <c r="I134" s="8"/>
    </row>
    <row r="135" spans="1:9" ht="12" customHeight="1" x14ac:dyDescent="0.2">
      <c r="B135" s="50"/>
      <c r="C135" s="208"/>
      <c r="D135" s="208"/>
      <c r="E135" s="208"/>
      <c r="F135" s="208"/>
    </row>
    <row r="136" spans="1:9" ht="14.25" customHeight="1" x14ac:dyDescent="0.2">
      <c r="F136" s="4"/>
      <c r="G136" s="15"/>
      <c r="H136" s="5"/>
      <c r="I136" s="5"/>
    </row>
    <row r="137" spans="1:9" ht="12" customHeight="1" x14ac:dyDescent="0.25">
      <c r="B137" s="7" t="s">
        <v>288</v>
      </c>
      <c r="C137" s="8"/>
      <c r="D137" s="8"/>
      <c r="E137" s="8"/>
      <c r="F137" s="8"/>
      <c r="G137" s="5"/>
      <c r="H137" s="5"/>
      <c r="I137" s="5"/>
    </row>
    <row r="138" spans="1:9" ht="9.75" customHeight="1" x14ac:dyDescent="0.2">
      <c r="B138" s="9"/>
      <c r="C138" s="10" t="str">
        <f>C3</f>
        <v>MOIS D'OCTOBRE 2024</v>
      </c>
      <c r="D138" s="11"/>
      <c r="F138" s="20"/>
      <c r="G138" s="23"/>
      <c r="H138" s="5"/>
      <c r="I138" s="5"/>
    </row>
    <row r="139" spans="1:9" s="28" customFormat="1" ht="12" customHeight="1" x14ac:dyDescent="0.2">
      <c r="A139" s="24"/>
      <c r="B139" s="12" t="str">
        <f>$B$4</f>
        <v xml:space="preserve">             II- ASSURANCE MATERNITE : DEPENSES en milliers d'euros</v>
      </c>
      <c r="C139" s="13"/>
      <c r="D139" s="13"/>
      <c r="E139" s="13"/>
      <c r="F139" s="378"/>
      <c r="G139" s="36"/>
    </row>
    <row r="140" spans="1:9" s="28" customFormat="1" ht="13.5" customHeight="1" x14ac:dyDescent="0.2">
      <c r="A140" s="24"/>
      <c r="B140" s="16" t="s">
        <v>4</v>
      </c>
      <c r="C140" s="18" t="s">
        <v>6</v>
      </c>
      <c r="D140" s="219" t="s">
        <v>3</v>
      </c>
      <c r="E140" s="219" t="s">
        <v>237</v>
      </c>
      <c r="F140" s="19" t="str">
        <f>Maladie_mnt!$H$5</f>
        <v>GAM</v>
      </c>
      <c r="G140" s="36"/>
    </row>
    <row r="141" spans="1:9" s="28" customFormat="1" ht="10.5" customHeight="1" x14ac:dyDescent="0.2">
      <c r="A141" s="24"/>
      <c r="B141" s="21"/>
      <c r="C141" s="44"/>
      <c r="D141" s="220" t="s">
        <v>241</v>
      </c>
      <c r="E141" s="220" t="s">
        <v>239</v>
      </c>
      <c r="F141" s="22" t="str">
        <f>Maladie_mnt!$H$6</f>
        <v>en %</v>
      </c>
      <c r="G141" s="36"/>
      <c r="H141" s="5"/>
    </row>
    <row r="142" spans="1:9" s="28" customFormat="1" ht="10.5" customHeight="1" x14ac:dyDescent="0.2">
      <c r="A142" s="24"/>
      <c r="B142" s="35"/>
      <c r="C142" s="32"/>
      <c r="D142" s="223"/>
      <c r="E142" s="223"/>
      <c r="F142" s="178"/>
      <c r="G142" s="36"/>
      <c r="H142" s="5"/>
    </row>
    <row r="143" spans="1:9" s="28" customFormat="1" ht="10.5" customHeight="1" x14ac:dyDescent="0.2">
      <c r="A143" s="24"/>
      <c r="B143" s="31" t="s">
        <v>121</v>
      </c>
      <c r="C143" s="289"/>
      <c r="D143" s="290"/>
      <c r="E143" s="290"/>
      <c r="F143" s="178"/>
      <c r="G143" s="36"/>
      <c r="H143" s="5"/>
    </row>
    <row r="144" spans="1:9" s="28" customFormat="1" ht="10.5" customHeight="1" x14ac:dyDescent="0.2">
      <c r="A144" s="24"/>
      <c r="B144" s="16" t="s">
        <v>116</v>
      </c>
      <c r="C144" s="289">
        <v>594037.61000000022</v>
      </c>
      <c r="D144" s="290"/>
      <c r="E144" s="290">
        <v>3277.7</v>
      </c>
      <c r="F144" s="179">
        <v>7.9528009352264561E-2</v>
      </c>
      <c r="G144" s="36"/>
      <c r="H144" s="5"/>
    </row>
    <row r="145" spans="1:8" s="28" customFormat="1" ht="10.5" customHeight="1" x14ac:dyDescent="0.2">
      <c r="A145" s="24"/>
      <c r="B145" s="16" t="s">
        <v>117</v>
      </c>
      <c r="C145" s="289">
        <v>91992.94</v>
      </c>
      <c r="D145" s="290"/>
      <c r="E145" s="290">
        <v>100</v>
      </c>
      <c r="F145" s="179">
        <v>-5.5193369002520809E-2</v>
      </c>
      <c r="G145" s="36"/>
      <c r="H145" s="5"/>
    </row>
    <row r="146" spans="1:8" s="28" customFormat="1" ht="10.5" customHeight="1" x14ac:dyDescent="0.2">
      <c r="A146" s="24"/>
      <c r="B146" s="16" t="s">
        <v>118</v>
      </c>
      <c r="C146" s="289">
        <v>3214.25</v>
      </c>
      <c r="D146" s="290"/>
      <c r="E146" s="290"/>
      <c r="F146" s="179">
        <v>0.45145631067961167</v>
      </c>
      <c r="G146" s="36"/>
      <c r="H146" s="5"/>
    </row>
    <row r="147" spans="1:8" s="28" customFormat="1" ht="10.5" customHeight="1" x14ac:dyDescent="0.2">
      <c r="A147" s="24"/>
      <c r="B147" s="16" t="s">
        <v>166</v>
      </c>
      <c r="C147" s="289">
        <v>29236.319999999992</v>
      </c>
      <c r="D147" s="290"/>
      <c r="E147" s="290">
        <v>95.810000000000016</v>
      </c>
      <c r="F147" s="179">
        <v>0.12638393337008869</v>
      </c>
      <c r="G147" s="36"/>
      <c r="H147" s="5"/>
    </row>
    <row r="148" spans="1:8" s="28" customFormat="1" ht="10.5" customHeight="1" x14ac:dyDescent="0.2">
      <c r="A148" s="24"/>
      <c r="B148" s="16" t="s">
        <v>22</v>
      </c>
      <c r="C148" s="289">
        <v>49855.539999999994</v>
      </c>
      <c r="D148" s="290"/>
      <c r="E148" s="290">
        <v>368</v>
      </c>
      <c r="F148" s="179">
        <v>8.1411122655485668E-2</v>
      </c>
      <c r="G148" s="36"/>
      <c r="H148" s="5"/>
    </row>
    <row r="149" spans="1:8" s="28" customFormat="1" ht="10.5" customHeight="1" x14ac:dyDescent="0.2">
      <c r="A149" s="24"/>
      <c r="B149" s="16" t="s">
        <v>115</v>
      </c>
      <c r="C149" s="289">
        <v>24732.25</v>
      </c>
      <c r="D149" s="290"/>
      <c r="E149" s="290">
        <v>99.31</v>
      </c>
      <c r="F149" s="179">
        <v>0.1072665986458825</v>
      </c>
      <c r="G149" s="36"/>
      <c r="H149" s="5"/>
    </row>
    <row r="150" spans="1:8" s="28" customFormat="1" ht="12.75" customHeight="1" x14ac:dyDescent="0.2">
      <c r="A150" s="24"/>
      <c r="B150" s="16" t="s">
        <v>114</v>
      </c>
      <c r="C150" s="289">
        <v>26378.549999999985</v>
      </c>
      <c r="D150" s="290"/>
      <c r="E150" s="290"/>
      <c r="F150" s="179">
        <v>1.9626374136092251E-2</v>
      </c>
      <c r="G150" s="36"/>
      <c r="H150" s="5"/>
    </row>
    <row r="151" spans="1:8" s="28" customFormat="1" ht="12.75" customHeight="1" x14ac:dyDescent="0.2">
      <c r="A151" s="24"/>
      <c r="B151" s="16" t="s">
        <v>100</v>
      </c>
      <c r="C151" s="289"/>
      <c r="D151" s="290"/>
      <c r="E151" s="290"/>
      <c r="F151" s="179"/>
      <c r="G151" s="36"/>
      <c r="H151" s="5"/>
    </row>
    <row r="152" spans="1:8" s="28" customFormat="1" ht="13.5" customHeight="1" x14ac:dyDescent="0.2">
      <c r="A152" s="24"/>
      <c r="B152" s="16" t="s">
        <v>98</v>
      </c>
      <c r="C152" s="289"/>
      <c r="D152" s="290"/>
      <c r="E152" s="290"/>
      <c r="F152" s="179"/>
      <c r="G152" s="36"/>
      <c r="H152" s="5"/>
    </row>
    <row r="153" spans="1:8" s="28" customFormat="1" ht="12.75" customHeight="1" x14ac:dyDescent="0.2">
      <c r="A153" s="24"/>
      <c r="B153" s="16" t="s">
        <v>416</v>
      </c>
      <c r="C153" s="289"/>
      <c r="D153" s="290"/>
      <c r="E153" s="290"/>
      <c r="F153" s="179"/>
      <c r="G153" s="36"/>
    </row>
    <row r="154" spans="1:8" s="28" customFormat="1" ht="14.25" customHeight="1" x14ac:dyDescent="0.2">
      <c r="A154" s="24"/>
      <c r="B154" s="16" t="s">
        <v>412</v>
      </c>
      <c r="C154" s="289"/>
      <c r="D154" s="290"/>
      <c r="E154" s="290"/>
      <c r="F154" s="179"/>
      <c r="G154" s="36"/>
    </row>
    <row r="155" spans="1:8" s="28" customFormat="1" ht="10.5" customHeight="1" x14ac:dyDescent="0.2">
      <c r="A155" s="24"/>
      <c r="B155" s="16" t="s">
        <v>374</v>
      </c>
      <c r="C155" s="289">
        <v>2130</v>
      </c>
      <c r="D155" s="290"/>
      <c r="E155" s="290">
        <v>30</v>
      </c>
      <c r="F155" s="179">
        <v>1.9138755980861344E-2</v>
      </c>
      <c r="G155" s="36"/>
      <c r="H155" s="5"/>
    </row>
    <row r="156" spans="1:8" s="28" customFormat="1" ht="10.5" customHeight="1" x14ac:dyDescent="0.2">
      <c r="A156" s="24"/>
      <c r="B156" s="574" t="s">
        <v>451</v>
      </c>
      <c r="C156" s="289"/>
      <c r="D156" s="290"/>
      <c r="E156" s="290"/>
      <c r="F156" s="179"/>
      <c r="G156" s="36"/>
      <c r="H156" s="5"/>
    </row>
    <row r="157" spans="1:8" s="28" customFormat="1" ht="10.5" hidden="1" customHeight="1" x14ac:dyDescent="0.2">
      <c r="A157" s="24"/>
      <c r="B157" s="574"/>
      <c r="C157" s="289"/>
      <c r="D157" s="290"/>
      <c r="E157" s="290"/>
      <c r="F157" s="179"/>
      <c r="G157" s="36"/>
      <c r="H157" s="5"/>
    </row>
    <row r="158" spans="1:8" s="28" customFormat="1" ht="10.5" customHeight="1" x14ac:dyDescent="0.2">
      <c r="A158" s="24"/>
      <c r="B158" s="269" t="s">
        <v>99</v>
      </c>
      <c r="C158" s="289">
        <v>226830</v>
      </c>
      <c r="D158" s="290"/>
      <c r="E158" s="290">
        <v>1788</v>
      </c>
      <c r="F158" s="179">
        <v>0.6627936810468058</v>
      </c>
      <c r="G158" s="36"/>
      <c r="H158" s="5"/>
    </row>
    <row r="159" spans="1:8" s="28" customFormat="1" ht="10.5" customHeight="1" x14ac:dyDescent="0.2">
      <c r="A159" s="24"/>
      <c r="B159" s="35" t="s">
        <v>119</v>
      </c>
      <c r="C159" s="291">
        <v>1048407.4600000001</v>
      </c>
      <c r="D159" s="292"/>
      <c r="E159" s="292">
        <v>5758.8200000000006</v>
      </c>
      <c r="F159" s="178">
        <v>0.15383690743621736</v>
      </c>
      <c r="G159" s="36"/>
      <c r="H159" s="5"/>
    </row>
    <row r="160" spans="1:8" s="28" customFormat="1" ht="10.5" customHeight="1" x14ac:dyDescent="0.2">
      <c r="A160" s="24"/>
      <c r="B160" s="31" t="s">
        <v>243</v>
      </c>
      <c r="C160" s="291"/>
      <c r="D160" s="292"/>
      <c r="E160" s="292"/>
      <c r="F160" s="178"/>
      <c r="G160" s="36"/>
      <c r="H160" s="5"/>
    </row>
    <row r="161" spans="1:9" s="28" customFormat="1" ht="10.5" customHeight="1" x14ac:dyDescent="0.2">
      <c r="A161" s="24"/>
      <c r="B161" s="16" t="s">
        <v>22</v>
      </c>
      <c r="C161" s="289">
        <v>577291.68000000005</v>
      </c>
      <c r="D161" s="290"/>
      <c r="E161" s="290">
        <v>2241.6800000000003</v>
      </c>
      <c r="F161" s="179">
        <v>2.4810117593907277E-2</v>
      </c>
      <c r="G161" s="36"/>
      <c r="H161" s="5"/>
    </row>
    <row r="162" spans="1:9" s="28" customFormat="1" ht="10.5" customHeight="1" x14ac:dyDescent="0.2">
      <c r="A162" s="24"/>
      <c r="B162" s="16" t="s">
        <v>104</v>
      </c>
      <c r="C162" s="289">
        <v>412220.77999999997</v>
      </c>
      <c r="D162" s="290"/>
      <c r="E162" s="290">
        <v>771.87</v>
      </c>
      <c r="F162" s="179">
        <v>-6.7575854263978719E-2</v>
      </c>
      <c r="G162" s="36"/>
      <c r="H162" s="5"/>
    </row>
    <row r="163" spans="1:9" s="28" customFormat="1" ht="10.5" customHeight="1" x14ac:dyDescent="0.2">
      <c r="A163" s="24"/>
      <c r="B163" s="33" t="s">
        <v>106</v>
      </c>
      <c r="C163" s="289">
        <v>263796.04000000004</v>
      </c>
      <c r="D163" s="290"/>
      <c r="E163" s="290">
        <v>638.23000000000013</v>
      </c>
      <c r="F163" s="179">
        <v>-0.14115982669530192</v>
      </c>
      <c r="G163" s="36"/>
      <c r="H163" s="5"/>
    </row>
    <row r="164" spans="1:9" s="28" customFormat="1" ht="10.5" customHeight="1" x14ac:dyDescent="0.2">
      <c r="A164" s="24"/>
      <c r="B164" s="33" t="s">
        <v>304</v>
      </c>
      <c r="C164" s="289">
        <v>2777</v>
      </c>
      <c r="D164" s="290"/>
      <c r="E164" s="290"/>
      <c r="F164" s="179">
        <v>0.99870447675255458</v>
      </c>
      <c r="G164" s="36"/>
      <c r="H164" s="5"/>
    </row>
    <row r="165" spans="1:9" s="28" customFormat="1" ht="10.5" customHeight="1" x14ac:dyDescent="0.2">
      <c r="A165" s="24"/>
      <c r="B165" s="33" t="s">
        <v>305</v>
      </c>
      <c r="C165" s="289">
        <v>68641.610000000015</v>
      </c>
      <c r="D165" s="290"/>
      <c r="E165" s="290"/>
      <c r="F165" s="179">
        <v>-0.15780927084974328</v>
      </c>
      <c r="G165" s="36"/>
      <c r="H165" s="5"/>
    </row>
    <row r="166" spans="1:9" ht="10.5" customHeight="1" x14ac:dyDescent="0.2">
      <c r="B166" s="33" t="s">
        <v>306</v>
      </c>
      <c r="C166" s="289">
        <v>19083.97</v>
      </c>
      <c r="D166" s="290"/>
      <c r="E166" s="290"/>
      <c r="F166" s="179">
        <v>-0.53007474640272934</v>
      </c>
      <c r="G166" s="34"/>
      <c r="H166" s="5"/>
      <c r="I166" s="5"/>
    </row>
    <row r="167" spans="1:9" ht="10.5" customHeight="1" x14ac:dyDescent="0.2">
      <c r="B167" s="33" t="s">
        <v>307</v>
      </c>
      <c r="C167" s="289">
        <v>51766.569999999985</v>
      </c>
      <c r="D167" s="290"/>
      <c r="E167" s="290">
        <v>161.67000000000002</v>
      </c>
      <c r="F167" s="179">
        <v>-0.26451506849470785</v>
      </c>
      <c r="G167" s="34"/>
      <c r="H167" s="5"/>
      <c r="I167" s="5"/>
    </row>
    <row r="168" spans="1:9" ht="10.5" customHeight="1" x14ac:dyDescent="0.2">
      <c r="B168" s="33" t="s">
        <v>308</v>
      </c>
      <c r="C168" s="289">
        <v>5724.87</v>
      </c>
      <c r="D168" s="290"/>
      <c r="E168" s="290">
        <v>20.84</v>
      </c>
      <c r="F168" s="179">
        <v>4.8161601810385424E-2</v>
      </c>
      <c r="G168" s="34"/>
      <c r="H168" s="5"/>
      <c r="I168" s="5"/>
    </row>
    <row r="169" spans="1:9" ht="10.5" customHeight="1" x14ac:dyDescent="0.2">
      <c r="B169" s="33" t="s">
        <v>309</v>
      </c>
      <c r="C169" s="289">
        <v>115802.02000000003</v>
      </c>
      <c r="D169" s="290"/>
      <c r="E169" s="290">
        <v>455.72</v>
      </c>
      <c r="F169" s="179">
        <v>7.4189983974626728E-2</v>
      </c>
      <c r="G169" s="34"/>
      <c r="H169" s="5"/>
      <c r="I169" s="5"/>
    </row>
    <row r="170" spans="1:9" s="28" customFormat="1" ht="10.5" customHeight="1" x14ac:dyDescent="0.2">
      <c r="A170" s="24"/>
      <c r="B170" s="33" t="s">
        <v>105</v>
      </c>
      <c r="C170" s="289">
        <v>148424.73999999993</v>
      </c>
      <c r="D170" s="290"/>
      <c r="E170" s="290">
        <v>133.63999999999999</v>
      </c>
      <c r="F170" s="179">
        <v>9.9915400665589349E-2</v>
      </c>
      <c r="G170" s="36"/>
      <c r="H170" s="5"/>
    </row>
    <row r="171" spans="1:9" s="28" customFormat="1" ht="10.5" customHeight="1" x14ac:dyDescent="0.2">
      <c r="A171" s="24"/>
      <c r="B171" s="16" t="s">
        <v>116</v>
      </c>
      <c r="C171" s="289">
        <v>132973.63999999998</v>
      </c>
      <c r="D171" s="290"/>
      <c r="E171" s="290">
        <v>415.02000000000004</v>
      </c>
      <c r="F171" s="179">
        <v>0.15652020536912681</v>
      </c>
      <c r="G171" s="36"/>
      <c r="H171" s="5"/>
    </row>
    <row r="172" spans="1:9" ht="10.5" customHeight="1" x14ac:dyDescent="0.2">
      <c r="B172" s="16" t="s">
        <v>117</v>
      </c>
      <c r="C172" s="289">
        <v>47119.35</v>
      </c>
      <c r="D172" s="290"/>
      <c r="E172" s="290"/>
      <c r="F172" s="179">
        <v>0.73777556496003083</v>
      </c>
      <c r="G172" s="20"/>
      <c r="H172" s="5"/>
      <c r="I172" s="5"/>
    </row>
    <row r="173" spans="1:9" ht="10.5" customHeight="1" x14ac:dyDescent="0.2">
      <c r="B173" s="16" t="s">
        <v>118</v>
      </c>
      <c r="C173" s="289">
        <v>462.25</v>
      </c>
      <c r="D173" s="290"/>
      <c r="E173" s="290"/>
      <c r="F173" s="179"/>
      <c r="G173" s="20"/>
      <c r="H173" s="5"/>
      <c r="I173" s="5"/>
    </row>
    <row r="174" spans="1:9" ht="10.5" customHeight="1" x14ac:dyDescent="0.2">
      <c r="B174" s="16" t="s">
        <v>115</v>
      </c>
      <c r="C174" s="289">
        <v>8807.27</v>
      </c>
      <c r="D174" s="290"/>
      <c r="E174" s="290"/>
      <c r="F174" s="179">
        <v>0.34995938137061056</v>
      </c>
      <c r="G174" s="20"/>
      <c r="H174" s="5"/>
      <c r="I174" s="5"/>
    </row>
    <row r="175" spans="1:9" ht="10.5" customHeight="1" x14ac:dyDescent="0.2">
      <c r="B175" s="16" t="s">
        <v>114</v>
      </c>
      <c r="C175" s="289">
        <v>10217.25</v>
      </c>
      <c r="D175" s="290"/>
      <c r="E175" s="290"/>
      <c r="F175" s="179">
        <v>0.20932090545938742</v>
      </c>
      <c r="G175" s="20"/>
      <c r="H175" s="5"/>
      <c r="I175" s="5"/>
    </row>
    <row r="176" spans="1:9" ht="10.5" customHeight="1" x14ac:dyDescent="0.2">
      <c r="B176" s="16" t="s">
        <v>95</v>
      </c>
      <c r="C176" s="289">
        <v>1355.16</v>
      </c>
      <c r="D176" s="290"/>
      <c r="E176" s="290"/>
      <c r="F176" s="179">
        <v>0.49695121951219523</v>
      </c>
      <c r="G176" s="20"/>
      <c r="H176" s="5"/>
      <c r="I176" s="5"/>
    </row>
    <row r="177" spans="1:9" ht="10.5" customHeight="1" x14ac:dyDescent="0.2">
      <c r="B177" s="16" t="s">
        <v>381</v>
      </c>
      <c r="C177" s="289">
        <v>73003.539999999979</v>
      </c>
      <c r="D177" s="290"/>
      <c r="E177" s="290">
        <v>529.26</v>
      </c>
      <c r="F177" s="179">
        <v>0.47632812531597923</v>
      </c>
      <c r="G177" s="20"/>
      <c r="H177" s="5"/>
      <c r="I177" s="5"/>
    </row>
    <row r="178" spans="1:9" ht="10.5" customHeight="1" x14ac:dyDescent="0.2">
      <c r="B178" s="16" t="s">
        <v>345</v>
      </c>
      <c r="C178" s="289"/>
      <c r="D178" s="290"/>
      <c r="E178" s="290"/>
      <c r="F178" s="178"/>
      <c r="G178" s="20"/>
      <c r="H178" s="5"/>
      <c r="I178" s="5"/>
    </row>
    <row r="179" spans="1:9" ht="10.5" customHeight="1" x14ac:dyDescent="0.2">
      <c r="B179" s="16" t="s">
        <v>346</v>
      </c>
      <c r="C179" s="289"/>
      <c r="D179" s="290"/>
      <c r="E179" s="290"/>
      <c r="F179" s="178"/>
      <c r="G179" s="34"/>
      <c r="H179" s="5"/>
      <c r="I179" s="5"/>
    </row>
    <row r="180" spans="1:9" ht="10.5" customHeight="1" x14ac:dyDescent="0.2">
      <c r="B180" s="16" t="s">
        <v>350</v>
      </c>
      <c r="C180" s="289"/>
      <c r="D180" s="290"/>
      <c r="E180" s="290"/>
      <c r="F180" s="178"/>
      <c r="G180" s="34"/>
      <c r="H180" s="5"/>
      <c r="I180" s="5"/>
    </row>
    <row r="181" spans="1:9" ht="10.5" customHeight="1" x14ac:dyDescent="0.2">
      <c r="B181" s="16" t="s">
        <v>313</v>
      </c>
      <c r="C181" s="289"/>
      <c r="D181" s="290"/>
      <c r="E181" s="290"/>
      <c r="F181" s="178"/>
      <c r="G181" s="34"/>
      <c r="H181" s="5"/>
      <c r="I181" s="5"/>
    </row>
    <row r="182" spans="1:9" ht="10.5" customHeight="1" x14ac:dyDescent="0.2">
      <c r="B182" s="16" t="s">
        <v>444</v>
      </c>
      <c r="C182" s="289"/>
      <c r="D182" s="290"/>
      <c r="E182" s="290"/>
      <c r="F182" s="178"/>
      <c r="G182" s="34"/>
      <c r="H182" s="5"/>
      <c r="I182" s="5"/>
    </row>
    <row r="183" spans="1:9" ht="10.5" customHeight="1" x14ac:dyDescent="0.2">
      <c r="B183" s="16" t="s">
        <v>351</v>
      </c>
      <c r="C183" s="289"/>
      <c r="D183" s="290"/>
      <c r="E183" s="290"/>
      <c r="F183" s="178"/>
      <c r="G183" s="34"/>
      <c r="H183" s="5"/>
      <c r="I183" s="5"/>
    </row>
    <row r="184" spans="1:9" ht="10.5" customHeight="1" x14ac:dyDescent="0.2">
      <c r="B184" s="269" t="s">
        <v>412</v>
      </c>
      <c r="C184" s="289"/>
      <c r="D184" s="290"/>
      <c r="E184" s="290"/>
      <c r="F184" s="178"/>
      <c r="G184" s="34"/>
      <c r="H184" s="5"/>
      <c r="I184" s="5"/>
    </row>
    <row r="185" spans="1:9" s="28" customFormat="1" ht="10.5" customHeight="1" x14ac:dyDescent="0.2">
      <c r="A185" s="24"/>
      <c r="B185" s="16" t="s">
        <v>100</v>
      </c>
      <c r="C185" s="289">
        <v>40564.39</v>
      </c>
      <c r="D185" s="290"/>
      <c r="E185" s="290">
        <v>117</v>
      </c>
      <c r="F185" s="179">
        <v>6.6044506746285592E-2</v>
      </c>
      <c r="G185" s="27"/>
      <c r="H185" s="5"/>
    </row>
    <row r="186" spans="1:9" ht="10.5" customHeight="1" x14ac:dyDescent="0.2">
      <c r="B186" s="16" t="s">
        <v>94</v>
      </c>
      <c r="C186" s="289"/>
      <c r="D186" s="290"/>
      <c r="E186" s="290"/>
      <c r="F186" s="179"/>
      <c r="G186" s="34"/>
      <c r="H186" s="5"/>
      <c r="I186" s="5"/>
    </row>
    <row r="187" spans="1:9" ht="10.5" customHeight="1" x14ac:dyDescent="0.2">
      <c r="B187" s="16" t="s">
        <v>92</v>
      </c>
      <c r="C187" s="289">
        <v>43.38</v>
      </c>
      <c r="D187" s="290"/>
      <c r="E187" s="290"/>
      <c r="F187" s="179"/>
      <c r="G187" s="34"/>
      <c r="H187" s="5"/>
      <c r="I187" s="5"/>
    </row>
    <row r="188" spans="1:9" ht="10.5" customHeight="1" x14ac:dyDescent="0.2">
      <c r="B188" s="16" t="s">
        <v>93</v>
      </c>
      <c r="C188" s="289"/>
      <c r="D188" s="290"/>
      <c r="E188" s="290"/>
      <c r="F188" s="179"/>
      <c r="G188" s="20"/>
      <c r="H188" s="5"/>
      <c r="I188" s="5"/>
    </row>
    <row r="189" spans="1:9" ht="10.5" customHeight="1" x14ac:dyDescent="0.2">
      <c r="B189" s="16" t="s">
        <v>303</v>
      </c>
      <c r="C189" s="289"/>
      <c r="D189" s="290"/>
      <c r="E189" s="290"/>
      <c r="F189" s="179"/>
      <c r="G189" s="34"/>
      <c r="H189" s="5"/>
      <c r="I189" s="5"/>
    </row>
    <row r="190" spans="1:9" ht="10.5" customHeight="1" x14ac:dyDescent="0.2">
      <c r="B190" s="16" t="s">
        <v>123</v>
      </c>
      <c r="C190" s="289">
        <v>936218.7799999998</v>
      </c>
      <c r="D190" s="290"/>
      <c r="E190" s="290">
        <v>2078.4699999999998</v>
      </c>
      <c r="F190" s="179">
        <v>0.84201321197906309</v>
      </c>
      <c r="G190" s="34"/>
      <c r="H190" s="5"/>
      <c r="I190" s="5"/>
    </row>
    <row r="191" spans="1:9" ht="10.5" customHeight="1" x14ac:dyDescent="0.2">
      <c r="B191" s="16" t="s">
        <v>107</v>
      </c>
      <c r="C191" s="289"/>
      <c r="D191" s="290"/>
      <c r="E191" s="290"/>
      <c r="F191" s="179"/>
      <c r="G191" s="34"/>
      <c r="H191" s="5"/>
      <c r="I191" s="5"/>
    </row>
    <row r="192" spans="1:9" ht="10.5" customHeight="1" x14ac:dyDescent="0.2">
      <c r="B192" s="33" t="s">
        <v>110</v>
      </c>
      <c r="C192" s="289"/>
      <c r="D192" s="290"/>
      <c r="E192" s="290"/>
      <c r="F192" s="179"/>
      <c r="G192" s="34"/>
      <c r="H192" s="5"/>
      <c r="I192" s="5"/>
    </row>
    <row r="193" spans="1:9" s="28" customFormat="1" ht="10.5" customHeight="1" x14ac:dyDescent="0.2">
      <c r="A193" s="24"/>
      <c r="B193" s="33" t="s">
        <v>109</v>
      </c>
      <c r="C193" s="289"/>
      <c r="D193" s="290"/>
      <c r="E193" s="290"/>
      <c r="F193" s="179"/>
      <c r="G193" s="47"/>
      <c r="H193" s="5"/>
    </row>
    <row r="194" spans="1:9" s="28" customFormat="1" ht="10.5" customHeight="1" x14ac:dyDescent="0.2">
      <c r="A194" s="24"/>
      <c r="B194" s="33" t="s">
        <v>111</v>
      </c>
      <c r="C194" s="289"/>
      <c r="D194" s="290"/>
      <c r="E194" s="290"/>
      <c r="F194" s="179"/>
      <c r="G194" s="47"/>
      <c r="H194" s="5"/>
    </row>
    <row r="195" spans="1:9" s="28" customFormat="1" ht="10.5" customHeight="1" x14ac:dyDescent="0.2">
      <c r="A195" s="24"/>
      <c r="B195" s="33" t="s">
        <v>112</v>
      </c>
      <c r="C195" s="289"/>
      <c r="D195" s="290"/>
      <c r="E195" s="290"/>
      <c r="F195" s="179"/>
      <c r="G195" s="47"/>
      <c r="H195" s="5"/>
    </row>
    <row r="196" spans="1:9" s="28" customFormat="1" ht="10.5" customHeight="1" x14ac:dyDescent="0.2">
      <c r="A196" s="24"/>
      <c r="B196" s="16" t="s">
        <v>256</v>
      </c>
      <c r="C196" s="289">
        <v>15545.900000000003</v>
      </c>
      <c r="D196" s="290"/>
      <c r="E196" s="290"/>
      <c r="F196" s="179">
        <v>0.50318120286211587</v>
      </c>
      <c r="G196" s="47"/>
      <c r="H196" s="5"/>
    </row>
    <row r="197" spans="1:9" s="28" customFormat="1" ht="10.5" customHeight="1" x14ac:dyDescent="0.2">
      <c r="A197" s="24"/>
      <c r="B197" s="16" t="s">
        <v>96</v>
      </c>
      <c r="C197" s="289"/>
      <c r="D197" s="290"/>
      <c r="E197" s="290"/>
      <c r="F197" s="179"/>
      <c r="G197" s="47"/>
      <c r="H197" s="5"/>
    </row>
    <row r="198" spans="1:9" s="28" customFormat="1" ht="10.5" customHeight="1" x14ac:dyDescent="0.2">
      <c r="A198" s="24"/>
      <c r="B198" s="16" t="s">
        <v>103</v>
      </c>
      <c r="C198" s="295"/>
      <c r="D198" s="296"/>
      <c r="E198" s="296"/>
      <c r="F198" s="190"/>
      <c r="G198" s="47"/>
      <c r="H198" s="5"/>
    </row>
    <row r="199" spans="1:9" s="28" customFormat="1" ht="10.5" customHeight="1" x14ac:dyDescent="0.2">
      <c r="A199" s="24"/>
      <c r="B199" s="16" t="s">
        <v>91</v>
      </c>
      <c r="C199" s="295"/>
      <c r="D199" s="296"/>
      <c r="E199" s="296"/>
      <c r="F199" s="190"/>
      <c r="G199" s="47"/>
      <c r="H199" s="5"/>
    </row>
    <row r="200" spans="1:9" s="28" customFormat="1" ht="10.5" customHeight="1" x14ac:dyDescent="0.2">
      <c r="A200" s="24"/>
      <c r="B200" s="16" t="s">
        <v>382</v>
      </c>
      <c r="C200" s="295">
        <v>575</v>
      </c>
      <c r="D200" s="296"/>
      <c r="E200" s="296"/>
      <c r="F200" s="190">
        <v>-4.166666666666663E-2</v>
      </c>
      <c r="G200" s="47"/>
      <c r="H200" s="5"/>
    </row>
    <row r="201" spans="1:9" s="28" customFormat="1" ht="10.5" customHeight="1" x14ac:dyDescent="0.2">
      <c r="A201" s="24"/>
      <c r="B201" s="268" t="s">
        <v>255</v>
      </c>
      <c r="C201" s="295">
        <v>28800</v>
      </c>
      <c r="D201" s="296"/>
      <c r="E201" s="296"/>
      <c r="F201" s="190">
        <v>5.7708269368915488E-2</v>
      </c>
      <c r="G201" s="47"/>
      <c r="H201" s="5"/>
    </row>
    <row r="202" spans="1:9" s="28" customFormat="1" ht="10.5" customHeight="1" x14ac:dyDescent="0.2">
      <c r="A202" s="24"/>
      <c r="B202" s="16" t="s">
        <v>254</v>
      </c>
      <c r="C202" s="295"/>
      <c r="D202" s="296"/>
      <c r="E202" s="296"/>
      <c r="F202" s="190"/>
      <c r="G202" s="47"/>
      <c r="H202" s="5"/>
    </row>
    <row r="203" spans="1:9" s="28" customFormat="1" ht="10.5" customHeight="1" x14ac:dyDescent="0.2">
      <c r="A203" s="24"/>
      <c r="B203" s="16" t="s">
        <v>489</v>
      </c>
      <c r="C203" s="295"/>
      <c r="D203" s="296"/>
      <c r="E203" s="296"/>
      <c r="F203" s="190"/>
      <c r="G203" s="47"/>
      <c r="H203" s="5"/>
    </row>
    <row r="204" spans="1:9" s="28" customFormat="1" ht="10.5" customHeight="1" x14ac:dyDescent="0.2">
      <c r="A204" s="24"/>
      <c r="B204" s="16" t="s">
        <v>97</v>
      </c>
      <c r="C204" s="295"/>
      <c r="D204" s="296"/>
      <c r="E204" s="296"/>
      <c r="F204" s="190"/>
      <c r="G204" s="47"/>
      <c r="H204" s="5"/>
    </row>
    <row r="205" spans="1:9" ht="11.25" customHeight="1" x14ac:dyDescent="0.2">
      <c r="B205" s="16" t="s">
        <v>374</v>
      </c>
      <c r="C205" s="295">
        <v>210</v>
      </c>
      <c r="D205" s="296"/>
      <c r="E205" s="296"/>
      <c r="F205" s="190">
        <v>-0.125</v>
      </c>
      <c r="G205" s="47"/>
      <c r="H205" s="5"/>
      <c r="I205" s="5"/>
    </row>
    <row r="206" spans="1:9" ht="11.25" customHeight="1" x14ac:dyDescent="0.2">
      <c r="B206" s="574" t="s">
        <v>460</v>
      </c>
      <c r="C206" s="295"/>
      <c r="D206" s="296"/>
      <c r="E206" s="296"/>
      <c r="F206" s="190"/>
      <c r="G206" s="47"/>
      <c r="H206" s="5"/>
      <c r="I206" s="5"/>
    </row>
    <row r="207" spans="1:9" ht="11.25" customHeight="1" x14ac:dyDescent="0.2">
      <c r="B207" s="16" t="s">
        <v>487</v>
      </c>
      <c r="C207" s="295"/>
      <c r="D207" s="296"/>
      <c r="E207" s="296"/>
      <c r="F207" s="190"/>
      <c r="G207" s="47"/>
      <c r="H207" s="5"/>
      <c r="I207" s="5"/>
    </row>
    <row r="208" spans="1:9" ht="10.5" customHeight="1" x14ac:dyDescent="0.2">
      <c r="B208" s="16" t="s">
        <v>99</v>
      </c>
      <c r="C208" s="295">
        <v>45489</v>
      </c>
      <c r="D208" s="296"/>
      <c r="E208" s="296">
        <v>150</v>
      </c>
      <c r="F208" s="190">
        <v>0.37384176764076971</v>
      </c>
      <c r="G208" s="47"/>
      <c r="H208" s="5"/>
      <c r="I208" s="5"/>
    </row>
    <row r="209" spans="2:9" ht="10.5" customHeight="1" x14ac:dyDescent="0.2">
      <c r="B209" s="16" t="s">
        <v>98</v>
      </c>
      <c r="C209" s="295"/>
      <c r="D209" s="296"/>
      <c r="E209" s="296"/>
      <c r="F209" s="190"/>
      <c r="G209" s="47"/>
      <c r="H209" s="5"/>
      <c r="I209" s="5"/>
    </row>
    <row r="210" spans="2:9" ht="10.5" customHeight="1" x14ac:dyDescent="0.2">
      <c r="B210" s="16" t="s">
        <v>250</v>
      </c>
      <c r="C210" s="295"/>
      <c r="D210" s="296"/>
      <c r="E210" s="296"/>
      <c r="F210" s="190"/>
      <c r="G210" s="47"/>
      <c r="H210" s="5"/>
      <c r="I210" s="5"/>
    </row>
    <row r="211" spans="2:9" ht="10.5" customHeight="1" x14ac:dyDescent="0.2">
      <c r="B211" s="35" t="s">
        <v>245</v>
      </c>
      <c r="C211" s="297">
        <v>2330981.3699999987</v>
      </c>
      <c r="D211" s="298"/>
      <c r="E211" s="298">
        <v>6303.3000000000011</v>
      </c>
      <c r="F211" s="180">
        <v>0.27303958324577993</v>
      </c>
      <c r="G211" s="47"/>
      <c r="H211" s="5"/>
      <c r="I211" s="5"/>
    </row>
    <row r="212" spans="2:9" ht="10.5" customHeight="1" x14ac:dyDescent="0.2">
      <c r="B212" s="31" t="s">
        <v>278</v>
      </c>
      <c r="C212" s="297"/>
      <c r="D212" s="298"/>
      <c r="E212" s="298"/>
      <c r="F212" s="180"/>
      <c r="G212" s="47"/>
      <c r="H212" s="5"/>
      <c r="I212" s="5"/>
    </row>
    <row r="213" spans="2:9" ht="10.5" customHeight="1" x14ac:dyDescent="0.2">
      <c r="B213" s="16" t="s">
        <v>22</v>
      </c>
      <c r="C213" s="295">
        <v>11734796.530000001</v>
      </c>
      <c r="D213" s="296">
        <v>999819.93000000017</v>
      </c>
      <c r="E213" s="296">
        <v>63293.590000000004</v>
      </c>
      <c r="F213" s="190">
        <v>1.7732744228589947E-2</v>
      </c>
      <c r="G213" s="47"/>
      <c r="H213" s="5"/>
      <c r="I213" s="5"/>
    </row>
    <row r="214" spans="2:9" ht="10.5" customHeight="1" x14ac:dyDescent="0.2">
      <c r="B214" s="16" t="s">
        <v>104</v>
      </c>
      <c r="C214" s="295">
        <v>15582711.890000008</v>
      </c>
      <c r="D214" s="296">
        <v>7088048.5300000086</v>
      </c>
      <c r="E214" s="296">
        <v>72313.390000000014</v>
      </c>
      <c r="F214" s="190">
        <v>-2.2724064278917933E-2</v>
      </c>
      <c r="G214" s="47"/>
      <c r="H214" s="5"/>
      <c r="I214" s="5"/>
    </row>
    <row r="215" spans="2:9" ht="10.5" customHeight="1" x14ac:dyDescent="0.2">
      <c r="B215" s="33" t="s">
        <v>106</v>
      </c>
      <c r="C215" s="295">
        <v>12850442.570000011</v>
      </c>
      <c r="D215" s="296">
        <v>7083152.4200000083</v>
      </c>
      <c r="E215" s="296">
        <v>55076.250000000007</v>
      </c>
      <c r="F215" s="190">
        <v>-4.2939621650419535E-2</v>
      </c>
      <c r="G215" s="47"/>
      <c r="H215" s="5"/>
      <c r="I215" s="5"/>
    </row>
    <row r="216" spans="2:9" ht="10.5" customHeight="1" x14ac:dyDescent="0.2">
      <c r="B216" s="33" t="s">
        <v>326</v>
      </c>
      <c r="C216" s="295">
        <v>113994.58</v>
      </c>
      <c r="D216" s="296">
        <v>90094.85</v>
      </c>
      <c r="E216" s="296">
        <v>499.43</v>
      </c>
      <c r="F216" s="190">
        <v>0.18257048896116501</v>
      </c>
      <c r="G216" s="47"/>
      <c r="H216" s="5"/>
      <c r="I216" s="5"/>
    </row>
    <row r="217" spans="2:9" ht="10.5" customHeight="1" x14ac:dyDescent="0.2">
      <c r="B217" s="33" t="s">
        <v>327</v>
      </c>
      <c r="C217" s="295">
        <v>4067763.0900000026</v>
      </c>
      <c r="D217" s="296">
        <v>3949159.3300000024</v>
      </c>
      <c r="E217" s="296">
        <v>18797.440000000002</v>
      </c>
      <c r="F217" s="190">
        <v>-5.6292003730072371E-2</v>
      </c>
      <c r="G217" s="47"/>
      <c r="H217" s="5"/>
      <c r="I217" s="5"/>
    </row>
    <row r="218" spans="2:9" ht="10.5" customHeight="1" x14ac:dyDescent="0.2">
      <c r="B218" s="33" t="s">
        <v>328</v>
      </c>
      <c r="C218" s="295">
        <v>2673375.5300000049</v>
      </c>
      <c r="D218" s="296">
        <v>2460401.4500000044</v>
      </c>
      <c r="E218" s="296">
        <v>12367.43</v>
      </c>
      <c r="F218" s="190">
        <v>-3.5814245587926119E-2</v>
      </c>
      <c r="G218" s="47"/>
      <c r="H218" s="5"/>
      <c r="I218" s="5"/>
    </row>
    <row r="219" spans="2:9" ht="10.5" customHeight="1" x14ac:dyDescent="0.2">
      <c r="B219" s="33" t="s">
        <v>329</v>
      </c>
      <c r="C219" s="295">
        <v>4824511.1900000023</v>
      </c>
      <c r="D219" s="296">
        <v>107875.23999999999</v>
      </c>
      <c r="E219" s="296">
        <v>18325.439999999999</v>
      </c>
      <c r="F219" s="190">
        <v>-5.2560761192580241E-2</v>
      </c>
      <c r="G219" s="47"/>
      <c r="H219" s="5"/>
      <c r="I219" s="5"/>
    </row>
    <row r="220" spans="2:9" ht="10.5" customHeight="1" x14ac:dyDescent="0.2">
      <c r="B220" s="33" t="s">
        <v>330</v>
      </c>
      <c r="C220" s="295">
        <v>92308.520000000062</v>
      </c>
      <c r="D220" s="296">
        <v>19346.420000000006</v>
      </c>
      <c r="E220" s="296">
        <v>684.95</v>
      </c>
      <c r="F220" s="190">
        <v>7.4165003978581279E-2</v>
      </c>
      <c r="G220" s="47"/>
      <c r="H220" s="5"/>
      <c r="I220" s="5"/>
    </row>
    <row r="221" spans="2:9" ht="10.5" customHeight="1" x14ac:dyDescent="0.2">
      <c r="B221" s="33" t="s">
        <v>331</v>
      </c>
      <c r="C221" s="295">
        <v>1078489.6600000001</v>
      </c>
      <c r="D221" s="296">
        <v>456275.12999999989</v>
      </c>
      <c r="E221" s="296">
        <v>4401.5599999999995</v>
      </c>
      <c r="F221" s="190">
        <v>8.4793777735732156E-3</v>
      </c>
      <c r="G221" s="47"/>
      <c r="H221" s="5"/>
      <c r="I221" s="5"/>
    </row>
    <row r="222" spans="2:9" ht="10.5" customHeight="1" x14ac:dyDescent="0.2">
      <c r="B222" s="33" t="s">
        <v>105</v>
      </c>
      <c r="C222" s="295">
        <v>2732269.3199999984</v>
      </c>
      <c r="D222" s="296">
        <v>4896.1100000000006</v>
      </c>
      <c r="E222" s="296">
        <v>17237.140000000003</v>
      </c>
      <c r="F222" s="190">
        <v>8.5071066976105447E-2</v>
      </c>
      <c r="G222" s="47"/>
      <c r="H222" s="5"/>
      <c r="I222" s="5"/>
    </row>
    <row r="223" spans="2:9" ht="10.5" customHeight="1" x14ac:dyDescent="0.2">
      <c r="B223" s="16" t="s">
        <v>116</v>
      </c>
      <c r="C223" s="295">
        <v>727011.25000000023</v>
      </c>
      <c r="D223" s="296"/>
      <c r="E223" s="296">
        <v>3692.72</v>
      </c>
      <c r="F223" s="190">
        <v>9.2834772087424078E-2</v>
      </c>
      <c r="G223" s="20"/>
      <c r="H223" s="5"/>
      <c r="I223" s="5"/>
    </row>
    <row r="224" spans="2:9" ht="10.5" customHeight="1" x14ac:dyDescent="0.2">
      <c r="B224" s="16" t="s">
        <v>117</v>
      </c>
      <c r="C224" s="295">
        <v>139112.29</v>
      </c>
      <c r="D224" s="296"/>
      <c r="E224" s="296">
        <v>100</v>
      </c>
      <c r="F224" s="190">
        <v>0.11753205491248919</v>
      </c>
      <c r="G224" s="47"/>
      <c r="H224" s="5"/>
      <c r="I224" s="5"/>
    </row>
    <row r="225" spans="2:9" ht="10.5" customHeight="1" x14ac:dyDescent="0.2">
      <c r="B225" s="16" t="s">
        <v>118</v>
      </c>
      <c r="C225" s="295">
        <v>3676.5</v>
      </c>
      <c r="D225" s="296"/>
      <c r="E225" s="296"/>
      <c r="F225" s="190">
        <v>0.52678571428571419</v>
      </c>
      <c r="G225" s="47"/>
      <c r="H225" s="5"/>
      <c r="I225" s="5"/>
    </row>
    <row r="226" spans="2:9" ht="10.5" customHeight="1" x14ac:dyDescent="0.2">
      <c r="B226" s="16" t="s">
        <v>100</v>
      </c>
      <c r="C226" s="295">
        <v>1917862.99</v>
      </c>
      <c r="D226" s="296"/>
      <c r="E226" s="296">
        <v>11706.490000000002</v>
      </c>
      <c r="F226" s="190">
        <v>0.59248176503028138</v>
      </c>
      <c r="G226" s="47"/>
      <c r="H226" s="5"/>
      <c r="I226" s="5"/>
    </row>
    <row r="227" spans="2:9" ht="10.5" customHeight="1" x14ac:dyDescent="0.2">
      <c r="B227" s="16" t="s">
        <v>107</v>
      </c>
      <c r="C227" s="295">
        <v>76919.569999999992</v>
      </c>
      <c r="D227" s="296">
        <v>76919.569999999992</v>
      </c>
      <c r="E227" s="296">
        <v>543.82999999999993</v>
      </c>
      <c r="F227" s="190">
        <v>0.15553598270832603</v>
      </c>
      <c r="G227" s="47"/>
      <c r="H227" s="5"/>
      <c r="I227" s="5"/>
    </row>
    <row r="228" spans="2:9" ht="10.5" customHeight="1" x14ac:dyDescent="0.2">
      <c r="B228" s="33" t="s">
        <v>110</v>
      </c>
      <c r="C228" s="289">
        <v>51842.28</v>
      </c>
      <c r="D228" s="290">
        <v>51842.28</v>
      </c>
      <c r="E228" s="290">
        <v>543.82999999999993</v>
      </c>
      <c r="F228" s="179">
        <v>0.13899499975942442</v>
      </c>
      <c r="G228" s="47"/>
      <c r="H228" s="5"/>
      <c r="I228" s="5"/>
    </row>
    <row r="229" spans="2:9" ht="10.5" customHeight="1" x14ac:dyDescent="0.2">
      <c r="B229" s="33" t="s">
        <v>109</v>
      </c>
      <c r="C229" s="295">
        <v>24077.289999999997</v>
      </c>
      <c r="D229" s="296">
        <v>24077.289999999997</v>
      </c>
      <c r="E229" s="296"/>
      <c r="F229" s="190">
        <v>0.14379632053274238</v>
      </c>
      <c r="G229" s="47"/>
      <c r="H229" s="5"/>
      <c r="I229" s="5"/>
    </row>
    <row r="230" spans="2:9" ht="10.5" customHeight="1" x14ac:dyDescent="0.2">
      <c r="B230" s="33" t="s">
        <v>112</v>
      </c>
      <c r="C230" s="295">
        <v>1000</v>
      </c>
      <c r="D230" s="296">
        <v>1000</v>
      </c>
      <c r="E230" s="296"/>
      <c r="F230" s="190"/>
      <c r="G230" s="47"/>
      <c r="H230" s="5"/>
      <c r="I230" s="5"/>
    </row>
    <row r="231" spans="2:9" ht="10.5" customHeight="1" x14ac:dyDescent="0.2">
      <c r="B231" s="33" t="s">
        <v>111</v>
      </c>
      <c r="C231" s="295"/>
      <c r="D231" s="296"/>
      <c r="E231" s="296"/>
      <c r="F231" s="190"/>
      <c r="G231" s="47"/>
      <c r="H231" s="5"/>
      <c r="I231" s="5"/>
    </row>
    <row r="232" spans="2:9" ht="10.5" customHeight="1" x14ac:dyDescent="0.2">
      <c r="B232" s="269" t="s">
        <v>254</v>
      </c>
      <c r="C232" s="295"/>
      <c r="D232" s="296"/>
      <c r="E232" s="296"/>
      <c r="F232" s="190"/>
      <c r="G232" s="47"/>
      <c r="H232" s="5"/>
      <c r="I232" s="5"/>
    </row>
    <row r="233" spans="2:9" ht="10.5" customHeight="1" x14ac:dyDescent="0.2">
      <c r="B233" s="16" t="s">
        <v>97</v>
      </c>
      <c r="C233" s="295"/>
      <c r="D233" s="296"/>
      <c r="E233" s="296"/>
      <c r="F233" s="190"/>
      <c r="G233" s="47"/>
      <c r="H233" s="5"/>
      <c r="I233" s="5"/>
    </row>
    <row r="234" spans="2:9" ht="10.5" customHeight="1" x14ac:dyDescent="0.2">
      <c r="B234" s="16" t="s">
        <v>103</v>
      </c>
      <c r="C234" s="295"/>
      <c r="D234" s="296"/>
      <c r="E234" s="296"/>
      <c r="F234" s="190"/>
      <c r="G234" s="47"/>
      <c r="H234" s="5"/>
      <c r="I234" s="5"/>
    </row>
    <row r="235" spans="2:9" ht="10.5" customHeight="1" x14ac:dyDescent="0.2">
      <c r="B235" s="16" t="s">
        <v>96</v>
      </c>
      <c r="C235" s="295"/>
      <c r="D235" s="296"/>
      <c r="E235" s="296"/>
      <c r="F235" s="190"/>
      <c r="G235" s="47"/>
      <c r="H235" s="5"/>
      <c r="I235" s="5"/>
    </row>
    <row r="236" spans="2:9" ht="10.5" customHeight="1" x14ac:dyDescent="0.2">
      <c r="B236" s="16" t="s">
        <v>115</v>
      </c>
      <c r="C236" s="295">
        <v>33539.519999999997</v>
      </c>
      <c r="D236" s="296"/>
      <c r="E236" s="296">
        <v>99.31</v>
      </c>
      <c r="F236" s="190">
        <v>0.16212902034309296</v>
      </c>
      <c r="G236" s="47"/>
      <c r="H236" s="5"/>
      <c r="I236" s="5"/>
    </row>
    <row r="237" spans="2:9" ht="10.5" customHeight="1" x14ac:dyDescent="0.2">
      <c r="B237" s="16" t="s">
        <v>114</v>
      </c>
      <c r="C237" s="295">
        <v>36595.799999999988</v>
      </c>
      <c r="D237" s="296"/>
      <c r="E237" s="296"/>
      <c r="F237" s="190">
        <v>6.6325170347514062E-2</v>
      </c>
      <c r="G237" s="47"/>
      <c r="H237" s="5"/>
      <c r="I237" s="5"/>
    </row>
    <row r="238" spans="2:9" ht="10.5" customHeight="1" x14ac:dyDescent="0.2">
      <c r="B238" s="16" t="s">
        <v>123</v>
      </c>
      <c r="C238" s="295">
        <v>19869342.590000007</v>
      </c>
      <c r="D238" s="296">
        <v>9883.27</v>
      </c>
      <c r="E238" s="296">
        <v>140998.82999999993</v>
      </c>
      <c r="F238" s="190">
        <v>0.156539227009316</v>
      </c>
      <c r="G238" s="47"/>
      <c r="H238" s="5"/>
      <c r="I238" s="5"/>
    </row>
    <row r="239" spans="2:9" ht="10.5" customHeight="1" x14ac:dyDescent="0.2">
      <c r="B239" s="16" t="s">
        <v>486</v>
      </c>
      <c r="C239" s="295"/>
      <c r="D239" s="296"/>
      <c r="E239" s="296"/>
      <c r="F239" s="190"/>
      <c r="G239" s="47"/>
      <c r="H239" s="5"/>
      <c r="I239" s="5"/>
    </row>
    <row r="240" spans="2:9" ht="10.5" customHeight="1" x14ac:dyDescent="0.2">
      <c r="B240" s="16" t="s">
        <v>95</v>
      </c>
      <c r="C240" s="295">
        <v>36814.04</v>
      </c>
      <c r="D240" s="296">
        <v>35458.879999999997</v>
      </c>
      <c r="E240" s="296"/>
      <c r="F240" s="190">
        <v>-7.608546162548957E-2</v>
      </c>
      <c r="G240" s="47"/>
      <c r="H240" s="5"/>
      <c r="I240" s="5"/>
    </row>
    <row r="241" spans="1:9" s="486" customFormat="1" ht="10.5" customHeight="1" x14ac:dyDescent="0.2">
      <c r="A241" s="452"/>
      <c r="B241" s="563" t="s">
        <v>310</v>
      </c>
      <c r="C241" s="564"/>
      <c r="D241" s="565"/>
      <c r="E241" s="565"/>
      <c r="F241" s="566"/>
      <c r="G241" s="567"/>
    </row>
    <row r="242" spans="1:9" s="486" customFormat="1" ht="10.5" customHeight="1" x14ac:dyDescent="0.2">
      <c r="A242" s="452"/>
      <c r="B242" s="563" t="s">
        <v>311</v>
      </c>
      <c r="C242" s="564"/>
      <c r="D242" s="565"/>
      <c r="E242" s="565"/>
      <c r="F242" s="566"/>
      <c r="G242" s="567"/>
    </row>
    <row r="243" spans="1:9" s="486" customFormat="1" ht="10.5" customHeight="1" x14ac:dyDescent="0.2">
      <c r="A243" s="452"/>
      <c r="B243" s="563" t="s">
        <v>312</v>
      </c>
      <c r="C243" s="564"/>
      <c r="D243" s="565"/>
      <c r="E243" s="565"/>
      <c r="F243" s="566"/>
      <c r="G243" s="567"/>
    </row>
    <row r="244" spans="1:9" s="486" customFormat="1" ht="10.5" customHeight="1" x14ac:dyDescent="0.2">
      <c r="A244" s="452"/>
      <c r="B244" s="563" t="s">
        <v>313</v>
      </c>
      <c r="C244" s="564"/>
      <c r="D244" s="565"/>
      <c r="E244" s="565"/>
      <c r="F244" s="566"/>
      <c r="G244" s="567"/>
    </row>
    <row r="245" spans="1:9" ht="10.5" customHeight="1" x14ac:dyDescent="0.2">
      <c r="B245" s="16" t="s">
        <v>351</v>
      </c>
      <c r="C245" s="295"/>
      <c r="D245" s="296"/>
      <c r="E245" s="296"/>
      <c r="F245" s="190"/>
      <c r="G245" s="47"/>
      <c r="H245" s="5"/>
      <c r="I245" s="5"/>
    </row>
    <row r="246" spans="1:9" ht="10.5" customHeight="1" x14ac:dyDescent="0.2">
      <c r="B246" s="269" t="s">
        <v>412</v>
      </c>
      <c r="C246" s="295"/>
      <c r="D246" s="296"/>
      <c r="E246" s="296"/>
      <c r="F246" s="190"/>
      <c r="G246" s="47"/>
      <c r="H246" s="5"/>
      <c r="I246" s="5"/>
    </row>
    <row r="247" spans="1:9" ht="10.5" customHeight="1" x14ac:dyDescent="0.2">
      <c r="B247" s="16" t="s">
        <v>426</v>
      </c>
      <c r="C247" s="295">
        <v>303173.59999999998</v>
      </c>
      <c r="D247" s="296"/>
      <c r="E247" s="296">
        <v>1884.32</v>
      </c>
      <c r="F247" s="190">
        <v>0.1928461087443154</v>
      </c>
      <c r="G247" s="47"/>
      <c r="H247" s="5"/>
      <c r="I247" s="5"/>
    </row>
    <row r="248" spans="1:9" ht="10.5" customHeight="1" x14ac:dyDescent="0.2">
      <c r="B248" s="16" t="s">
        <v>444</v>
      </c>
      <c r="C248" s="295">
        <v>1138098.3771450005</v>
      </c>
      <c r="D248" s="296"/>
      <c r="E248" s="296"/>
      <c r="F248" s="190">
        <v>0.1267751955413341</v>
      </c>
      <c r="G248" s="47"/>
      <c r="H248" s="5"/>
      <c r="I248" s="5"/>
    </row>
    <row r="249" spans="1:9" ht="10.5" customHeight="1" x14ac:dyDescent="0.2">
      <c r="B249" s="16" t="s">
        <v>94</v>
      </c>
      <c r="C249" s="295">
        <v>225.75</v>
      </c>
      <c r="D249" s="296"/>
      <c r="E249" s="296"/>
      <c r="F249" s="190">
        <v>0.10526315789473695</v>
      </c>
      <c r="G249" s="47"/>
      <c r="H249" s="5"/>
      <c r="I249" s="5"/>
    </row>
    <row r="250" spans="1:9" ht="10.5" customHeight="1" x14ac:dyDescent="0.2">
      <c r="B250" s="16" t="s">
        <v>92</v>
      </c>
      <c r="C250" s="295">
        <v>72.300000000000011</v>
      </c>
      <c r="D250" s="296"/>
      <c r="E250" s="296"/>
      <c r="F250" s="190"/>
      <c r="G250" s="47"/>
      <c r="H250" s="5"/>
      <c r="I250" s="5"/>
    </row>
    <row r="251" spans="1:9" ht="10.5" customHeight="1" x14ac:dyDescent="0.2">
      <c r="B251" s="16" t="s">
        <v>93</v>
      </c>
      <c r="C251" s="295"/>
      <c r="D251" s="296"/>
      <c r="E251" s="296"/>
      <c r="F251" s="190"/>
      <c r="G251" s="47"/>
      <c r="H251" s="5"/>
      <c r="I251" s="5"/>
    </row>
    <row r="252" spans="1:9" ht="10.5" customHeight="1" x14ac:dyDescent="0.2">
      <c r="B252" s="16" t="s">
        <v>91</v>
      </c>
      <c r="C252" s="295">
        <v>137.6</v>
      </c>
      <c r="D252" s="296"/>
      <c r="E252" s="296"/>
      <c r="F252" s="190">
        <v>-0.52486187845303878</v>
      </c>
      <c r="G252" s="47"/>
      <c r="H252" s="5"/>
      <c r="I252" s="5"/>
    </row>
    <row r="253" spans="1:9" ht="10.5" customHeight="1" x14ac:dyDescent="0.2">
      <c r="B253" s="16" t="s">
        <v>252</v>
      </c>
      <c r="C253" s="295"/>
      <c r="D253" s="296"/>
      <c r="E253" s="296"/>
      <c r="F253" s="190"/>
      <c r="G253" s="47"/>
      <c r="H253" s="5"/>
      <c r="I253" s="5"/>
    </row>
    <row r="254" spans="1:9" ht="10.5" customHeight="1" x14ac:dyDescent="0.2">
      <c r="B254" s="16" t="s">
        <v>177</v>
      </c>
      <c r="C254" s="295">
        <v>286115.9000000002</v>
      </c>
      <c r="D254" s="296"/>
      <c r="E254" s="296">
        <v>2662.15</v>
      </c>
      <c r="F254" s="190">
        <v>0.23825926262534547</v>
      </c>
      <c r="G254" s="47"/>
      <c r="H254" s="5"/>
      <c r="I254" s="5"/>
    </row>
    <row r="255" spans="1:9" ht="10.5" customHeight="1" x14ac:dyDescent="0.2">
      <c r="B255" s="16" t="s">
        <v>303</v>
      </c>
      <c r="C255" s="295"/>
      <c r="D255" s="296"/>
      <c r="E255" s="296"/>
      <c r="F255" s="190"/>
      <c r="G255" s="47"/>
      <c r="H255" s="5"/>
      <c r="I255" s="5"/>
    </row>
    <row r="256" spans="1:9" ht="13.5" customHeight="1" x14ac:dyDescent="0.2">
      <c r="B256" s="16" t="s">
        <v>382</v>
      </c>
      <c r="C256" s="295">
        <v>177066</v>
      </c>
      <c r="D256" s="296"/>
      <c r="E256" s="296">
        <v>1150</v>
      </c>
      <c r="F256" s="190">
        <v>-6.9379980837424471E-2</v>
      </c>
      <c r="G256" s="117"/>
      <c r="H256" s="5"/>
      <c r="I256" s="5"/>
    </row>
    <row r="257" spans="1:9" s="28" customFormat="1" ht="18.75" customHeight="1" x14ac:dyDescent="0.2">
      <c r="A257" s="24"/>
      <c r="B257" s="268" t="s">
        <v>255</v>
      </c>
      <c r="C257" s="295">
        <v>439457.48000000004</v>
      </c>
      <c r="D257" s="296">
        <v>410657.48000000004</v>
      </c>
      <c r="E257" s="296">
        <v>3772.08</v>
      </c>
      <c r="F257" s="190">
        <v>-0.13374791300765376</v>
      </c>
      <c r="G257" s="47"/>
      <c r="H257" s="5"/>
    </row>
    <row r="258" spans="1:9" s="28" customFormat="1" ht="15" customHeight="1" x14ac:dyDescent="0.2">
      <c r="A258" s="24"/>
      <c r="B258" s="16" t="s">
        <v>374</v>
      </c>
      <c r="C258" s="295">
        <v>2340</v>
      </c>
      <c r="D258" s="296"/>
      <c r="E258" s="296">
        <v>30</v>
      </c>
      <c r="F258" s="190">
        <v>4.2918454935623185E-3</v>
      </c>
      <c r="G258" s="270"/>
      <c r="H258" s="271"/>
      <c r="I258" s="47"/>
    </row>
    <row r="259" spans="1:9" s="28" customFormat="1" ht="15" customHeight="1" x14ac:dyDescent="0.2">
      <c r="A259" s="24"/>
      <c r="B259" s="574" t="s">
        <v>460</v>
      </c>
      <c r="C259" s="295"/>
      <c r="D259" s="296"/>
      <c r="E259" s="296"/>
      <c r="F259" s="190"/>
      <c r="G259" s="270"/>
      <c r="H259" s="271"/>
      <c r="I259" s="47"/>
    </row>
    <row r="260" spans="1:9" s="28" customFormat="1" ht="15" customHeight="1" x14ac:dyDescent="0.2">
      <c r="A260" s="24"/>
      <c r="B260" s="16" t="s">
        <v>487</v>
      </c>
      <c r="C260" s="295"/>
      <c r="D260" s="296"/>
      <c r="E260" s="296"/>
      <c r="F260" s="190"/>
      <c r="G260" s="270"/>
      <c r="H260" s="271"/>
      <c r="I260" s="47"/>
    </row>
    <row r="261" spans="1:9" s="28" customFormat="1" ht="11.25" customHeight="1" x14ac:dyDescent="0.2">
      <c r="A261" s="24"/>
      <c r="B261" s="16" t="s">
        <v>99</v>
      </c>
      <c r="C261" s="295">
        <v>281363</v>
      </c>
      <c r="D261" s="296">
        <v>6440</v>
      </c>
      <c r="E261" s="296">
        <v>1978</v>
      </c>
      <c r="F261" s="190">
        <v>0.5803154643587507</v>
      </c>
      <c r="G261" s="266"/>
      <c r="H261" s="267"/>
      <c r="I261" s="47"/>
    </row>
    <row r="262" spans="1:9" s="28" customFormat="1" ht="11.25" customHeight="1" x14ac:dyDescent="0.2">
      <c r="A262" s="24"/>
      <c r="B262" s="16" t="s">
        <v>98</v>
      </c>
      <c r="C262" s="295"/>
      <c r="D262" s="296"/>
      <c r="E262" s="296"/>
      <c r="F262" s="180"/>
      <c r="G262" s="266"/>
      <c r="H262" s="267"/>
      <c r="I262" s="47"/>
    </row>
    <row r="263" spans="1:9" s="28" customFormat="1" ht="11.25" customHeight="1" x14ac:dyDescent="0.2">
      <c r="A263" s="24"/>
      <c r="B263" s="16" t="s">
        <v>250</v>
      </c>
      <c r="C263" s="295"/>
      <c r="D263" s="296"/>
      <c r="E263" s="296"/>
      <c r="F263" s="190"/>
      <c r="G263" s="266"/>
      <c r="H263" s="267"/>
      <c r="I263" s="47"/>
    </row>
    <row r="264" spans="1:9" s="28" customFormat="1" ht="11.25" customHeight="1" x14ac:dyDescent="0.2">
      <c r="A264" s="24"/>
      <c r="B264" s="263" t="s">
        <v>253</v>
      </c>
      <c r="C264" s="299">
        <v>52786740.977145031</v>
      </c>
      <c r="D264" s="300">
        <v>8627227.6600000076</v>
      </c>
      <c r="E264" s="300">
        <v>304280.7099999999</v>
      </c>
      <c r="F264" s="234">
        <v>7.29812765100466E-2</v>
      </c>
      <c r="G264" s="266"/>
      <c r="H264" s="267"/>
      <c r="I264" s="47"/>
    </row>
    <row r="265" spans="1:9" ht="12" customHeight="1" x14ac:dyDescent="0.2">
      <c r="B265" s="265" t="s">
        <v>238</v>
      </c>
      <c r="C265" s="266"/>
      <c r="D265" s="266"/>
      <c r="E265" s="266"/>
      <c r="F265" s="266"/>
      <c r="G265" s="48"/>
      <c r="H265" s="48"/>
      <c r="I265" s="47"/>
    </row>
    <row r="266" spans="1:9" ht="15" customHeight="1" x14ac:dyDescent="0.2">
      <c r="B266" s="265" t="s">
        <v>249</v>
      </c>
      <c r="C266" s="266"/>
      <c r="D266" s="266"/>
      <c r="E266" s="266"/>
      <c r="F266" s="266"/>
      <c r="G266" s="8"/>
      <c r="H266" s="8"/>
      <c r="I266" s="8"/>
    </row>
    <row r="267" spans="1:9" ht="9.75" customHeight="1" x14ac:dyDescent="0.2">
      <c r="B267" s="265" t="s">
        <v>251</v>
      </c>
      <c r="C267" s="266"/>
      <c r="D267" s="266"/>
      <c r="E267" s="266"/>
      <c r="F267" s="266"/>
    </row>
    <row r="268" spans="1:9" ht="12" customHeight="1" x14ac:dyDescent="0.2">
      <c r="B268" s="265"/>
      <c r="C268" s="266"/>
      <c r="D268" s="266"/>
      <c r="E268" s="266"/>
      <c r="F268" s="266"/>
      <c r="G268" s="20"/>
      <c r="H268" s="5"/>
      <c r="I268" s="5"/>
    </row>
    <row r="269" spans="1:9" ht="9.75" customHeight="1" x14ac:dyDescent="0.2">
      <c r="B269" s="43"/>
      <c r="D269" s="48"/>
      <c r="E269" s="48"/>
      <c r="F269" s="48"/>
      <c r="G269" s="23"/>
      <c r="H269" s="5"/>
      <c r="I269" s="5"/>
    </row>
    <row r="270" spans="1:9" s="28" customFormat="1" ht="18" customHeight="1" x14ac:dyDescent="0.25">
      <c r="A270" s="24"/>
      <c r="B270" s="7" t="s">
        <v>288</v>
      </c>
      <c r="C270" s="8"/>
      <c r="D270" s="8"/>
      <c r="E270" s="8"/>
      <c r="F270" s="8"/>
      <c r="G270" s="27"/>
    </row>
    <row r="271" spans="1:9" x14ac:dyDescent="0.2">
      <c r="B271" s="9"/>
      <c r="C271" s="10" t="str">
        <f>$C$3</f>
        <v>MOIS D'OCTOBRE 2024</v>
      </c>
      <c r="D271" s="11"/>
      <c r="G271" s="20"/>
      <c r="H271" s="5"/>
      <c r="I271" s="5"/>
    </row>
    <row r="272" spans="1:9" ht="12.75" x14ac:dyDescent="0.2">
      <c r="B272" s="12" t="str">
        <f>$B$4</f>
        <v xml:space="preserve">             II- ASSURANCE MATERNITE : DEPENSES en milliers d'euros</v>
      </c>
      <c r="C272" s="13"/>
      <c r="D272" s="13"/>
      <c r="E272" s="13"/>
      <c r="F272" s="14"/>
      <c r="G272" s="20"/>
      <c r="H272" s="5"/>
      <c r="I272" s="5"/>
    </row>
    <row r="273" spans="1:9" s="28" customFormat="1" ht="12" customHeight="1" x14ac:dyDescent="0.2">
      <c r="A273" s="54"/>
      <c r="B273" s="16" t="s">
        <v>4</v>
      </c>
      <c r="C273" s="18" t="s">
        <v>6</v>
      </c>
      <c r="D273" s="219" t="s">
        <v>3</v>
      </c>
      <c r="E273" s="219" t="s">
        <v>237</v>
      </c>
      <c r="F273" s="19" t="str">
        <f>Maladie_mnt!$H$5</f>
        <v>GAM</v>
      </c>
      <c r="G273" s="27"/>
    </row>
    <row r="274" spans="1:9" ht="10.5" customHeight="1" x14ac:dyDescent="0.2">
      <c r="A274" s="2"/>
      <c r="B274" s="21"/>
      <c r="C274" s="44"/>
      <c r="D274" s="220" t="s">
        <v>241</v>
      </c>
      <c r="E274" s="220" t="s">
        <v>239</v>
      </c>
      <c r="F274" s="22" t="str">
        <f>Maladie_mnt!$H$6</f>
        <v>en %</v>
      </c>
      <c r="G274" s="20"/>
      <c r="H274" s="5"/>
      <c r="I274" s="5"/>
    </row>
    <row r="275" spans="1:9" ht="12.75" x14ac:dyDescent="0.2">
      <c r="A275" s="2"/>
      <c r="B275" s="52" t="s">
        <v>163</v>
      </c>
      <c r="C275" s="303"/>
      <c r="D275" s="304"/>
      <c r="E275" s="304"/>
      <c r="F275" s="237"/>
      <c r="G275" s="20"/>
      <c r="H275" s="5"/>
      <c r="I275" s="5"/>
    </row>
    <row r="276" spans="1:9" ht="10.5" customHeight="1" x14ac:dyDescent="0.2">
      <c r="A276" s="2"/>
      <c r="B276" s="16"/>
      <c r="C276" s="301"/>
      <c r="D276" s="302"/>
      <c r="E276" s="302"/>
      <c r="F276" s="239"/>
      <c r="G276" s="20"/>
      <c r="H276" s="5"/>
      <c r="I276" s="5"/>
    </row>
    <row r="277" spans="1:9" ht="10.5" customHeight="1" x14ac:dyDescent="0.2">
      <c r="A277" s="2"/>
      <c r="B277" s="31" t="s">
        <v>124</v>
      </c>
      <c r="C277" s="301"/>
      <c r="D277" s="302"/>
      <c r="E277" s="302"/>
      <c r="F277" s="239"/>
      <c r="G277" s="20"/>
      <c r="H277" s="5"/>
      <c r="I277" s="5"/>
    </row>
    <row r="278" spans="1:9" ht="10.5" customHeight="1" x14ac:dyDescent="0.2">
      <c r="A278" s="2"/>
      <c r="B278" s="37" t="s">
        <v>125</v>
      </c>
      <c r="C278" s="301">
        <v>1762982.2299999958</v>
      </c>
      <c r="D278" s="302">
        <v>43915.169999999845</v>
      </c>
      <c r="E278" s="302">
        <v>12228.599999999997</v>
      </c>
      <c r="F278" s="239">
        <v>7.9056543261321277E-2</v>
      </c>
      <c r="G278" s="20"/>
      <c r="H278" s="5"/>
      <c r="I278" s="5"/>
    </row>
    <row r="279" spans="1:9" ht="10.5" customHeight="1" x14ac:dyDescent="0.2">
      <c r="A279" s="2"/>
      <c r="B279" s="37" t="s">
        <v>126</v>
      </c>
      <c r="C279" s="301">
        <v>207.33999999999997</v>
      </c>
      <c r="D279" s="302"/>
      <c r="E279" s="302"/>
      <c r="F279" s="239"/>
      <c r="G279" s="20"/>
      <c r="H279" s="5"/>
      <c r="I279" s="5"/>
    </row>
    <row r="280" spans="1:9" ht="10.5" customHeight="1" x14ac:dyDescent="0.2">
      <c r="A280" s="2"/>
      <c r="B280" s="37" t="s">
        <v>127</v>
      </c>
      <c r="C280" s="301">
        <v>12599.25</v>
      </c>
      <c r="D280" s="302"/>
      <c r="E280" s="302">
        <v>64</v>
      </c>
      <c r="F280" s="239"/>
      <c r="G280" s="20"/>
      <c r="H280" s="5"/>
      <c r="I280" s="5"/>
    </row>
    <row r="281" spans="1:9" ht="10.5" customHeight="1" x14ac:dyDescent="0.2">
      <c r="A281" s="2"/>
      <c r="B281" s="37" t="s">
        <v>219</v>
      </c>
      <c r="C281" s="301">
        <v>358943.16000000015</v>
      </c>
      <c r="D281" s="302"/>
      <c r="E281" s="302">
        <v>1839.8700000000001</v>
      </c>
      <c r="F281" s="239">
        <v>0.12110241995950677</v>
      </c>
      <c r="G281" s="20"/>
      <c r="H281" s="5"/>
      <c r="I281" s="5"/>
    </row>
    <row r="282" spans="1:9" ht="10.5" customHeight="1" x14ac:dyDescent="0.2">
      <c r="A282" s="2"/>
      <c r="B282" s="37" t="s">
        <v>130</v>
      </c>
      <c r="C282" s="301"/>
      <c r="D282" s="302"/>
      <c r="E282" s="302"/>
      <c r="F282" s="239"/>
      <c r="G282" s="20"/>
      <c r="H282" s="5"/>
      <c r="I282" s="5"/>
    </row>
    <row r="283" spans="1:9" s="28" customFormat="1" ht="10.5" customHeight="1" x14ac:dyDescent="0.2">
      <c r="A283" s="54"/>
      <c r="B283" s="16" t="s">
        <v>128</v>
      </c>
      <c r="C283" s="301"/>
      <c r="D283" s="302"/>
      <c r="E283" s="302"/>
      <c r="F283" s="239"/>
      <c r="G283" s="27"/>
      <c r="H283" s="5"/>
    </row>
    <row r="284" spans="1:9" s="28" customFormat="1" x14ac:dyDescent="0.2">
      <c r="A284" s="54"/>
      <c r="B284" s="16" t="s">
        <v>192</v>
      </c>
      <c r="C284" s="301"/>
      <c r="D284" s="302"/>
      <c r="E284" s="302"/>
      <c r="F284" s="239"/>
      <c r="G284" s="27"/>
      <c r="H284" s="5"/>
    </row>
    <row r="285" spans="1:9" s="28" customFormat="1" x14ac:dyDescent="0.2">
      <c r="A285" s="54"/>
      <c r="B285" s="37" t="s">
        <v>416</v>
      </c>
      <c r="C285" s="301">
        <v>68</v>
      </c>
      <c r="D285" s="302"/>
      <c r="E285" s="302"/>
      <c r="F285" s="239"/>
      <c r="G285" s="27"/>
      <c r="H285" s="5"/>
    </row>
    <row r="286" spans="1:9" s="28" customFormat="1" x14ac:dyDescent="0.2">
      <c r="A286" s="54"/>
      <c r="B286" s="574" t="s">
        <v>452</v>
      </c>
      <c r="C286" s="301"/>
      <c r="D286" s="302"/>
      <c r="E286" s="302"/>
      <c r="F286" s="239"/>
      <c r="G286" s="27"/>
      <c r="H286" s="5"/>
    </row>
    <row r="287" spans="1:9" s="28" customFormat="1" x14ac:dyDescent="0.2">
      <c r="A287" s="54"/>
      <c r="B287" s="574" t="s">
        <v>488</v>
      </c>
      <c r="C287" s="301"/>
      <c r="D287" s="302"/>
      <c r="E287" s="302"/>
      <c r="F287" s="239"/>
      <c r="G287" s="27"/>
      <c r="H287" s="5"/>
    </row>
    <row r="288" spans="1:9" ht="10.5" customHeight="1" x14ac:dyDescent="0.2">
      <c r="A288" s="2"/>
      <c r="B288" s="16" t="s">
        <v>424</v>
      </c>
      <c r="C288" s="301"/>
      <c r="D288" s="302"/>
      <c r="E288" s="302"/>
      <c r="F288" s="239"/>
      <c r="G288" s="20"/>
      <c r="H288" s="5"/>
      <c r="I288" s="5"/>
    </row>
    <row r="289" spans="1:9" ht="10.5" customHeight="1" x14ac:dyDescent="0.2">
      <c r="A289" s="2"/>
      <c r="B289" s="37" t="s">
        <v>178</v>
      </c>
      <c r="C289" s="301"/>
      <c r="D289" s="302"/>
      <c r="E289" s="302"/>
      <c r="F289" s="239"/>
      <c r="G289" s="20"/>
      <c r="H289" s="5"/>
      <c r="I289" s="5"/>
    </row>
    <row r="290" spans="1:9" ht="10.5" customHeight="1" x14ac:dyDescent="0.2">
      <c r="A290" s="2"/>
      <c r="B290" s="35" t="s">
        <v>131</v>
      </c>
      <c r="C290" s="303">
        <v>2134799.9799999958</v>
      </c>
      <c r="D290" s="304">
        <v>43915.169999999845</v>
      </c>
      <c r="E290" s="304">
        <v>14132.469999999998</v>
      </c>
      <c r="F290" s="237">
        <v>8.7112796585218533E-2</v>
      </c>
      <c r="G290" s="20"/>
      <c r="H290" s="5"/>
      <c r="I290" s="5"/>
    </row>
    <row r="291" spans="1:9" ht="10.5" customHeight="1" x14ac:dyDescent="0.2">
      <c r="A291" s="2"/>
      <c r="B291" s="31" t="s">
        <v>132</v>
      </c>
      <c r="C291" s="303"/>
      <c r="D291" s="304"/>
      <c r="E291" s="304"/>
      <c r="F291" s="237"/>
      <c r="G291" s="20"/>
      <c r="H291" s="5"/>
      <c r="I291" s="5"/>
    </row>
    <row r="292" spans="1:9" ht="10.5" customHeight="1" x14ac:dyDescent="0.2">
      <c r="A292" s="2"/>
      <c r="B292" s="37" t="s">
        <v>24</v>
      </c>
      <c r="C292" s="301">
        <v>864796.63000000047</v>
      </c>
      <c r="D292" s="302">
        <v>36971.53</v>
      </c>
      <c r="E292" s="302">
        <v>4444.01</v>
      </c>
      <c r="F292" s="239">
        <v>-6.706103197670843E-2</v>
      </c>
      <c r="G292" s="20"/>
      <c r="H292" s="5"/>
      <c r="I292" s="5"/>
    </row>
    <row r="293" spans="1:9" ht="10.5" customHeight="1" x14ac:dyDescent="0.2">
      <c r="A293" s="2"/>
      <c r="B293" s="37" t="s">
        <v>133</v>
      </c>
      <c r="C293" s="301">
        <v>1506309.879999998</v>
      </c>
      <c r="D293" s="302">
        <v>21456.379999999997</v>
      </c>
      <c r="E293" s="302">
        <v>9509.0199999999986</v>
      </c>
      <c r="F293" s="239">
        <v>0.26054905183198085</v>
      </c>
      <c r="G293" s="20"/>
      <c r="H293" s="5"/>
      <c r="I293" s="5"/>
    </row>
    <row r="294" spans="1:9" ht="10.5" customHeight="1" x14ac:dyDescent="0.2">
      <c r="A294" s="2"/>
      <c r="B294" s="37" t="s">
        <v>134</v>
      </c>
      <c r="C294" s="301">
        <v>14339.219999999994</v>
      </c>
      <c r="D294" s="302">
        <v>9050.7199999999921</v>
      </c>
      <c r="E294" s="302">
        <v>101.45</v>
      </c>
      <c r="F294" s="239"/>
      <c r="G294" s="20"/>
      <c r="H294" s="5"/>
      <c r="I294" s="5"/>
    </row>
    <row r="295" spans="1:9" ht="10.5" customHeight="1" x14ac:dyDescent="0.2">
      <c r="A295" s="2"/>
      <c r="B295" s="37" t="s">
        <v>220</v>
      </c>
      <c r="C295" s="301">
        <v>7439.7900000000009</v>
      </c>
      <c r="D295" s="302">
        <v>-8</v>
      </c>
      <c r="E295" s="302"/>
      <c r="F295" s="239">
        <v>-8.7253204825426089E-2</v>
      </c>
      <c r="G295" s="20"/>
      <c r="H295" s="5"/>
      <c r="I295" s="5"/>
    </row>
    <row r="296" spans="1:9" s="562" customFormat="1" ht="16.5" customHeight="1" x14ac:dyDescent="0.2">
      <c r="A296" s="559"/>
      <c r="B296" s="553" t="s">
        <v>312</v>
      </c>
      <c r="C296" s="548"/>
      <c r="D296" s="560"/>
      <c r="E296" s="560"/>
      <c r="F296" s="549"/>
      <c r="G296" s="561"/>
      <c r="H296" s="486"/>
    </row>
    <row r="297" spans="1:9" s="28" customFormat="1" ht="16.5" customHeight="1" x14ac:dyDescent="0.2">
      <c r="A297" s="54"/>
      <c r="B297" s="16" t="s">
        <v>416</v>
      </c>
      <c r="C297" s="301">
        <v>42</v>
      </c>
      <c r="D297" s="302"/>
      <c r="E297" s="302"/>
      <c r="F297" s="239"/>
      <c r="G297" s="27"/>
      <c r="H297" s="5"/>
    </row>
    <row r="298" spans="1:9" s="28" customFormat="1" ht="16.5" customHeight="1" x14ac:dyDescent="0.2">
      <c r="A298" s="54"/>
      <c r="B298" s="574" t="s">
        <v>453</v>
      </c>
      <c r="C298" s="301"/>
      <c r="D298" s="302"/>
      <c r="E298" s="302"/>
      <c r="F298" s="239"/>
      <c r="G298" s="27"/>
      <c r="H298" s="5"/>
    </row>
    <row r="299" spans="1:9" s="28" customFormat="1" ht="16.5" hidden="1" customHeight="1" x14ac:dyDescent="0.2">
      <c r="A299" s="54"/>
      <c r="B299" s="574"/>
      <c r="C299" s="301"/>
      <c r="D299" s="302"/>
      <c r="E299" s="302"/>
      <c r="F299" s="239"/>
      <c r="G299" s="27"/>
      <c r="H299" s="5"/>
    </row>
    <row r="300" spans="1:9" ht="10.5" customHeight="1" x14ac:dyDescent="0.2">
      <c r="A300" s="2"/>
      <c r="B300" s="16" t="s">
        <v>424</v>
      </c>
      <c r="C300" s="301"/>
      <c r="D300" s="302"/>
      <c r="E300" s="302"/>
      <c r="F300" s="239"/>
      <c r="G300" s="20"/>
      <c r="H300" s="5"/>
      <c r="I300" s="5"/>
    </row>
    <row r="301" spans="1:9" ht="10.5" customHeight="1" x14ac:dyDescent="0.2">
      <c r="A301" s="2"/>
      <c r="B301" s="16" t="s">
        <v>178</v>
      </c>
      <c r="C301" s="301"/>
      <c r="D301" s="302"/>
      <c r="E301" s="302"/>
      <c r="F301" s="239"/>
      <c r="G301" s="20"/>
      <c r="H301" s="5"/>
      <c r="I301" s="5"/>
    </row>
    <row r="302" spans="1:9" s="28" customFormat="1" ht="10.5" customHeight="1" x14ac:dyDescent="0.2">
      <c r="A302" s="54"/>
      <c r="B302" s="35" t="s">
        <v>135</v>
      </c>
      <c r="C302" s="303">
        <v>2392927.5199999982</v>
      </c>
      <c r="D302" s="304">
        <v>67470.62999999999</v>
      </c>
      <c r="E302" s="304">
        <v>14054.48</v>
      </c>
      <c r="F302" s="237">
        <v>9.2155963098411009E-2</v>
      </c>
      <c r="G302" s="27"/>
      <c r="H302" s="5"/>
    </row>
    <row r="303" spans="1:9" ht="9.75" customHeight="1" x14ac:dyDescent="0.2">
      <c r="A303" s="2"/>
      <c r="B303" s="31" t="s">
        <v>136</v>
      </c>
      <c r="C303" s="303"/>
      <c r="D303" s="304"/>
      <c r="E303" s="304"/>
      <c r="F303" s="237"/>
      <c r="G303" s="20"/>
      <c r="H303" s="5"/>
      <c r="I303" s="5"/>
    </row>
    <row r="304" spans="1:9" s="28" customFormat="1" x14ac:dyDescent="0.2">
      <c r="A304" s="54"/>
      <c r="B304" s="37" t="s">
        <v>138</v>
      </c>
      <c r="C304" s="301">
        <v>11690.98</v>
      </c>
      <c r="D304" s="302">
        <v>1476.8000000000002</v>
      </c>
      <c r="E304" s="302"/>
      <c r="F304" s="239">
        <v>-0.14208809554385515</v>
      </c>
      <c r="G304" s="27"/>
      <c r="H304" s="5"/>
    </row>
    <row r="305" spans="1:9" x14ac:dyDescent="0.2">
      <c r="A305" s="2"/>
      <c r="B305" s="37" t="s">
        <v>221</v>
      </c>
      <c r="C305" s="301">
        <v>10</v>
      </c>
      <c r="D305" s="302"/>
      <c r="E305" s="302"/>
      <c r="F305" s="239"/>
      <c r="G305" s="20"/>
      <c r="H305" s="5"/>
      <c r="I305" s="5"/>
    </row>
    <row r="306" spans="1:9" s="28" customFormat="1" x14ac:dyDescent="0.2">
      <c r="A306" s="54"/>
      <c r="B306" s="16" t="s">
        <v>128</v>
      </c>
      <c r="C306" s="301"/>
      <c r="D306" s="302"/>
      <c r="E306" s="302"/>
      <c r="F306" s="239"/>
      <c r="G306" s="27"/>
      <c r="H306" s="5"/>
    </row>
    <row r="307" spans="1:9" s="28" customFormat="1" x14ac:dyDescent="0.2">
      <c r="A307" s="54"/>
      <c r="B307" s="16" t="s">
        <v>416</v>
      </c>
      <c r="C307" s="301"/>
      <c r="D307" s="302"/>
      <c r="E307" s="302"/>
      <c r="F307" s="239"/>
      <c r="G307" s="27"/>
      <c r="H307" s="5"/>
    </row>
    <row r="308" spans="1:9" ht="10.5" customHeight="1" x14ac:dyDescent="0.2">
      <c r="A308" s="2"/>
      <c r="B308" s="16" t="s">
        <v>436</v>
      </c>
      <c r="C308" s="303">
        <v>100</v>
      </c>
      <c r="D308" s="304"/>
      <c r="E308" s="304"/>
      <c r="F308" s="237"/>
      <c r="G308" s="20"/>
      <c r="H308" s="5"/>
      <c r="I308" s="5"/>
    </row>
    <row r="309" spans="1:9" ht="10.5" customHeight="1" x14ac:dyDescent="0.2">
      <c r="A309" s="2"/>
      <c r="B309" s="574" t="s">
        <v>454</v>
      </c>
      <c r="C309" s="303"/>
      <c r="D309" s="304"/>
      <c r="E309" s="304"/>
      <c r="F309" s="237"/>
      <c r="G309" s="20"/>
      <c r="H309" s="5"/>
      <c r="I309" s="5"/>
    </row>
    <row r="310" spans="1:9" ht="10.5" hidden="1" customHeight="1" x14ac:dyDescent="0.2">
      <c r="A310" s="2"/>
      <c r="B310" s="574"/>
      <c r="C310" s="303"/>
      <c r="D310" s="304"/>
      <c r="E310" s="304"/>
      <c r="F310" s="237"/>
      <c r="G310" s="20"/>
      <c r="H310" s="5"/>
      <c r="I310" s="5"/>
    </row>
    <row r="311" spans="1:9" s="57" customFormat="1" ht="10.5" customHeight="1" x14ac:dyDescent="0.2">
      <c r="A311" s="6"/>
      <c r="B311" s="16" t="s">
        <v>178</v>
      </c>
      <c r="C311" s="301"/>
      <c r="D311" s="302"/>
      <c r="E311" s="302"/>
      <c r="F311" s="239"/>
      <c r="G311" s="56"/>
      <c r="H311" s="5"/>
    </row>
    <row r="312" spans="1:9" s="57" customFormat="1" ht="10.5" customHeight="1" x14ac:dyDescent="0.2">
      <c r="A312" s="6"/>
      <c r="B312" s="16" t="s">
        <v>356</v>
      </c>
      <c r="C312" s="303"/>
      <c r="D312" s="304"/>
      <c r="E312" s="304"/>
      <c r="F312" s="237"/>
      <c r="G312" s="56"/>
      <c r="H312" s="5"/>
    </row>
    <row r="313" spans="1:9" s="57" customFormat="1" ht="10.5" customHeight="1" x14ac:dyDescent="0.2">
      <c r="A313" s="6"/>
      <c r="B313" s="35" t="s">
        <v>137</v>
      </c>
      <c r="C313" s="303">
        <v>11800.98</v>
      </c>
      <c r="D313" s="304">
        <v>1476.8000000000002</v>
      </c>
      <c r="E313" s="304"/>
      <c r="F313" s="237">
        <v>-0.13623451481271387</v>
      </c>
      <c r="G313" s="56"/>
      <c r="H313" s="5"/>
    </row>
    <row r="314" spans="1:9" s="57" customFormat="1" ht="10.5" customHeight="1" x14ac:dyDescent="0.2">
      <c r="A314" s="6"/>
      <c r="B314" s="31" t="s">
        <v>141</v>
      </c>
      <c r="C314" s="303"/>
      <c r="D314" s="304"/>
      <c r="E314" s="304"/>
      <c r="F314" s="237"/>
      <c r="G314" s="56"/>
      <c r="H314" s="5"/>
    </row>
    <row r="315" spans="1:9" s="57" customFormat="1" x14ac:dyDescent="0.2">
      <c r="A315" s="6"/>
      <c r="B315" s="37" t="s">
        <v>151</v>
      </c>
      <c r="C315" s="301">
        <v>27769.660000000011</v>
      </c>
      <c r="D315" s="302"/>
      <c r="E315" s="302">
        <v>212.07999999999998</v>
      </c>
      <c r="F315" s="239">
        <v>0.233588124003556</v>
      </c>
      <c r="G315" s="56"/>
    </row>
    <row r="316" spans="1:9" s="60" customFormat="1" ht="14.25" customHeight="1" x14ac:dyDescent="0.2">
      <c r="A316" s="24"/>
      <c r="B316" s="16" t="s">
        <v>222</v>
      </c>
      <c r="C316" s="301"/>
      <c r="D316" s="302"/>
      <c r="E316" s="302"/>
      <c r="F316" s="239"/>
      <c r="G316" s="59"/>
    </row>
    <row r="317" spans="1:9" s="60" customFormat="1" ht="14.25" customHeight="1" x14ac:dyDescent="0.2">
      <c r="A317" s="24"/>
      <c r="B317" s="16" t="s">
        <v>128</v>
      </c>
      <c r="C317" s="306"/>
      <c r="D317" s="307"/>
      <c r="E317" s="307"/>
      <c r="F317" s="182"/>
      <c r="G317" s="59"/>
    </row>
    <row r="318" spans="1:9" s="57" customFormat="1" ht="10.5" customHeight="1" x14ac:dyDescent="0.2">
      <c r="A318" s="6"/>
      <c r="B318" s="16" t="s">
        <v>427</v>
      </c>
      <c r="C318" s="306"/>
      <c r="D318" s="307"/>
      <c r="E318" s="307"/>
      <c r="F318" s="182"/>
      <c r="G318" s="56"/>
      <c r="H318" s="5"/>
    </row>
    <row r="319" spans="1:9" s="57" customFormat="1" ht="10.5" hidden="1" customHeight="1" x14ac:dyDescent="0.2">
      <c r="A319" s="6"/>
      <c r="B319" s="16"/>
      <c r="C319" s="306"/>
      <c r="D319" s="307"/>
      <c r="E319" s="307"/>
      <c r="F319" s="182"/>
      <c r="G319" s="56"/>
      <c r="H319" s="5"/>
    </row>
    <row r="320" spans="1:9" s="57" customFormat="1" ht="10.5" customHeight="1" x14ac:dyDescent="0.2">
      <c r="A320" s="6"/>
      <c r="B320" s="574" t="s">
        <v>455</v>
      </c>
      <c r="C320" s="306"/>
      <c r="D320" s="307"/>
      <c r="E320" s="307"/>
      <c r="F320" s="182"/>
      <c r="G320" s="56"/>
      <c r="H320" s="5"/>
    </row>
    <row r="321" spans="1:9" s="57" customFormat="1" ht="10.5" hidden="1" customHeight="1" x14ac:dyDescent="0.2">
      <c r="A321" s="6"/>
      <c r="B321" s="574"/>
      <c r="C321" s="306"/>
      <c r="D321" s="307"/>
      <c r="E321" s="307"/>
      <c r="F321" s="182"/>
      <c r="G321" s="56"/>
      <c r="H321" s="5"/>
    </row>
    <row r="322" spans="1:9" s="57" customFormat="1" ht="10.5" customHeight="1" x14ac:dyDescent="0.2">
      <c r="A322" s="6"/>
      <c r="B322" s="16" t="s">
        <v>424</v>
      </c>
      <c r="C322" s="306"/>
      <c r="D322" s="307"/>
      <c r="E322" s="307"/>
      <c r="F322" s="182"/>
      <c r="G322" s="56"/>
      <c r="H322" s="5"/>
    </row>
    <row r="323" spans="1:9" s="57" customFormat="1" ht="10.5" customHeight="1" x14ac:dyDescent="0.2">
      <c r="A323" s="6"/>
      <c r="B323" s="16" t="s">
        <v>178</v>
      </c>
      <c r="C323" s="306"/>
      <c r="D323" s="307"/>
      <c r="E323" s="307"/>
      <c r="F323" s="182"/>
      <c r="G323" s="56"/>
      <c r="H323" s="5"/>
    </row>
    <row r="324" spans="1:9" s="60" customFormat="1" ht="10.5" customHeight="1" x14ac:dyDescent="0.2">
      <c r="A324" s="24"/>
      <c r="B324" s="35" t="s">
        <v>142</v>
      </c>
      <c r="C324" s="308">
        <v>27769.660000000011</v>
      </c>
      <c r="D324" s="309"/>
      <c r="E324" s="309">
        <v>212.07999999999998</v>
      </c>
      <c r="F324" s="183">
        <v>0.233588124003556</v>
      </c>
      <c r="G324" s="59"/>
      <c r="H324" s="5"/>
    </row>
    <row r="325" spans="1:9" s="57" customFormat="1" ht="12" x14ac:dyDescent="0.2">
      <c r="A325" s="6"/>
      <c r="B325" s="31" t="s">
        <v>139</v>
      </c>
      <c r="C325" s="308"/>
      <c r="D325" s="309"/>
      <c r="E325" s="309"/>
      <c r="F325" s="183"/>
      <c r="G325" s="56"/>
    </row>
    <row r="326" spans="1:9" s="60" customFormat="1" ht="17.25" customHeight="1" x14ac:dyDescent="0.2">
      <c r="A326" s="24"/>
      <c r="B326" s="37" t="s">
        <v>140</v>
      </c>
      <c r="C326" s="306">
        <v>2385.0300000000011</v>
      </c>
      <c r="D326" s="307"/>
      <c r="E326" s="307">
        <v>39.94</v>
      </c>
      <c r="F326" s="182"/>
      <c r="G326" s="59"/>
    </row>
    <row r="327" spans="1:9" s="60" customFormat="1" ht="11.25" customHeight="1" x14ac:dyDescent="0.2">
      <c r="A327" s="24"/>
      <c r="B327" s="37" t="s">
        <v>179</v>
      </c>
      <c r="C327" s="306">
        <v>932.69000000000017</v>
      </c>
      <c r="D327" s="307"/>
      <c r="E327" s="307"/>
      <c r="F327" s="182">
        <v>0.5875034041394338</v>
      </c>
      <c r="G327" s="59"/>
    </row>
    <row r="328" spans="1:9" s="57" customFormat="1" ht="10.5" customHeight="1" x14ac:dyDescent="0.2">
      <c r="A328" s="6"/>
      <c r="B328" s="37" t="s">
        <v>223</v>
      </c>
      <c r="C328" s="306"/>
      <c r="D328" s="307"/>
      <c r="E328" s="307"/>
      <c r="F328" s="182"/>
      <c r="G328" s="56"/>
      <c r="H328" s="5"/>
    </row>
    <row r="329" spans="1:9" s="57" customFormat="1" ht="10.5" customHeight="1" x14ac:dyDescent="0.2">
      <c r="A329" s="6"/>
      <c r="B329" s="37" t="s">
        <v>498</v>
      </c>
      <c r="C329" s="306"/>
      <c r="D329" s="307"/>
      <c r="E329" s="307"/>
      <c r="F329" s="182"/>
      <c r="G329" s="56"/>
      <c r="H329" s="5"/>
    </row>
    <row r="330" spans="1:9" s="57" customFormat="1" ht="10.5" customHeight="1" x14ac:dyDescent="0.2">
      <c r="A330" s="6"/>
      <c r="B330" s="574" t="s">
        <v>456</v>
      </c>
      <c r="C330" s="306"/>
      <c r="D330" s="307"/>
      <c r="E330" s="307"/>
      <c r="F330" s="182"/>
      <c r="G330" s="56"/>
      <c r="H330" s="5"/>
    </row>
    <row r="331" spans="1:9" s="57" customFormat="1" ht="10.5" customHeight="1" x14ac:dyDescent="0.2">
      <c r="A331" s="6"/>
      <c r="B331" s="37" t="s">
        <v>424</v>
      </c>
      <c r="C331" s="306"/>
      <c r="D331" s="307"/>
      <c r="E331" s="307"/>
      <c r="F331" s="182"/>
      <c r="G331" s="56"/>
      <c r="H331" s="5"/>
    </row>
    <row r="332" spans="1:9" ht="9.75" customHeight="1" x14ac:dyDescent="0.2">
      <c r="A332" s="2"/>
      <c r="B332" s="37" t="s">
        <v>178</v>
      </c>
      <c r="C332" s="306"/>
      <c r="D332" s="307"/>
      <c r="E332" s="307"/>
      <c r="F332" s="182"/>
      <c r="G332" s="20"/>
      <c r="H332" s="5"/>
      <c r="I332" s="5"/>
    </row>
    <row r="333" spans="1:9" s="63" customFormat="1" ht="14.25" customHeight="1" x14ac:dyDescent="0.2">
      <c r="A333" s="61"/>
      <c r="B333" s="35" t="s">
        <v>143</v>
      </c>
      <c r="C333" s="308">
        <v>3317.7200000000012</v>
      </c>
      <c r="D333" s="309"/>
      <c r="E333" s="309">
        <v>39.94</v>
      </c>
      <c r="F333" s="183"/>
      <c r="G333" s="62"/>
    </row>
    <row r="334" spans="1:9" s="63" customFormat="1" ht="14.25" customHeight="1" x14ac:dyDescent="0.2">
      <c r="A334" s="61"/>
      <c r="B334" s="31" t="s">
        <v>466</v>
      </c>
      <c r="C334" s="308"/>
      <c r="D334" s="309"/>
      <c r="E334" s="309"/>
      <c r="F334" s="183"/>
      <c r="G334" s="62"/>
    </row>
    <row r="335" spans="1:9" s="63" customFormat="1" ht="14.25" customHeight="1" x14ac:dyDescent="0.2">
      <c r="A335" s="61"/>
      <c r="B335" s="37" t="s">
        <v>468</v>
      </c>
      <c r="C335" s="308">
        <v>24880</v>
      </c>
      <c r="D335" s="309"/>
      <c r="E335" s="309">
        <v>380</v>
      </c>
      <c r="F335" s="183"/>
      <c r="G335" s="62"/>
    </row>
    <row r="336" spans="1:9" s="63" customFormat="1" ht="14.25" customHeight="1" x14ac:dyDescent="0.2">
      <c r="A336" s="61"/>
      <c r="B336" s="35" t="s">
        <v>467</v>
      </c>
      <c r="C336" s="306">
        <v>24880</v>
      </c>
      <c r="D336" s="307"/>
      <c r="E336" s="307">
        <v>380</v>
      </c>
      <c r="F336" s="182"/>
      <c r="G336" s="62"/>
    </row>
    <row r="337" spans="1:8" s="60" customFormat="1" ht="16.5" customHeight="1" x14ac:dyDescent="0.2">
      <c r="A337" s="24"/>
      <c r="B337" s="31" t="s">
        <v>122</v>
      </c>
      <c r="C337" s="308"/>
      <c r="D337" s="309"/>
      <c r="E337" s="309"/>
      <c r="F337" s="183"/>
      <c r="G337" s="59"/>
      <c r="H337" s="5"/>
    </row>
    <row r="338" spans="1:8" s="60" customFormat="1" ht="14.25" customHeight="1" x14ac:dyDescent="0.2">
      <c r="A338" s="24"/>
      <c r="B338" s="37" t="s">
        <v>144</v>
      </c>
      <c r="C338" s="306">
        <v>684.09000000000037</v>
      </c>
      <c r="D338" s="307"/>
      <c r="E338" s="307">
        <v>1.0900000000000001</v>
      </c>
      <c r="F338" s="182">
        <v>-0.13760022187484211</v>
      </c>
      <c r="G338" s="59"/>
      <c r="H338" s="5"/>
    </row>
    <row r="339" spans="1:8" s="57" customFormat="1" ht="10.5" customHeight="1" x14ac:dyDescent="0.2">
      <c r="A339" s="6"/>
      <c r="B339" s="37" t="s">
        <v>224</v>
      </c>
      <c r="C339" s="306">
        <v>20.68</v>
      </c>
      <c r="D339" s="307"/>
      <c r="E339" s="307"/>
      <c r="F339" s="182">
        <v>-0.36388803445093809</v>
      </c>
      <c r="G339" s="56"/>
      <c r="H339" s="5"/>
    </row>
    <row r="340" spans="1:8" s="57" customFormat="1" ht="10.5" hidden="1" customHeight="1" x14ac:dyDescent="0.2">
      <c r="A340" s="6"/>
      <c r="B340" s="37"/>
      <c r="C340" s="306"/>
      <c r="D340" s="307"/>
      <c r="E340" s="307"/>
      <c r="F340" s="182"/>
      <c r="G340" s="56"/>
      <c r="H340" s="5"/>
    </row>
    <row r="341" spans="1:8" s="57" customFormat="1" ht="10.5" customHeight="1" x14ac:dyDescent="0.2">
      <c r="A341" s="6"/>
      <c r="B341" s="37" t="s">
        <v>424</v>
      </c>
      <c r="C341" s="306"/>
      <c r="D341" s="307"/>
      <c r="E341" s="307"/>
      <c r="F341" s="182"/>
      <c r="G341" s="56"/>
      <c r="H341" s="5"/>
    </row>
    <row r="342" spans="1:8" s="57" customFormat="1" ht="10.5" customHeight="1" x14ac:dyDescent="0.2">
      <c r="A342" s="6"/>
      <c r="B342" s="35" t="s">
        <v>120</v>
      </c>
      <c r="C342" s="301">
        <v>704.77000000000032</v>
      </c>
      <c r="D342" s="302"/>
      <c r="E342" s="302">
        <v>1.0900000000000001</v>
      </c>
      <c r="F342" s="239">
        <v>-0.14650923402966975</v>
      </c>
      <c r="G342" s="56"/>
      <c r="H342" s="5"/>
    </row>
    <row r="343" spans="1:8" s="57" customFormat="1" ht="14.25" customHeight="1" x14ac:dyDescent="0.2">
      <c r="A343" s="6"/>
      <c r="B343" s="31" t="s">
        <v>244</v>
      </c>
      <c r="C343" s="308"/>
      <c r="D343" s="309"/>
      <c r="E343" s="309"/>
      <c r="F343" s="183"/>
      <c r="G343" s="56"/>
      <c r="H343" s="5"/>
    </row>
    <row r="344" spans="1:8" s="57" customFormat="1" ht="10.5" customHeight="1" x14ac:dyDescent="0.2">
      <c r="A344" s="6"/>
      <c r="B344" s="37" t="s">
        <v>144</v>
      </c>
      <c r="C344" s="306">
        <v>2.1800000000000002</v>
      </c>
      <c r="D344" s="307"/>
      <c r="E344" s="307"/>
      <c r="F344" s="182"/>
      <c r="G344" s="56"/>
      <c r="H344" s="5"/>
    </row>
    <row r="345" spans="1:8" s="57" customFormat="1" ht="10.5" customHeight="1" x14ac:dyDescent="0.2">
      <c r="A345" s="6"/>
      <c r="B345" s="37" t="s">
        <v>125</v>
      </c>
      <c r="C345" s="306">
        <v>20722.939999999966</v>
      </c>
      <c r="D345" s="307"/>
      <c r="E345" s="307">
        <v>282.10000000000002</v>
      </c>
      <c r="F345" s="182">
        <v>4.7890412074762523E-3</v>
      </c>
      <c r="G345" s="56"/>
      <c r="H345" s="5"/>
    </row>
    <row r="346" spans="1:8" s="57" customFormat="1" ht="10.5" customHeight="1" x14ac:dyDescent="0.2">
      <c r="A346" s="6"/>
      <c r="B346" s="37" t="s">
        <v>126</v>
      </c>
      <c r="C346" s="306">
        <v>15.9</v>
      </c>
      <c r="D346" s="307"/>
      <c r="E346" s="307"/>
      <c r="F346" s="182"/>
      <c r="G346" s="56"/>
      <c r="H346" s="5"/>
    </row>
    <row r="347" spans="1:8" s="57" customFormat="1" ht="10.5" customHeight="1" x14ac:dyDescent="0.2">
      <c r="A347" s="6"/>
      <c r="B347" s="37" t="s">
        <v>127</v>
      </c>
      <c r="C347" s="306">
        <v>242</v>
      </c>
      <c r="D347" s="307"/>
      <c r="E347" s="307"/>
      <c r="F347" s="182"/>
      <c r="G347" s="56"/>
      <c r="H347" s="5"/>
    </row>
    <row r="348" spans="1:8" s="57" customFormat="1" ht="10.5" customHeight="1" x14ac:dyDescent="0.2">
      <c r="A348" s="6"/>
      <c r="B348" s="37" t="s">
        <v>133</v>
      </c>
      <c r="C348" s="306">
        <v>4001.9799999999996</v>
      </c>
      <c r="D348" s="307"/>
      <c r="E348" s="307"/>
      <c r="F348" s="182">
        <v>-0.26154964636502376</v>
      </c>
      <c r="G348" s="56"/>
      <c r="H348" s="5"/>
    </row>
    <row r="349" spans="1:8" s="57" customFormat="1" ht="10.5" customHeight="1" x14ac:dyDescent="0.2">
      <c r="A349" s="6"/>
      <c r="B349" s="37" t="s">
        <v>134</v>
      </c>
      <c r="C349" s="306"/>
      <c r="D349" s="307"/>
      <c r="E349" s="307"/>
      <c r="F349" s="182"/>
      <c r="G349" s="56"/>
      <c r="H349" s="5"/>
    </row>
    <row r="350" spans="1:8" s="57" customFormat="1" ht="11.25" customHeight="1" x14ac:dyDescent="0.2">
      <c r="A350" s="6"/>
      <c r="B350" s="37" t="s">
        <v>24</v>
      </c>
      <c r="C350" s="306">
        <v>718.76</v>
      </c>
      <c r="D350" s="307"/>
      <c r="E350" s="307"/>
      <c r="F350" s="182">
        <v>-0.54095135908440639</v>
      </c>
      <c r="G350" s="56"/>
      <c r="H350" s="5"/>
    </row>
    <row r="351" spans="1:8" s="57" customFormat="1" ht="11.25" customHeight="1" x14ac:dyDescent="0.2">
      <c r="A351" s="6"/>
      <c r="B351" s="37" t="s">
        <v>138</v>
      </c>
      <c r="C351" s="306"/>
      <c r="D351" s="307"/>
      <c r="E351" s="307"/>
      <c r="F351" s="182"/>
      <c r="G351" s="56"/>
      <c r="H351" s="5"/>
    </row>
    <row r="352" spans="1:8" s="57" customFormat="1" ht="10.5" customHeight="1" x14ac:dyDescent="0.2">
      <c r="A352" s="6"/>
      <c r="B352" s="37" t="s">
        <v>151</v>
      </c>
      <c r="C352" s="306">
        <v>16328.699999999999</v>
      </c>
      <c r="D352" s="307"/>
      <c r="E352" s="307">
        <v>41.6</v>
      </c>
      <c r="F352" s="182">
        <v>-3.1391810367839112E-2</v>
      </c>
      <c r="G352" s="56"/>
      <c r="H352" s="5"/>
    </row>
    <row r="353" spans="1:8" s="57" customFormat="1" ht="11.25" customHeight="1" x14ac:dyDescent="0.2">
      <c r="A353" s="6"/>
      <c r="B353" s="37" t="s">
        <v>140</v>
      </c>
      <c r="C353" s="306"/>
      <c r="D353" s="307"/>
      <c r="E353" s="307"/>
      <c r="F353" s="182"/>
      <c r="G353" s="56"/>
    </row>
    <row r="354" spans="1:8" s="60" customFormat="1" ht="12.75" customHeight="1" x14ac:dyDescent="0.2">
      <c r="A354" s="24"/>
      <c r="B354" s="37" t="s">
        <v>129</v>
      </c>
      <c r="C354" s="306">
        <v>5501.3</v>
      </c>
      <c r="D354" s="307"/>
      <c r="E354" s="307">
        <v>63.25</v>
      </c>
      <c r="F354" s="182">
        <v>0.13194774517852781</v>
      </c>
      <c r="G354" s="59"/>
      <c r="H354" s="5"/>
    </row>
    <row r="355" spans="1:8" s="60" customFormat="1" ht="13.5" customHeight="1" x14ac:dyDescent="0.2">
      <c r="A355" s="24"/>
      <c r="B355" s="16" t="s">
        <v>416</v>
      </c>
      <c r="C355" s="306"/>
      <c r="D355" s="307"/>
      <c r="E355" s="307"/>
      <c r="F355" s="182"/>
      <c r="G355" s="59"/>
    </row>
    <row r="356" spans="1:8" s="60" customFormat="1" ht="13.5" customHeight="1" x14ac:dyDescent="0.2">
      <c r="A356" s="24"/>
      <c r="B356" s="16" t="s">
        <v>427</v>
      </c>
      <c r="C356" s="306"/>
      <c r="D356" s="307"/>
      <c r="E356" s="307"/>
      <c r="F356" s="182"/>
      <c r="G356" s="59"/>
    </row>
    <row r="357" spans="1:8" s="558" customFormat="1" ht="10.5" customHeight="1" x14ac:dyDescent="0.2">
      <c r="A357" s="489"/>
      <c r="B357" s="553" t="s">
        <v>312</v>
      </c>
      <c r="C357" s="554"/>
      <c r="D357" s="555"/>
      <c r="E357" s="555"/>
      <c r="F357" s="556"/>
      <c r="G357" s="557"/>
      <c r="H357" s="486"/>
    </row>
    <row r="358" spans="1:8" s="60" customFormat="1" ht="10.5" customHeight="1" x14ac:dyDescent="0.2">
      <c r="A358" s="24"/>
      <c r="B358" s="37" t="s">
        <v>179</v>
      </c>
      <c r="C358" s="306"/>
      <c r="D358" s="307"/>
      <c r="E358" s="307"/>
      <c r="F358" s="182"/>
      <c r="G358" s="59"/>
      <c r="H358" s="5"/>
    </row>
    <row r="359" spans="1:8" s="60" customFormat="1" ht="10.5" customHeight="1" x14ac:dyDescent="0.2">
      <c r="A359" s="24"/>
      <c r="B359" s="37" t="s">
        <v>468</v>
      </c>
      <c r="C359" s="306"/>
      <c r="D359" s="307"/>
      <c r="E359" s="307"/>
      <c r="F359" s="182"/>
      <c r="G359" s="59"/>
      <c r="H359" s="5"/>
    </row>
    <row r="360" spans="1:8" s="60" customFormat="1" ht="10.5" customHeight="1" x14ac:dyDescent="0.2">
      <c r="A360" s="24"/>
      <c r="B360" s="575" t="s">
        <v>460</v>
      </c>
      <c r="C360" s="306"/>
      <c r="D360" s="307"/>
      <c r="E360" s="307"/>
      <c r="F360" s="182"/>
      <c r="G360" s="59"/>
      <c r="H360" s="5"/>
    </row>
    <row r="361" spans="1:8" s="60" customFormat="1" ht="10.5" customHeight="1" x14ac:dyDescent="0.2">
      <c r="A361" s="24"/>
      <c r="B361" s="575" t="s">
        <v>488</v>
      </c>
      <c r="C361" s="306"/>
      <c r="D361" s="307"/>
      <c r="E361" s="307"/>
      <c r="F361" s="182"/>
      <c r="G361" s="59"/>
      <c r="H361" s="5"/>
    </row>
    <row r="362" spans="1:8" s="60" customFormat="1" ht="10.5" customHeight="1" x14ac:dyDescent="0.2">
      <c r="A362" s="24"/>
      <c r="B362" s="37" t="s">
        <v>424</v>
      </c>
      <c r="C362" s="306"/>
      <c r="D362" s="307"/>
      <c r="E362" s="307"/>
      <c r="F362" s="182"/>
      <c r="G362" s="59"/>
      <c r="H362" s="5"/>
    </row>
    <row r="363" spans="1:8" s="60" customFormat="1" ht="10.5" customHeight="1" x14ac:dyDescent="0.2">
      <c r="A363" s="24"/>
      <c r="B363" s="37" t="s">
        <v>178</v>
      </c>
      <c r="C363" s="308"/>
      <c r="D363" s="309"/>
      <c r="E363" s="309"/>
      <c r="F363" s="183"/>
      <c r="G363" s="59"/>
      <c r="H363" s="5"/>
    </row>
    <row r="364" spans="1:8" s="60" customFormat="1" ht="10.5" customHeight="1" x14ac:dyDescent="0.2">
      <c r="A364" s="24"/>
      <c r="B364" s="35" t="s">
        <v>246</v>
      </c>
      <c r="C364" s="308">
        <v>47533.759999999966</v>
      </c>
      <c r="D364" s="309"/>
      <c r="E364" s="309">
        <v>386.95000000000005</v>
      </c>
      <c r="F364" s="183">
        <v>-3.8378469797398118E-2</v>
      </c>
      <c r="G364" s="56"/>
      <c r="H364" s="5"/>
    </row>
    <row r="365" spans="1:8" s="57" customFormat="1" ht="10.5" customHeight="1" x14ac:dyDescent="0.2">
      <c r="A365" s="6"/>
      <c r="B365" s="35" t="s">
        <v>8</v>
      </c>
      <c r="C365" s="308">
        <v>4643734.3899999931</v>
      </c>
      <c r="D365" s="309">
        <v>112862.59999999983</v>
      </c>
      <c r="E365" s="309">
        <v>29207.009999999995</v>
      </c>
      <c r="F365" s="183">
        <v>9.3107727757028913E-2</v>
      </c>
      <c r="G365" s="56"/>
      <c r="H365" s="5"/>
    </row>
    <row r="366" spans="1:8" s="57" customFormat="1" ht="10.5" customHeight="1" x14ac:dyDescent="0.2">
      <c r="A366" s="6"/>
      <c r="B366" s="31" t="s">
        <v>145</v>
      </c>
      <c r="C366" s="306"/>
      <c r="D366" s="307"/>
      <c r="E366" s="307"/>
      <c r="F366" s="182"/>
      <c r="G366" s="56"/>
      <c r="H366" s="5"/>
    </row>
    <row r="367" spans="1:8" s="57" customFormat="1" ht="10.5" customHeight="1" x14ac:dyDescent="0.2">
      <c r="A367" s="6"/>
      <c r="B367" s="37" t="s">
        <v>146</v>
      </c>
      <c r="C367" s="306">
        <v>8901917.8900000062</v>
      </c>
      <c r="D367" s="307">
        <v>1152447.4500000004</v>
      </c>
      <c r="E367" s="307">
        <v>60403.509999999995</v>
      </c>
      <c r="F367" s="182">
        <v>-4.9691913404180221E-2</v>
      </c>
      <c r="G367" s="59"/>
      <c r="H367" s="5"/>
    </row>
    <row r="368" spans="1:8" s="60" customFormat="1" ht="10.5" customHeight="1" x14ac:dyDescent="0.2">
      <c r="A368" s="24"/>
      <c r="B368" s="37" t="s">
        <v>442</v>
      </c>
      <c r="C368" s="306">
        <v>23372.670000000075</v>
      </c>
      <c r="D368" s="307">
        <v>2577.9499999999998</v>
      </c>
      <c r="E368" s="307">
        <v>87.45</v>
      </c>
      <c r="F368" s="182">
        <v>-3.1769305962849881E-3</v>
      </c>
      <c r="G368" s="266"/>
      <c r="H368" s="5"/>
    </row>
    <row r="369" spans="1:9" s="60" customFormat="1" ht="10.5" customHeight="1" x14ac:dyDescent="0.2">
      <c r="A369" s="24"/>
      <c r="B369" s="37" t="s">
        <v>147</v>
      </c>
      <c r="C369" s="306">
        <v>46496.89999999987</v>
      </c>
      <c r="D369" s="307">
        <v>7941.68</v>
      </c>
      <c r="E369" s="307">
        <v>162.73000000000002</v>
      </c>
      <c r="F369" s="182">
        <v>1.1027237367622567E-2</v>
      </c>
      <c r="G369" s="265"/>
      <c r="H369" s="267"/>
      <c r="I369" s="59"/>
    </row>
    <row r="370" spans="1:9" s="60" customFormat="1" x14ac:dyDescent="0.2">
      <c r="A370" s="24"/>
      <c r="B370" s="37" t="s">
        <v>148</v>
      </c>
      <c r="C370" s="306">
        <v>262902.25999999623</v>
      </c>
      <c r="D370" s="307">
        <v>18225.550000000028</v>
      </c>
      <c r="E370" s="307">
        <v>910.979999999999</v>
      </c>
      <c r="F370" s="182">
        <v>5.8562397650196774E-2</v>
      </c>
      <c r="G370" s="265"/>
      <c r="H370" s="265"/>
      <c r="I370" s="59"/>
    </row>
    <row r="371" spans="1:9" s="60" customFormat="1" ht="10.5" customHeight="1" x14ac:dyDescent="0.2">
      <c r="A371" s="24"/>
      <c r="B371" s="37" t="s">
        <v>125</v>
      </c>
      <c r="C371" s="306">
        <v>111258.72000000034</v>
      </c>
      <c r="D371" s="307">
        <v>7011.2100000000028</v>
      </c>
      <c r="E371" s="307">
        <v>838.16000000000008</v>
      </c>
      <c r="F371" s="182">
        <v>0.1309811379329997</v>
      </c>
      <c r="G371" s="265"/>
      <c r="H371" s="265"/>
      <c r="I371" s="59"/>
    </row>
    <row r="372" spans="1:9" s="60" customFormat="1" ht="10.5" customHeight="1" x14ac:dyDescent="0.2">
      <c r="A372" s="24"/>
      <c r="B372" s="37" t="s">
        <v>149</v>
      </c>
      <c r="C372" s="306">
        <v>321.2199999999998</v>
      </c>
      <c r="D372" s="307"/>
      <c r="E372" s="307">
        <v>10.23</v>
      </c>
      <c r="F372" s="182">
        <v>-0.49220651933352355</v>
      </c>
      <c r="G372" s="210"/>
      <c r="H372" s="265"/>
      <c r="I372" s="59"/>
    </row>
    <row r="373" spans="1:9" s="60" customFormat="1" ht="10.5" customHeight="1" x14ac:dyDescent="0.2">
      <c r="A373" s="24"/>
      <c r="B373" s="16" t="s">
        <v>35</v>
      </c>
      <c r="C373" s="306"/>
      <c r="D373" s="307"/>
      <c r="E373" s="307"/>
      <c r="F373" s="182"/>
      <c r="G373" s="210"/>
      <c r="H373" s="211"/>
      <c r="I373" s="59"/>
    </row>
    <row r="374" spans="1:9" s="60" customFormat="1" ht="10.5" customHeight="1" x14ac:dyDescent="0.2">
      <c r="A374" s="24"/>
      <c r="B374" s="37" t="s">
        <v>435</v>
      </c>
      <c r="C374" s="306"/>
      <c r="D374" s="307"/>
      <c r="E374" s="307"/>
      <c r="F374" s="182"/>
      <c r="G374" s="4"/>
      <c r="H374" s="211"/>
      <c r="I374" s="59"/>
    </row>
    <row r="375" spans="1:9" ht="13.5" customHeight="1" x14ac:dyDescent="0.2">
      <c r="B375" s="37" t="s">
        <v>47</v>
      </c>
      <c r="C375" s="306"/>
      <c r="D375" s="307"/>
      <c r="E375" s="307"/>
      <c r="F375" s="182"/>
      <c r="G375" s="8"/>
      <c r="H375" s="4"/>
      <c r="I375" s="51"/>
    </row>
    <row r="376" spans="1:9" ht="13.5" customHeight="1" x14ac:dyDescent="0.2">
      <c r="B376" s="575" t="s">
        <v>461</v>
      </c>
      <c r="C376" s="306"/>
      <c r="D376" s="307"/>
      <c r="E376" s="307"/>
      <c r="F376" s="182"/>
      <c r="G376" s="8"/>
      <c r="H376" s="4"/>
      <c r="I376" s="51"/>
    </row>
    <row r="377" spans="1:9" ht="13.5" hidden="1" customHeight="1" x14ac:dyDescent="0.2">
      <c r="B377" s="575"/>
      <c r="C377" s="306"/>
      <c r="D377" s="307"/>
      <c r="E377" s="307"/>
      <c r="F377" s="182"/>
      <c r="G377" s="8"/>
      <c r="H377" s="4"/>
      <c r="I377" s="51"/>
    </row>
    <row r="378" spans="1:9" ht="15" customHeight="1" x14ac:dyDescent="0.2">
      <c r="B378" s="41" t="s">
        <v>150</v>
      </c>
      <c r="C378" s="311">
        <v>9346269.660000002</v>
      </c>
      <c r="D378" s="312">
        <v>1188203.8400000003</v>
      </c>
      <c r="E378" s="312">
        <v>62413.060000000005</v>
      </c>
      <c r="F378" s="184">
        <v>-4.4759222687342892E-2</v>
      </c>
      <c r="H378" s="8"/>
      <c r="I378" s="8"/>
    </row>
    <row r="379" spans="1:9" ht="9.75" customHeight="1" x14ac:dyDescent="0.2">
      <c r="B379" s="265"/>
      <c r="C379" s="266"/>
      <c r="D379" s="266"/>
      <c r="E379" s="266"/>
      <c r="F379" s="266"/>
      <c r="G379" s="15"/>
    </row>
    <row r="380" spans="1:9" ht="19.5" customHeight="1" x14ac:dyDescent="0.2">
      <c r="B380" s="265" t="s">
        <v>238</v>
      </c>
      <c r="C380" s="265"/>
      <c r="D380" s="265"/>
      <c r="E380" s="265"/>
      <c r="F380" s="265"/>
      <c r="G380" s="23"/>
      <c r="H380" s="5"/>
      <c r="I380" s="5"/>
    </row>
    <row r="381" spans="1:9" ht="13.5" customHeight="1" x14ac:dyDescent="0.2">
      <c r="B381" s="265" t="s">
        <v>249</v>
      </c>
      <c r="C381" s="265"/>
      <c r="D381" s="265"/>
      <c r="E381" s="265"/>
      <c r="F381" s="265"/>
      <c r="G381" s="23"/>
      <c r="H381" s="5"/>
      <c r="I381" s="5"/>
    </row>
    <row r="382" spans="1:9" ht="10.5" customHeight="1" x14ac:dyDescent="0.2">
      <c r="B382" s="265" t="s">
        <v>251</v>
      </c>
      <c r="C382" s="265"/>
      <c r="D382" s="265"/>
      <c r="E382" s="265"/>
      <c r="F382" s="265"/>
      <c r="G382" s="56"/>
      <c r="H382" s="5"/>
      <c r="I382" s="5"/>
    </row>
    <row r="383" spans="1:9" s="57" customFormat="1" ht="12.75" customHeight="1" x14ac:dyDescent="0.15">
      <c r="A383" s="6"/>
      <c r="B383" s="265"/>
      <c r="C383" s="210"/>
      <c r="D383" s="210"/>
      <c r="E383" s="210"/>
      <c r="F383" s="210"/>
      <c r="G383" s="59"/>
    </row>
    <row r="384" spans="1:9" s="60" customFormat="1" ht="14.25" customHeight="1" x14ac:dyDescent="0.2">
      <c r="A384" s="24"/>
      <c r="B384" s="50"/>
      <c r="C384" s="210"/>
      <c r="D384" s="210"/>
      <c r="E384" s="210"/>
      <c r="F384" s="210"/>
      <c r="G384" s="56"/>
    </row>
    <row r="385" spans="1:9" s="57" customFormat="1" x14ac:dyDescent="0.2">
      <c r="A385" s="6"/>
      <c r="B385" s="5"/>
      <c r="C385" s="3"/>
      <c r="D385" s="3"/>
      <c r="E385" s="3"/>
      <c r="F385" s="4"/>
      <c r="G385" s="56"/>
      <c r="H385" s="5"/>
    </row>
    <row r="386" spans="1:9" s="57" customFormat="1" ht="15.75" x14ac:dyDescent="0.25">
      <c r="A386" s="6"/>
      <c r="B386" s="7" t="s">
        <v>288</v>
      </c>
      <c r="C386" s="8"/>
      <c r="D386" s="8"/>
      <c r="E386" s="8"/>
      <c r="F386" s="8"/>
      <c r="G386" s="56"/>
      <c r="H386" s="5"/>
    </row>
    <row r="387" spans="1:9" s="57" customFormat="1" x14ac:dyDescent="0.2">
      <c r="A387" s="6"/>
      <c r="B387" s="9"/>
      <c r="C387" s="10" t="str">
        <f>$C$3</f>
        <v>MOIS D'OCTOBRE 2024</v>
      </c>
      <c r="D387" s="11"/>
      <c r="E387" s="3"/>
      <c r="F387" s="3"/>
      <c r="G387" s="56"/>
      <c r="H387" s="5"/>
    </row>
    <row r="388" spans="1:9" s="57" customFormat="1" ht="12.75" x14ac:dyDescent="0.2">
      <c r="A388" s="6"/>
      <c r="B388" s="12" t="str">
        <f>B272</f>
        <v xml:space="preserve">             II- ASSURANCE MATERNITE : DEPENSES en milliers d'euros</v>
      </c>
      <c r="C388" s="13"/>
      <c r="D388" s="13"/>
      <c r="E388" s="13"/>
      <c r="F388" s="14"/>
      <c r="G388" s="56"/>
      <c r="H388" s="5"/>
    </row>
    <row r="389" spans="1:9" s="57" customFormat="1" x14ac:dyDescent="0.2">
      <c r="A389" s="6"/>
      <c r="B389" s="16" t="s">
        <v>7</v>
      </c>
      <c r="C389" s="17" t="s">
        <v>6</v>
      </c>
      <c r="D389" s="219" t="s">
        <v>242</v>
      </c>
      <c r="E389" s="219" t="s">
        <v>237</v>
      </c>
      <c r="F389" s="19" t="str">
        <f>Maladie_mnt!$H$5</f>
        <v>GAM</v>
      </c>
      <c r="G389" s="59"/>
      <c r="H389" s="5"/>
    </row>
    <row r="390" spans="1:9" s="60" customFormat="1" x14ac:dyDescent="0.2">
      <c r="A390" s="24"/>
      <c r="B390" s="21"/>
      <c r="C390" s="44"/>
      <c r="D390" s="220"/>
      <c r="E390" s="220" t="s">
        <v>239</v>
      </c>
      <c r="F390" s="22" t="str">
        <f>Maladie_mnt!$H$6</f>
        <v>en %</v>
      </c>
      <c r="G390" s="59"/>
      <c r="H390" s="5"/>
    </row>
    <row r="391" spans="1:9" s="60" customFormat="1" ht="12" x14ac:dyDescent="0.2">
      <c r="A391" s="24"/>
      <c r="B391" s="31" t="s">
        <v>152</v>
      </c>
      <c r="C391" s="55"/>
      <c r="D391" s="225"/>
      <c r="E391" s="225"/>
      <c r="F391" s="182"/>
      <c r="G391" s="56"/>
      <c r="H391" s="5"/>
    </row>
    <row r="392" spans="1:9" s="57" customFormat="1" x14ac:dyDescent="0.2">
      <c r="A392" s="6"/>
      <c r="B392" s="16" t="s">
        <v>12</v>
      </c>
      <c r="C392" s="306">
        <v>9180048.9400000367</v>
      </c>
      <c r="D392" s="307">
        <v>9709.32</v>
      </c>
      <c r="E392" s="307">
        <v>34915.840000000004</v>
      </c>
      <c r="F392" s="182">
        <v>0.54016930299656885</v>
      </c>
      <c r="G392" s="66"/>
      <c r="H392" s="5"/>
    </row>
    <row r="393" spans="1:9" s="57" customFormat="1" ht="10.5" customHeight="1" x14ac:dyDescent="0.2">
      <c r="A393" s="6"/>
      <c r="B393" s="16" t="s">
        <v>10</v>
      </c>
      <c r="C393" s="306">
        <v>15881.439999999928</v>
      </c>
      <c r="D393" s="307"/>
      <c r="E393" s="307"/>
      <c r="F393" s="182"/>
      <c r="G393" s="66"/>
      <c r="H393" s="5"/>
    </row>
    <row r="394" spans="1:9" s="57" customFormat="1" ht="10.5" customHeight="1" x14ac:dyDescent="0.2">
      <c r="A394" s="6"/>
      <c r="B394" s="16" t="s">
        <v>9</v>
      </c>
      <c r="C394" s="306"/>
      <c r="D394" s="307"/>
      <c r="E394" s="307"/>
      <c r="F394" s="182"/>
      <c r="G394" s="56"/>
      <c r="H394" s="5"/>
    </row>
    <row r="395" spans="1:9" s="57" customFormat="1" ht="10.5" customHeight="1" x14ac:dyDescent="0.2">
      <c r="A395" s="6"/>
      <c r="B395" s="16" t="s">
        <v>299</v>
      </c>
      <c r="C395" s="306">
        <v>35768.260000000046</v>
      </c>
      <c r="D395" s="307"/>
      <c r="E395" s="307"/>
      <c r="F395" s="182"/>
      <c r="G395" s="59"/>
      <c r="H395" s="5"/>
    </row>
    <row r="396" spans="1:9" s="60" customFormat="1" ht="10.5" customHeight="1" x14ac:dyDescent="0.2">
      <c r="A396" s="24"/>
      <c r="B396" s="16" t="s">
        <v>11</v>
      </c>
      <c r="C396" s="306">
        <v>44.17</v>
      </c>
      <c r="D396" s="307"/>
      <c r="E396" s="307"/>
      <c r="F396" s="182"/>
      <c r="G396" s="56"/>
      <c r="H396" s="5"/>
    </row>
    <row r="397" spans="1:9" s="57" customFormat="1" ht="9" customHeight="1" x14ac:dyDescent="0.2">
      <c r="A397" s="6"/>
      <c r="B397" s="16" t="s">
        <v>75</v>
      </c>
      <c r="C397" s="306">
        <v>680.5799999999989</v>
      </c>
      <c r="D397" s="307"/>
      <c r="E397" s="307"/>
      <c r="F397" s="182"/>
      <c r="G397" s="59"/>
    </row>
    <row r="398" spans="1:9" s="57" customFormat="1" ht="10.5" customHeight="1" x14ac:dyDescent="0.2">
      <c r="A398" s="6"/>
      <c r="B398" s="16" t="s">
        <v>85</v>
      </c>
      <c r="C398" s="306">
        <v>205562.36</v>
      </c>
      <c r="D398" s="313">
        <v>205562.36</v>
      </c>
      <c r="E398" s="313">
        <v>650.98</v>
      </c>
      <c r="F398" s="185">
        <v>0.13516911346110327</v>
      </c>
      <c r="G398" s="59"/>
      <c r="H398" s="28"/>
    </row>
    <row r="399" spans="1:9" s="60" customFormat="1" ht="15" customHeight="1" x14ac:dyDescent="0.2">
      <c r="A399" s="24"/>
      <c r="B399" s="37" t="s">
        <v>25</v>
      </c>
      <c r="C399" s="306"/>
      <c r="D399" s="313"/>
      <c r="E399" s="313"/>
      <c r="F399" s="185"/>
      <c r="G399" s="69"/>
    </row>
    <row r="400" spans="1:9" ht="17.25" customHeight="1" x14ac:dyDescent="0.2">
      <c r="A400" s="2"/>
      <c r="B400" s="37" t="s">
        <v>48</v>
      </c>
      <c r="C400" s="306"/>
      <c r="D400" s="313"/>
      <c r="E400" s="313"/>
      <c r="F400" s="185"/>
      <c r="G400" s="69"/>
      <c r="H400" s="5"/>
      <c r="I400" s="5"/>
    </row>
    <row r="401" spans="1:11" ht="10.5" customHeight="1" x14ac:dyDescent="0.2">
      <c r="A401" s="2"/>
      <c r="B401" s="37" t="s">
        <v>355</v>
      </c>
      <c r="C401" s="306">
        <v>308.01</v>
      </c>
      <c r="D401" s="307"/>
      <c r="E401" s="307">
        <v>1</v>
      </c>
      <c r="F401" s="182"/>
      <c r="G401" s="69"/>
      <c r="H401" s="5"/>
      <c r="I401" s="5"/>
    </row>
    <row r="402" spans="1:11" ht="13.5" customHeight="1" x14ac:dyDescent="0.2">
      <c r="A402" s="2"/>
      <c r="B402" s="37" t="s">
        <v>79</v>
      </c>
      <c r="C402" s="306">
        <v>19471.260000000002</v>
      </c>
      <c r="D402" s="307"/>
      <c r="E402" s="307">
        <v>55</v>
      </c>
      <c r="F402" s="182">
        <v>0.19773681144585864</v>
      </c>
      <c r="G402" s="69"/>
      <c r="H402" s="5"/>
      <c r="I402" s="5"/>
    </row>
    <row r="403" spans="1:11" ht="11.25" customHeight="1" x14ac:dyDescent="0.2">
      <c r="A403" s="2"/>
      <c r="B403" s="37" t="s">
        <v>432</v>
      </c>
      <c r="C403" s="306">
        <v>334475.63000000676</v>
      </c>
      <c r="D403" s="313"/>
      <c r="E403" s="313">
        <v>1461.6600000000008</v>
      </c>
      <c r="F403" s="185">
        <v>8.9278849095738355E-2</v>
      </c>
      <c r="G403" s="70"/>
      <c r="H403" s="5"/>
      <c r="I403" s="5"/>
    </row>
    <row r="404" spans="1:11" ht="11.25" customHeight="1" x14ac:dyDescent="0.2">
      <c r="A404" s="2"/>
      <c r="B404" s="563" t="s">
        <v>440</v>
      </c>
      <c r="C404" s="306">
        <v>212731.57000000044</v>
      </c>
      <c r="D404" s="313"/>
      <c r="E404" s="313">
        <v>692.59999999999991</v>
      </c>
      <c r="F404" s="185"/>
      <c r="G404" s="70"/>
      <c r="H404" s="5"/>
      <c r="I404" s="5"/>
    </row>
    <row r="405" spans="1:11" ht="11.25" customHeight="1" x14ac:dyDescent="0.2">
      <c r="A405" s="2"/>
      <c r="B405" s="574" t="s">
        <v>457</v>
      </c>
      <c r="C405" s="306"/>
      <c r="D405" s="313"/>
      <c r="E405" s="313"/>
      <c r="F405" s="185"/>
      <c r="G405" s="70"/>
      <c r="H405" s="5"/>
      <c r="I405" s="5"/>
    </row>
    <row r="406" spans="1:11" ht="11.25" customHeight="1" x14ac:dyDescent="0.2">
      <c r="A406" s="2"/>
      <c r="B406" s="574" t="s">
        <v>476</v>
      </c>
      <c r="C406" s="306">
        <v>36399.080000000009</v>
      </c>
      <c r="D406" s="313"/>
      <c r="E406" s="313">
        <v>134.07</v>
      </c>
      <c r="F406" s="185">
        <v>-0.43061429666652207</v>
      </c>
      <c r="G406" s="70"/>
      <c r="H406" s="5"/>
      <c r="I406" s="5"/>
    </row>
    <row r="407" spans="1:11" ht="11.25" customHeight="1" x14ac:dyDescent="0.2">
      <c r="A407" s="2"/>
      <c r="B407" s="574" t="s">
        <v>493</v>
      </c>
      <c r="C407" s="306"/>
      <c r="D407" s="313"/>
      <c r="E407" s="313"/>
      <c r="F407" s="185"/>
      <c r="G407" s="70"/>
      <c r="H407" s="5"/>
      <c r="I407" s="5"/>
    </row>
    <row r="408" spans="1:11" s="28" customFormat="1" ht="10.5" customHeight="1" x14ac:dyDescent="0.2">
      <c r="A408" s="54"/>
      <c r="B408" s="563" t="s">
        <v>445</v>
      </c>
      <c r="C408" s="306">
        <v>71.600000000000108</v>
      </c>
      <c r="D408" s="313"/>
      <c r="E408" s="313">
        <v>0.1</v>
      </c>
      <c r="F408" s="185">
        <v>1.9797749608317483E-2</v>
      </c>
      <c r="G408" s="70"/>
      <c r="H408" s="5"/>
      <c r="I408" s="5"/>
      <c r="J408" s="5"/>
      <c r="K408" s="5"/>
    </row>
    <row r="409" spans="1:11" ht="10.5" customHeight="1" x14ac:dyDescent="0.2">
      <c r="A409" s="2"/>
      <c r="B409" s="16" t="s">
        <v>280</v>
      </c>
      <c r="C409" s="308"/>
      <c r="D409" s="315"/>
      <c r="E409" s="315"/>
      <c r="F409" s="186"/>
      <c r="G409" s="69"/>
      <c r="H409" s="5"/>
      <c r="I409" s="28"/>
      <c r="J409" s="28"/>
      <c r="K409" s="28"/>
    </row>
    <row r="410" spans="1:11" ht="10.5" customHeight="1" x14ac:dyDescent="0.2">
      <c r="A410" s="2"/>
      <c r="B410" s="29" t="s">
        <v>156</v>
      </c>
      <c r="C410" s="308">
        <v>10041442.900000041</v>
      </c>
      <c r="D410" s="315">
        <v>215271.67999999999</v>
      </c>
      <c r="E410" s="315">
        <v>37911.250000000007</v>
      </c>
      <c r="F410" s="186">
        <v>0.51778650712481533</v>
      </c>
      <c r="G410" s="69"/>
      <c r="H410" s="5"/>
      <c r="I410" s="5"/>
    </row>
    <row r="411" spans="1:11" ht="10.5" customHeight="1" x14ac:dyDescent="0.2">
      <c r="A411" s="2"/>
      <c r="B411" s="29" t="s">
        <v>153</v>
      </c>
      <c r="C411" s="308"/>
      <c r="D411" s="315"/>
      <c r="E411" s="315"/>
      <c r="F411" s="186"/>
      <c r="G411" s="69"/>
      <c r="H411" s="5"/>
      <c r="I411" s="5"/>
    </row>
    <row r="412" spans="1:11" ht="10.5" customHeight="1" x14ac:dyDescent="0.2">
      <c r="A412" s="2"/>
      <c r="B412" s="31" t="s">
        <v>154</v>
      </c>
      <c r="C412" s="308"/>
      <c r="D412" s="315"/>
      <c r="E412" s="315"/>
      <c r="F412" s="186"/>
      <c r="G412" s="69"/>
      <c r="H412" s="5"/>
      <c r="I412" s="5"/>
    </row>
    <row r="413" spans="1:11" ht="10.5" customHeight="1" x14ac:dyDescent="0.2">
      <c r="A413" s="2"/>
      <c r="B413" s="272" t="s">
        <v>268</v>
      </c>
      <c r="C413" s="317"/>
      <c r="D413" s="318"/>
      <c r="E413" s="318"/>
      <c r="F413" s="281"/>
      <c r="G413" s="71"/>
      <c r="H413" s="5"/>
      <c r="I413" s="5"/>
    </row>
    <row r="414" spans="1:11" ht="10.5" customHeight="1" x14ac:dyDescent="0.2">
      <c r="A414" s="2"/>
      <c r="B414" s="67" t="s">
        <v>267</v>
      </c>
      <c r="C414" s="317">
        <v>4687628.150000019</v>
      </c>
      <c r="D414" s="318"/>
      <c r="E414" s="318">
        <v>22602.79</v>
      </c>
      <c r="F414" s="281">
        <v>-5.7004145105189474E-3</v>
      </c>
      <c r="G414" s="69"/>
      <c r="H414" s="5"/>
      <c r="I414" s="5"/>
    </row>
    <row r="415" spans="1:11" ht="18.75" customHeight="1" x14ac:dyDescent="0.2">
      <c r="A415" s="2"/>
      <c r="B415" s="272" t="s">
        <v>266</v>
      </c>
      <c r="C415" s="317"/>
      <c r="D415" s="318"/>
      <c r="E415" s="318"/>
      <c r="F415" s="281"/>
      <c r="G415" s="69"/>
      <c r="H415" s="5"/>
      <c r="I415" s="5"/>
    </row>
    <row r="416" spans="1:11" ht="10.5" customHeight="1" x14ac:dyDescent="0.2">
      <c r="A416" s="2"/>
      <c r="B416" s="67" t="s">
        <v>257</v>
      </c>
      <c r="C416" s="317">
        <v>2072906.9300000316</v>
      </c>
      <c r="D416" s="318"/>
      <c r="E416" s="318">
        <v>8127.1600000000017</v>
      </c>
      <c r="F416" s="281">
        <v>0.12868148271824098</v>
      </c>
      <c r="G416" s="69"/>
      <c r="H416" s="5"/>
      <c r="I416" s="5"/>
    </row>
    <row r="417" spans="1:11" ht="10.5" customHeight="1" x14ac:dyDescent="0.2">
      <c r="A417" s="2"/>
      <c r="B417" s="16" t="s">
        <v>258</v>
      </c>
      <c r="C417" s="317">
        <v>23954.43</v>
      </c>
      <c r="D417" s="318"/>
      <c r="E417" s="318">
        <v>73.95</v>
      </c>
      <c r="F417" s="281">
        <v>7.9048792815012092E-2</v>
      </c>
      <c r="G417" s="69"/>
      <c r="H417" s="5"/>
      <c r="I417" s="5"/>
    </row>
    <row r="418" spans="1:11" ht="10.5" customHeight="1" x14ac:dyDescent="0.2">
      <c r="A418" s="2"/>
      <c r="B418" s="67" t="s">
        <v>259</v>
      </c>
      <c r="C418" s="317">
        <v>11972.05</v>
      </c>
      <c r="D418" s="318"/>
      <c r="E418" s="318"/>
      <c r="F418" s="281">
        <v>-0.34235332376054572</v>
      </c>
      <c r="G418" s="69"/>
      <c r="H418" s="5"/>
      <c r="I418" s="5"/>
    </row>
    <row r="419" spans="1:11" ht="10.5" customHeight="1" x14ac:dyDescent="0.2">
      <c r="A419" s="2"/>
      <c r="B419" s="67" t="s">
        <v>260</v>
      </c>
      <c r="C419" s="317">
        <v>528</v>
      </c>
      <c r="D419" s="318"/>
      <c r="E419" s="318">
        <v>69</v>
      </c>
      <c r="F419" s="281"/>
      <c r="G419" s="69"/>
      <c r="H419" s="5"/>
      <c r="I419" s="5"/>
    </row>
    <row r="420" spans="1:11" ht="10.5" customHeight="1" x14ac:dyDescent="0.2">
      <c r="A420" s="2"/>
      <c r="B420" s="67" t="s">
        <v>261</v>
      </c>
      <c r="C420" s="317">
        <v>94.5</v>
      </c>
      <c r="D420" s="318"/>
      <c r="E420" s="318"/>
      <c r="F420" s="281"/>
      <c r="G420" s="69"/>
      <c r="H420" s="5"/>
      <c r="I420" s="5"/>
    </row>
    <row r="421" spans="1:11" ht="10.5" customHeight="1" x14ac:dyDescent="0.2">
      <c r="A421" s="2"/>
      <c r="B421" s="67" t="s">
        <v>262</v>
      </c>
      <c r="C421" s="317">
        <v>3497.34</v>
      </c>
      <c r="D421" s="318"/>
      <c r="E421" s="318"/>
      <c r="F421" s="281"/>
      <c r="G421" s="69"/>
      <c r="H421" s="5"/>
      <c r="I421" s="5"/>
    </row>
    <row r="422" spans="1:11" ht="10.5" customHeight="1" x14ac:dyDescent="0.2">
      <c r="A422" s="2"/>
      <c r="B422" s="67" t="s">
        <v>264</v>
      </c>
      <c r="C422" s="317">
        <v>32150.13</v>
      </c>
      <c r="D422" s="318"/>
      <c r="E422" s="318"/>
      <c r="F422" s="281"/>
      <c r="G422" s="71"/>
      <c r="H422" s="5"/>
      <c r="I422" s="5"/>
    </row>
    <row r="423" spans="1:11" s="28" customFormat="1" ht="10.5" customHeight="1" x14ac:dyDescent="0.2">
      <c r="A423" s="54"/>
      <c r="B423" s="67" t="s">
        <v>263</v>
      </c>
      <c r="C423" s="317"/>
      <c r="D423" s="318"/>
      <c r="E423" s="318"/>
      <c r="F423" s="281"/>
      <c r="G423" s="70"/>
      <c r="H423" s="5"/>
      <c r="I423" s="5"/>
      <c r="J423" s="5"/>
      <c r="K423" s="5"/>
    </row>
    <row r="424" spans="1:11" x14ac:dyDescent="0.2">
      <c r="A424" s="2"/>
      <c r="B424" s="29" t="s">
        <v>265</v>
      </c>
      <c r="C424" s="317"/>
      <c r="D424" s="318"/>
      <c r="E424" s="318"/>
      <c r="F424" s="281"/>
      <c r="G424" s="69"/>
      <c r="H424" s="5"/>
      <c r="I424" s="28"/>
      <c r="J424" s="28"/>
      <c r="K424" s="28"/>
    </row>
    <row r="425" spans="1:11" x14ac:dyDescent="0.2">
      <c r="A425" s="2"/>
      <c r="B425" s="16" t="s">
        <v>269</v>
      </c>
      <c r="C425" s="317"/>
      <c r="D425" s="318"/>
      <c r="E425" s="318"/>
      <c r="F425" s="281"/>
      <c r="G425" s="69"/>
      <c r="H425" s="5"/>
      <c r="I425" s="5"/>
    </row>
    <row r="426" spans="1:11" s="28" customFormat="1" ht="15" customHeight="1" x14ac:dyDescent="0.2">
      <c r="A426" s="54"/>
      <c r="B426" s="16" t="s">
        <v>270</v>
      </c>
      <c r="C426" s="317"/>
      <c r="D426" s="318"/>
      <c r="E426" s="318"/>
      <c r="F426" s="281"/>
      <c r="G426" s="70"/>
      <c r="H426" s="5"/>
      <c r="I426" s="5"/>
      <c r="J426" s="5"/>
      <c r="K426" s="5"/>
    </row>
    <row r="427" spans="1:11" x14ac:dyDescent="0.2">
      <c r="A427" s="2"/>
      <c r="B427" s="29" t="s">
        <v>271</v>
      </c>
      <c r="C427" s="317"/>
      <c r="D427" s="318"/>
      <c r="E427" s="318"/>
      <c r="F427" s="281"/>
      <c r="G427" s="69"/>
      <c r="H427" s="5"/>
      <c r="I427" s="5"/>
    </row>
    <row r="428" spans="1:11" ht="9.75" customHeight="1" x14ac:dyDescent="0.2">
      <c r="A428" s="2"/>
      <c r="B428" s="16" t="s">
        <v>272</v>
      </c>
      <c r="C428" s="317">
        <v>10309.34</v>
      </c>
      <c r="D428" s="318"/>
      <c r="E428" s="318"/>
      <c r="F428" s="281"/>
      <c r="G428" s="70"/>
      <c r="H428" s="5"/>
      <c r="I428" s="5"/>
    </row>
    <row r="429" spans="1:11" ht="9.75" customHeight="1" x14ac:dyDescent="0.2">
      <c r="A429" s="2"/>
      <c r="B429" s="574" t="s">
        <v>458</v>
      </c>
      <c r="C429" s="317"/>
      <c r="D429" s="318"/>
      <c r="E429" s="318"/>
      <c r="F429" s="281"/>
      <c r="G429" s="70"/>
      <c r="H429" s="5"/>
      <c r="I429" s="5"/>
    </row>
    <row r="430" spans="1:11" s="28" customFormat="1" ht="15.75" customHeight="1" x14ac:dyDescent="0.2">
      <c r="A430" s="2"/>
      <c r="B430" s="16" t="s">
        <v>86</v>
      </c>
      <c r="C430" s="317">
        <v>7</v>
      </c>
      <c r="D430" s="318"/>
      <c r="E430" s="318"/>
      <c r="F430" s="281"/>
      <c r="G430" s="69"/>
      <c r="H430" s="5"/>
    </row>
    <row r="431" spans="1:11" ht="20.25" customHeight="1" x14ac:dyDescent="0.2">
      <c r="A431" s="2"/>
      <c r="B431" s="29" t="s">
        <v>155</v>
      </c>
      <c r="C431" s="308">
        <v>6843047.8700000513</v>
      </c>
      <c r="D431" s="315"/>
      <c r="E431" s="315">
        <v>30872.9</v>
      </c>
      <c r="F431" s="186">
        <v>3.5216814577334832E-2</v>
      </c>
      <c r="G431" s="69"/>
      <c r="H431" s="5"/>
      <c r="I431" s="5"/>
    </row>
    <row r="432" spans="1:11" ht="18" customHeight="1" x14ac:dyDescent="0.2">
      <c r="A432" s="2"/>
      <c r="B432" s="273" t="s">
        <v>43</v>
      </c>
      <c r="C432" s="308"/>
      <c r="D432" s="315"/>
      <c r="E432" s="315"/>
      <c r="F432" s="186"/>
      <c r="G432" s="69"/>
      <c r="H432" s="5"/>
      <c r="I432" s="5"/>
    </row>
    <row r="433" spans="1:10" ht="18" customHeight="1" x14ac:dyDescent="0.2">
      <c r="A433" s="2"/>
      <c r="B433" s="74" t="s">
        <v>162</v>
      </c>
      <c r="C433" s="308"/>
      <c r="D433" s="315"/>
      <c r="E433" s="315"/>
      <c r="F433" s="186"/>
      <c r="G433" s="69"/>
      <c r="H433" s="5"/>
      <c r="I433" s="5"/>
    </row>
    <row r="434" spans="1:10" ht="15.75" customHeight="1" x14ac:dyDescent="0.2">
      <c r="A434" s="2"/>
      <c r="B434" s="37" t="s">
        <v>20</v>
      </c>
      <c r="C434" s="306"/>
      <c r="D434" s="313"/>
      <c r="E434" s="313"/>
      <c r="F434" s="185"/>
      <c r="G434" s="69"/>
      <c r="H434" s="5"/>
      <c r="I434" s="5"/>
    </row>
    <row r="435" spans="1:10" ht="10.5" customHeight="1" x14ac:dyDescent="0.2">
      <c r="A435" s="2"/>
      <c r="B435" s="75" t="s">
        <v>159</v>
      </c>
      <c r="C435" s="306">
        <v>131884.35</v>
      </c>
      <c r="D435" s="313"/>
      <c r="E435" s="313">
        <v>1195.5700000000002</v>
      </c>
      <c r="F435" s="185">
        <v>0.11257705447094812</v>
      </c>
      <c r="G435" s="70"/>
      <c r="H435" s="5"/>
      <c r="I435" s="5"/>
    </row>
    <row r="436" spans="1:10" ht="10.5" customHeight="1" x14ac:dyDescent="0.2">
      <c r="A436" s="54"/>
      <c r="B436" s="75" t="s">
        <v>26</v>
      </c>
      <c r="C436" s="306">
        <v>45120.410000000011</v>
      </c>
      <c r="D436" s="313"/>
      <c r="E436" s="313"/>
      <c r="F436" s="185">
        <v>2.9608740824140556E-2</v>
      </c>
      <c r="G436" s="69"/>
      <c r="H436" s="5"/>
      <c r="I436" s="5"/>
    </row>
    <row r="437" spans="1:10" x14ac:dyDescent="0.2">
      <c r="A437" s="2"/>
      <c r="B437" s="75" t="s">
        <v>27</v>
      </c>
      <c r="C437" s="306">
        <v>245348.03000000017</v>
      </c>
      <c r="D437" s="313"/>
      <c r="E437" s="313">
        <v>1261.6399999999999</v>
      </c>
      <c r="F437" s="185">
        <v>-4.7457755567272275E-2</v>
      </c>
      <c r="G437" s="69"/>
      <c r="H437" s="5"/>
      <c r="I437" s="5"/>
    </row>
    <row r="438" spans="1:10" ht="10.5" customHeight="1" x14ac:dyDescent="0.2">
      <c r="A438" s="2"/>
      <c r="B438" s="75" t="s">
        <v>274</v>
      </c>
      <c r="C438" s="306">
        <v>7400.4000000000005</v>
      </c>
      <c r="D438" s="313"/>
      <c r="E438" s="313"/>
      <c r="F438" s="185">
        <v>0.19538670284938919</v>
      </c>
      <c r="G438" s="69"/>
      <c r="H438" s="5"/>
      <c r="I438" s="5"/>
    </row>
    <row r="439" spans="1:10" ht="10.5" customHeight="1" x14ac:dyDescent="0.2">
      <c r="A439" s="2"/>
      <c r="B439" s="75" t="s">
        <v>273</v>
      </c>
      <c r="C439" s="306"/>
      <c r="D439" s="313"/>
      <c r="E439" s="313"/>
      <c r="F439" s="185"/>
      <c r="G439" s="69"/>
      <c r="H439" s="5"/>
      <c r="I439" s="5"/>
    </row>
    <row r="440" spans="1:10" ht="10.5" customHeight="1" x14ac:dyDescent="0.2">
      <c r="A440" s="2"/>
      <c r="B440" s="75" t="s">
        <v>49</v>
      </c>
      <c r="C440" s="306">
        <v>325815.06</v>
      </c>
      <c r="D440" s="313"/>
      <c r="E440" s="313">
        <v>1171.1200000000001</v>
      </c>
      <c r="F440" s="185">
        <v>1.4668128078334508E-2</v>
      </c>
      <c r="G440" s="79"/>
      <c r="H440" s="5"/>
      <c r="I440" s="5"/>
    </row>
    <row r="441" spans="1:10" s="28" customFormat="1" ht="10.5" customHeight="1" x14ac:dyDescent="0.2">
      <c r="A441" s="77"/>
      <c r="B441" s="37" t="s">
        <v>50</v>
      </c>
      <c r="C441" s="306"/>
      <c r="D441" s="313"/>
      <c r="E441" s="313"/>
      <c r="F441" s="185"/>
      <c r="G441" s="69"/>
      <c r="H441" s="5"/>
    </row>
    <row r="442" spans="1:10" s="28" customFormat="1" ht="10.5" customHeight="1" x14ac:dyDescent="0.2">
      <c r="A442" s="77"/>
      <c r="B442" s="574" t="s">
        <v>459</v>
      </c>
      <c r="C442" s="306"/>
      <c r="D442" s="313"/>
      <c r="E442" s="313"/>
      <c r="F442" s="185"/>
      <c r="G442" s="69"/>
      <c r="H442" s="5"/>
    </row>
    <row r="443" spans="1:10" x14ac:dyDescent="0.2">
      <c r="A443" s="2"/>
      <c r="B443" s="75" t="s">
        <v>28</v>
      </c>
      <c r="C443" s="306">
        <v>3538.36</v>
      </c>
      <c r="D443" s="313"/>
      <c r="E443" s="313"/>
      <c r="F443" s="185">
        <v>2.3143230251061464E-3</v>
      </c>
      <c r="G443" s="69"/>
      <c r="H443" s="5"/>
      <c r="I443" s="5"/>
    </row>
    <row r="444" spans="1:10" x14ac:dyDescent="0.2">
      <c r="A444" s="2"/>
      <c r="B444" s="37" t="s">
        <v>178</v>
      </c>
      <c r="C444" s="306"/>
      <c r="D444" s="313"/>
      <c r="E444" s="313"/>
      <c r="F444" s="185"/>
      <c r="G444" s="69"/>
      <c r="H444" s="5"/>
      <c r="I444" s="5"/>
    </row>
    <row r="445" spans="1:10" x14ac:dyDescent="0.2">
      <c r="A445" s="2"/>
      <c r="B445" s="35" t="s">
        <v>160</v>
      </c>
      <c r="C445" s="308">
        <v>759106.61000000022</v>
      </c>
      <c r="D445" s="315"/>
      <c r="E445" s="315">
        <v>3628.3300000000004</v>
      </c>
      <c r="F445" s="186">
        <v>1.0377031464392505E-2</v>
      </c>
      <c r="G445" s="69"/>
      <c r="H445" s="5"/>
      <c r="I445" s="5"/>
    </row>
    <row r="446" spans="1:10" s="80" customFormat="1" ht="19.5" customHeight="1" x14ac:dyDescent="0.2">
      <c r="A446" s="2"/>
      <c r="B446" s="76" t="s">
        <v>33</v>
      </c>
      <c r="C446" s="306"/>
      <c r="D446" s="313"/>
      <c r="E446" s="313"/>
      <c r="F446" s="185"/>
      <c r="G446" s="69"/>
      <c r="H446" s="5"/>
    </row>
    <row r="447" spans="1:10" ht="12" x14ac:dyDescent="0.2">
      <c r="A447" s="2"/>
      <c r="B447" s="76" t="s">
        <v>490</v>
      </c>
      <c r="C447" s="306"/>
      <c r="D447" s="313"/>
      <c r="E447" s="313"/>
      <c r="F447" s="185"/>
      <c r="G447" s="69"/>
      <c r="H447" s="5"/>
      <c r="I447" s="5"/>
      <c r="J447" s="83"/>
    </row>
    <row r="448" spans="1:10" ht="12" x14ac:dyDescent="0.2">
      <c r="A448" s="2"/>
      <c r="B448" s="76" t="s">
        <v>446</v>
      </c>
      <c r="C448" s="306"/>
      <c r="D448" s="313"/>
      <c r="E448" s="313"/>
      <c r="F448" s="185"/>
      <c r="G448" s="69"/>
      <c r="H448" s="5"/>
      <c r="I448" s="5"/>
      <c r="J448" s="164"/>
    </row>
    <row r="449" spans="1:10" ht="12" x14ac:dyDescent="0.2">
      <c r="A449" s="2"/>
      <c r="B449" s="76" t="s">
        <v>477</v>
      </c>
      <c r="C449" s="306">
        <v>19483.939999999988</v>
      </c>
      <c r="D449" s="313"/>
      <c r="E449" s="313">
        <v>56.6</v>
      </c>
      <c r="F449" s="185">
        <v>-0.17319609240169043</v>
      </c>
      <c r="G449" s="69"/>
      <c r="H449" s="5"/>
      <c r="I449" s="5"/>
      <c r="J449" s="164"/>
    </row>
    <row r="450" spans="1:10" ht="12" x14ac:dyDescent="0.2">
      <c r="A450" s="2"/>
      <c r="B450" s="76" t="s">
        <v>492</v>
      </c>
      <c r="C450" s="306"/>
      <c r="D450" s="313"/>
      <c r="E450" s="313"/>
      <c r="F450" s="185"/>
      <c r="G450" s="69"/>
      <c r="H450" s="5"/>
      <c r="I450" s="5"/>
      <c r="J450" s="164"/>
    </row>
    <row r="451" spans="1:10" x14ac:dyDescent="0.2">
      <c r="A451" s="2"/>
      <c r="B451" s="76" t="s">
        <v>480</v>
      </c>
      <c r="C451" s="306">
        <v>39460</v>
      </c>
      <c r="D451" s="313"/>
      <c r="E451" s="313">
        <v>84</v>
      </c>
      <c r="F451" s="185"/>
      <c r="G451" s="70"/>
      <c r="H451" s="5"/>
      <c r="I451" s="5"/>
    </row>
    <row r="452" spans="1:10" x14ac:dyDescent="0.2">
      <c r="A452" s="2"/>
      <c r="B452" s="76" t="s">
        <v>494</v>
      </c>
      <c r="C452" s="306"/>
      <c r="D452" s="313"/>
      <c r="E452" s="313"/>
      <c r="F452" s="185"/>
      <c r="G452" s="70"/>
      <c r="H452" s="5"/>
      <c r="I452" s="5"/>
    </row>
    <row r="453" spans="1:10" x14ac:dyDescent="0.2">
      <c r="A453" s="2"/>
      <c r="B453" s="76" t="s">
        <v>499</v>
      </c>
      <c r="C453" s="306"/>
      <c r="D453" s="313"/>
      <c r="E453" s="313"/>
      <c r="F453" s="185"/>
      <c r="G453" s="70"/>
      <c r="H453" s="5"/>
      <c r="I453" s="5"/>
    </row>
    <row r="454" spans="1:10" ht="11.25" customHeight="1" x14ac:dyDescent="0.2">
      <c r="A454" s="54"/>
      <c r="B454" s="73" t="s">
        <v>158</v>
      </c>
      <c r="C454" s="308"/>
      <c r="D454" s="315"/>
      <c r="E454" s="315"/>
      <c r="F454" s="186"/>
      <c r="G454" s="69"/>
      <c r="H454" s="5"/>
      <c r="I454" s="5"/>
    </row>
    <row r="455" spans="1:10" ht="14.25" customHeight="1" x14ac:dyDescent="0.2">
      <c r="A455" s="2"/>
      <c r="B455" s="78" t="s">
        <v>161</v>
      </c>
      <c r="C455" s="306">
        <v>818050.55000000028</v>
      </c>
      <c r="D455" s="313"/>
      <c r="E455" s="313">
        <v>3768.9300000000003</v>
      </c>
      <c r="F455" s="185">
        <v>4.865824840976285E-2</v>
      </c>
      <c r="G455" s="69"/>
      <c r="H455" s="5"/>
      <c r="I455" s="5"/>
    </row>
    <row r="456" spans="1:10" ht="13.5" customHeight="1" x14ac:dyDescent="0.2">
      <c r="A456" s="2"/>
      <c r="B456" s="76" t="s">
        <v>80</v>
      </c>
      <c r="C456" s="306"/>
      <c r="D456" s="313"/>
      <c r="E456" s="313"/>
      <c r="F456" s="185"/>
      <c r="G456" s="70"/>
      <c r="H456" s="5"/>
      <c r="I456" s="5"/>
    </row>
    <row r="457" spans="1:10" s="28" customFormat="1" x14ac:dyDescent="0.2">
      <c r="A457" s="54"/>
      <c r="B457" s="76" t="s">
        <v>81</v>
      </c>
      <c r="C457" s="306"/>
      <c r="D457" s="313"/>
      <c r="E457" s="313"/>
      <c r="F457" s="185"/>
      <c r="G457" s="69"/>
      <c r="H457" s="5"/>
    </row>
    <row r="458" spans="1:10" s="28" customFormat="1" x14ac:dyDescent="0.2">
      <c r="A458" s="54"/>
      <c r="B458" s="76" t="s">
        <v>78</v>
      </c>
      <c r="C458" s="306"/>
      <c r="D458" s="313"/>
      <c r="E458" s="313"/>
      <c r="F458" s="185"/>
      <c r="G458" s="69"/>
      <c r="H458" s="5"/>
      <c r="I458" s="70"/>
      <c r="J458" s="5"/>
    </row>
    <row r="459" spans="1:10" s="28" customFormat="1" x14ac:dyDescent="0.2">
      <c r="A459" s="54"/>
      <c r="B459" s="76" t="s">
        <v>76</v>
      </c>
      <c r="C459" s="306"/>
      <c r="D459" s="313"/>
      <c r="E459" s="313"/>
      <c r="F459" s="185"/>
      <c r="G459" s="69"/>
      <c r="H459" s="5"/>
      <c r="I459" s="70"/>
      <c r="J459" s="5"/>
    </row>
    <row r="460" spans="1:10" s="28" customFormat="1" x14ac:dyDescent="0.2">
      <c r="A460" s="54"/>
      <c r="B460" s="76" t="s">
        <v>77</v>
      </c>
      <c r="C460" s="306"/>
      <c r="D460" s="313"/>
      <c r="E460" s="313"/>
      <c r="F460" s="185"/>
      <c r="G460" s="210"/>
      <c r="H460" s="5"/>
      <c r="I460" s="70"/>
      <c r="J460" s="5"/>
    </row>
    <row r="461" spans="1:10" ht="10.5" customHeight="1" x14ac:dyDescent="0.2">
      <c r="A461" s="54"/>
      <c r="B461" s="83" t="s">
        <v>247</v>
      </c>
      <c r="C461" s="306"/>
      <c r="D461" s="313"/>
      <c r="E461" s="313"/>
      <c r="F461" s="185"/>
      <c r="G461" s="213"/>
      <c r="H461" s="211"/>
      <c r="I461" s="5"/>
    </row>
    <row r="462" spans="1:10" s="28" customFormat="1" ht="12.75" x14ac:dyDescent="0.2">
      <c r="A462" s="54"/>
      <c r="B462" s="52" t="s">
        <v>157</v>
      </c>
      <c r="C462" s="308">
        <v>31692545.37000009</v>
      </c>
      <c r="D462" s="315">
        <v>215271.67999999999</v>
      </c>
      <c r="E462" s="315">
        <v>164173.15</v>
      </c>
      <c r="F462" s="186">
        <v>0.13031701378573346</v>
      </c>
      <c r="G462" s="213"/>
      <c r="H462" s="214"/>
    </row>
    <row r="463" spans="1:10" s="28" customFormat="1" x14ac:dyDescent="0.2">
      <c r="A463" s="54"/>
      <c r="B463" s="167" t="s">
        <v>181</v>
      </c>
      <c r="C463" s="319"/>
      <c r="D463" s="320"/>
      <c r="E463" s="320"/>
      <c r="F463" s="240"/>
      <c r="G463" s="213"/>
      <c r="H463" s="214"/>
      <c r="I463" s="70"/>
      <c r="J463" s="5"/>
    </row>
    <row r="464" spans="1:10" s="28" customFormat="1" x14ac:dyDescent="0.2">
      <c r="A464" s="54"/>
      <c r="B464" s="168" t="s">
        <v>182</v>
      </c>
      <c r="C464" s="321"/>
      <c r="D464" s="322"/>
      <c r="E464" s="322"/>
      <c r="F464" s="194"/>
      <c r="G464" s="213"/>
      <c r="H464" s="214"/>
      <c r="I464" s="70"/>
      <c r="J464" s="5"/>
    </row>
    <row r="465" spans="1:10" s="28" customFormat="1" ht="12.75" x14ac:dyDescent="0.2">
      <c r="A465" s="54"/>
      <c r="B465" s="435" t="s">
        <v>31</v>
      </c>
      <c r="C465" s="436">
        <v>84479286.347145125</v>
      </c>
      <c r="D465" s="437"/>
      <c r="E465" s="437">
        <v>468453.86</v>
      </c>
      <c r="F465" s="438">
        <v>9.3795887915120391E-2</v>
      </c>
      <c r="G465" s="5"/>
      <c r="H465" s="214"/>
      <c r="I465" s="70"/>
      <c r="J465" s="5"/>
    </row>
    <row r="466" spans="1:10" s="28" customFormat="1" x14ac:dyDescent="0.2">
      <c r="A466" s="6"/>
      <c r="B466" s="76" t="s">
        <v>13</v>
      </c>
      <c r="C466" s="319">
        <v>97172568.909999937</v>
      </c>
      <c r="D466" s="320"/>
      <c r="E466" s="320"/>
      <c r="F466" s="240">
        <v>2.3433332036217447E-2</v>
      </c>
      <c r="G466" s="8"/>
      <c r="H466" s="5"/>
      <c r="I466" s="70"/>
    </row>
    <row r="467" spans="1:10" s="28" customFormat="1" x14ac:dyDescent="0.2">
      <c r="A467" s="6"/>
      <c r="B467" s="76" t="s">
        <v>14</v>
      </c>
      <c r="C467" s="321">
        <v>12662046.459999999</v>
      </c>
      <c r="D467" s="322"/>
      <c r="E467" s="322"/>
      <c r="F467" s="194">
        <v>9.4561599276876018E-2</v>
      </c>
      <c r="G467" s="3"/>
      <c r="H467" s="8"/>
      <c r="I467" s="70"/>
    </row>
    <row r="468" spans="1:10" s="28" customFormat="1" ht="12" x14ac:dyDescent="0.2">
      <c r="A468" s="6"/>
      <c r="B468" s="229" t="s">
        <v>248</v>
      </c>
      <c r="C468" s="431">
        <v>109834615.36999993</v>
      </c>
      <c r="D468" s="439"/>
      <c r="E468" s="439"/>
      <c r="F468" s="445">
        <v>3.1158216581220977E-2</v>
      </c>
      <c r="G468" s="15"/>
      <c r="H468" s="3"/>
      <c r="I468" s="70"/>
    </row>
    <row r="469" spans="1:10" s="28" customFormat="1" ht="12.75" x14ac:dyDescent="0.2">
      <c r="A469" s="6"/>
      <c r="B469" s="265" t="s">
        <v>238</v>
      </c>
      <c r="C469" s="213"/>
      <c r="D469" s="213"/>
      <c r="E469" s="213"/>
      <c r="F469" s="213"/>
      <c r="G469" s="199"/>
      <c r="H469" s="89"/>
      <c r="I469" s="70"/>
    </row>
    <row r="470" spans="1:10" ht="16.5" customHeight="1" x14ac:dyDescent="0.2">
      <c r="B470" s="265" t="s">
        <v>251</v>
      </c>
      <c r="C470" s="213"/>
      <c r="D470" s="213"/>
      <c r="E470" s="213"/>
      <c r="F470" s="213"/>
      <c r="G470" s="199"/>
      <c r="H470" s="90"/>
      <c r="I470" s="85"/>
    </row>
    <row r="471" spans="1:10" ht="12" x14ac:dyDescent="0.2">
      <c r="B471" s="265"/>
      <c r="C471" s="213"/>
      <c r="D471" s="213"/>
      <c r="E471" s="213"/>
      <c r="F471" s="213"/>
      <c r="G471" s="200"/>
      <c r="H471" s="90"/>
      <c r="I471" s="8"/>
    </row>
    <row r="472" spans="1:10" ht="12" x14ac:dyDescent="0.2">
      <c r="A472" s="91"/>
      <c r="B472" s="265"/>
      <c r="C472" s="213"/>
      <c r="D472" s="213"/>
      <c r="E472" s="213"/>
      <c r="F472" s="213"/>
      <c r="G472" s="199"/>
      <c r="H472" s="93"/>
    </row>
    <row r="473" spans="1:10" ht="19.5" customHeight="1" x14ac:dyDescent="0.2">
      <c r="B473" s="43"/>
      <c r="C473" s="85"/>
      <c r="D473" s="85"/>
      <c r="E473" s="86"/>
      <c r="F473" s="5"/>
      <c r="G473" s="200"/>
      <c r="H473" s="90"/>
      <c r="I473" s="15"/>
    </row>
    <row r="474" spans="1:10" ht="15.75" x14ac:dyDescent="0.25">
      <c r="A474" s="91"/>
      <c r="B474" s="7" t="s">
        <v>288</v>
      </c>
      <c r="C474" s="8"/>
      <c r="D474" s="8"/>
      <c r="E474" s="8"/>
      <c r="F474" s="8"/>
      <c r="G474" s="198"/>
      <c r="H474" s="93"/>
      <c r="I474" s="20"/>
    </row>
    <row r="475" spans="1:10" ht="12.75" hidden="1" customHeight="1" x14ac:dyDescent="0.2">
      <c r="B475" s="9"/>
      <c r="C475" s="10" t="str">
        <f>$C$3</f>
        <v>MOIS D'OCTOBRE 2024</v>
      </c>
      <c r="D475" s="11"/>
      <c r="G475" s="201"/>
      <c r="H475" s="90"/>
      <c r="I475" s="20"/>
    </row>
    <row r="476" spans="1:10" ht="12.75" customHeight="1" x14ac:dyDescent="0.2">
      <c r="B476" s="12" t="str">
        <f>B388</f>
        <v xml:space="preserve">             II- ASSURANCE MATERNITE : DEPENSES en milliers d'euros</v>
      </c>
      <c r="C476" s="13"/>
      <c r="D476" s="13"/>
      <c r="E476" s="13"/>
      <c r="F476" s="14"/>
      <c r="G476" s="201"/>
      <c r="H476" s="90"/>
      <c r="I476" s="20"/>
    </row>
    <row r="477" spans="1:10" s="95" customFormat="1" ht="12.75" customHeight="1" x14ac:dyDescent="0.2">
      <c r="A477" s="6"/>
      <c r="B477" s="597"/>
      <c r="C477" s="598"/>
      <c r="D477" s="87"/>
      <c r="E477" s="750" t="s">
        <v>6</v>
      </c>
      <c r="F477" s="339" t="str">
        <f>Maladie_mnt!$H$5</f>
        <v>GAM</v>
      </c>
      <c r="G477" s="201"/>
      <c r="H477" s="90"/>
      <c r="I477" s="94"/>
      <c r="J477" s="104"/>
    </row>
    <row r="478" spans="1:10" ht="12.75" customHeight="1" x14ac:dyDescent="0.2">
      <c r="B478" s="616" t="s">
        <v>29</v>
      </c>
      <c r="C478" s="753"/>
      <c r="D478" s="90"/>
      <c r="E478" s="301"/>
      <c r="F478" s="239"/>
      <c r="G478" s="201"/>
      <c r="H478" s="90"/>
      <c r="I478" s="20"/>
    </row>
    <row r="479" spans="1:10" s="95" customFormat="1" ht="12" customHeight="1" x14ac:dyDescent="0.2">
      <c r="A479" s="6"/>
      <c r="B479" s="657"/>
      <c r="C479" s="658"/>
      <c r="D479" s="90"/>
      <c r="E479" s="301"/>
      <c r="F479" s="239"/>
      <c r="G479" s="199"/>
      <c r="H479" s="90"/>
      <c r="I479" s="94"/>
      <c r="J479" s="104"/>
    </row>
    <row r="480" spans="1:10" ht="12.75" customHeight="1" x14ac:dyDescent="0.2">
      <c r="B480" s="620" t="s">
        <v>74</v>
      </c>
      <c r="C480" s="621"/>
      <c r="D480" s="93"/>
      <c r="E480" s="303"/>
      <c r="F480" s="237"/>
      <c r="G480" s="201"/>
      <c r="H480" s="90"/>
      <c r="I480" s="20"/>
      <c r="J480" s="104"/>
    </row>
    <row r="481" spans="2:10" ht="18" customHeight="1" x14ac:dyDescent="0.2">
      <c r="B481" s="657"/>
      <c r="C481" s="658"/>
      <c r="D481" s="90"/>
      <c r="E481" s="301"/>
      <c r="F481" s="239"/>
      <c r="G481" s="199"/>
      <c r="H481" s="90"/>
      <c r="I481" s="20"/>
      <c r="J481" s="104"/>
    </row>
    <row r="482" spans="2:10" ht="18" customHeight="1" x14ac:dyDescent="0.2">
      <c r="B482" s="92" t="s">
        <v>73</v>
      </c>
      <c r="C482" s="172"/>
      <c r="D482" s="93"/>
      <c r="E482" s="303">
        <v>207919048.92382595</v>
      </c>
      <c r="F482" s="237">
        <v>-0.1384976697985234</v>
      </c>
      <c r="G482" s="199"/>
      <c r="H482" s="90"/>
      <c r="I482" s="20"/>
      <c r="J482" s="104"/>
    </row>
    <row r="483" spans="2:10" ht="18" customHeight="1" x14ac:dyDescent="0.2">
      <c r="B483" s="76"/>
      <c r="C483" s="96"/>
      <c r="D483" s="96"/>
      <c r="E483" s="325"/>
      <c r="F483" s="242"/>
      <c r="G483" s="199"/>
      <c r="H483" s="90"/>
      <c r="I483" s="20"/>
      <c r="J483" s="104"/>
    </row>
    <row r="484" spans="2:10" ht="18" customHeight="1" x14ac:dyDescent="0.2">
      <c r="B484" s="618" t="s">
        <v>410</v>
      </c>
      <c r="C484" s="619"/>
      <c r="D484" s="90"/>
      <c r="E484" s="303">
        <v>44396214.159724407</v>
      </c>
      <c r="F484" s="237">
        <v>-0.18370238134927386</v>
      </c>
      <c r="G484" s="199"/>
      <c r="H484" s="90"/>
      <c r="I484" s="20"/>
      <c r="J484" s="104"/>
    </row>
    <row r="485" spans="2:10" ht="15" customHeight="1" x14ac:dyDescent="0.2">
      <c r="B485" s="609" t="s">
        <v>72</v>
      </c>
      <c r="C485" s="610"/>
      <c r="D485" s="90"/>
      <c r="E485" s="301"/>
      <c r="F485" s="239"/>
      <c r="G485" s="199"/>
      <c r="H485" s="90"/>
      <c r="I485" s="20"/>
      <c r="J485" s="104"/>
    </row>
    <row r="486" spans="2:10" ht="15" customHeight="1" x14ac:dyDescent="0.2">
      <c r="B486" s="421" t="s">
        <v>404</v>
      </c>
      <c r="C486" s="404"/>
      <c r="D486" s="90"/>
      <c r="E486" s="301">
        <v>36496448.044921212</v>
      </c>
      <c r="F486" s="239">
        <v>-0.30583224076535576</v>
      </c>
      <c r="G486" s="199"/>
      <c r="H486" s="90"/>
      <c r="I486" s="20"/>
      <c r="J486" s="104"/>
    </row>
    <row r="487" spans="2:10" ht="15" customHeight="1" x14ac:dyDescent="0.2">
      <c r="B487" s="421" t="s">
        <v>407</v>
      </c>
      <c r="C487" s="404"/>
      <c r="D487" s="90"/>
      <c r="E487" s="301">
        <v>125000.11363503999</v>
      </c>
      <c r="F487" s="239">
        <v>-0.25001730505473252</v>
      </c>
      <c r="G487" s="199"/>
      <c r="H487" s="90"/>
      <c r="I487" s="20"/>
      <c r="J487" s="104"/>
    </row>
    <row r="488" spans="2:10" ht="15" customHeight="1" x14ac:dyDescent="0.2">
      <c r="B488" s="421" t="s">
        <v>405</v>
      </c>
      <c r="C488" s="404"/>
      <c r="D488" s="90"/>
      <c r="E488" s="301">
        <v>7774766.001168156</v>
      </c>
      <c r="F488" s="239"/>
      <c r="G488" s="199"/>
      <c r="H488" s="90"/>
      <c r="I488" s="20"/>
      <c r="J488" s="104"/>
    </row>
    <row r="489" spans="2:10" ht="15" customHeight="1" x14ac:dyDescent="0.2">
      <c r="B489" s="601" t="s">
        <v>71</v>
      </c>
      <c r="C489" s="602"/>
      <c r="D489" s="90"/>
      <c r="E489" s="303">
        <v>140717661.28206733</v>
      </c>
      <c r="F489" s="237">
        <v>8.518567923850151E-2</v>
      </c>
      <c r="G489" s="199"/>
      <c r="H489" s="90"/>
      <c r="I489" s="20"/>
      <c r="J489" s="104"/>
    </row>
    <row r="490" spans="2:10" ht="15" customHeight="1" x14ac:dyDescent="0.2">
      <c r="B490" s="609" t="s">
        <v>70</v>
      </c>
      <c r="C490" s="610"/>
      <c r="D490" s="90"/>
      <c r="E490" s="301"/>
      <c r="F490" s="239"/>
      <c r="G490" s="199"/>
      <c r="H490" s="90"/>
      <c r="I490" s="20"/>
      <c r="J490" s="104"/>
    </row>
    <row r="491" spans="2:10" ht="15" customHeight="1" x14ac:dyDescent="0.2">
      <c r="B491" s="609" t="s">
        <v>361</v>
      </c>
      <c r="C491" s="610"/>
      <c r="D491" s="90"/>
      <c r="E491" s="301">
        <v>0</v>
      </c>
      <c r="F491" s="239"/>
      <c r="G491" s="199"/>
      <c r="H491" s="90"/>
      <c r="I491" s="20"/>
      <c r="J491" s="104"/>
    </row>
    <row r="492" spans="2:10" ht="12.75" customHeight="1" x14ac:dyDescent="0.2">
      <c r="B492" s="622" t="s">
        <v>413</v>
      </c>
      <c r="C492" s="623"/>
      <c r="D492" s="90"/>
      <c r="E492" s="301">
        <v>107633069.35400702</v>
      </c>
      <c r="F492" s="239">
        <v>8.0063156029521076E-2</v>
      </c>
      <c r="G492" s="199"/>
      <c r="H492" s="90"/>
      <c r="I492" s="20"/>
      <c r="J492" s="104"/>
    </row>
    <row r="493" spans="2:10" ht="15" customHeight="1" x14ac:dyDescent="0.2">
      <c r="B493" s="609" t="s">
        <v>357</v>
      </c>
      <c r="C493" s="610"/>
      <c r="D493" s="90"/>
      <c r="E493" s="301">
        <v>20169096.315348882</v>
      </c>
      <c r="F493" s="239">
        <v>0.17252685435992943</v>
      </c>
      <c r="G493" s="199"/>
      <c r="H493" s="90"/>
      <c r="I493" s="20"/>
      <c r="J493" s="104"/>
    </row>
    <row r="494" spans="2:10" ht="27" customHeight="1" x14ac:dyDescent="0.2">
      <c r="B494" s="609" t="s">
        <v>358</v>
      </c>
      <c r="C494" s="610"/>
      <c r="D494" s="90"/>
      <c r="E494" s="301">
        <v>3249218.5689674402</v>
      </c>
      <c r="F494" s="239">
        <v>7.2966548635332362E-2</v>
      </c>
      <c r="G494" s="199"/>
      <c r="H494" s="90"/>
      <c r="I494" s="20"/>
      <c r="J494" s="104"/>
    </row>
    <row r="495" spans="2:10" ht="15" customHeight="1" x14ac:dyDescent="0.2">
      <c r="B495" s="609" t="s">
        <v>359</v>
      </c>
      <c r="C495" s="610"/>
      <c r="D495" s="90"/>
      <c r="E495" s="301">
        <v>9666277.0437439978</v>
      </c>
      <c r="F495" s="239">
        <v>-1.2378737427437225E-2</v>
      </c>
      <c r="G495" s="201"/>
      <c r="H495" s="90"/>
      <c r="I495" s="20"/>
      <c r="J495" s="104"/>
    </row>
    <row r="496" spans="2:10" ht="15" customHeight="1" x14ac:dyDescent="0.2">
      <c r="B496" s="614" t="s">
        <v>394</v>
      </c>
      <c r="C496" s="615"/>
      <c r="D496" s="90"/>
      <c r="E496" s="301">
        <v>7889361.7787599973</v>
      </c>
      <c r="F496" s="239">
        <v>-2.165026942024284E-2</v>
      </c>
      <c r="G496" s="199"/>
      <c r="H496" s="90"/>
      <c r="I496" s="20"/>
      <c r="J496" s="104"/>
    </row>
    <row r="497" spans="1:10" ht="15" customHeight="1" x14ac:dyDescent="0.2">
      <c r="B497" s="614" t="s">
        <v>395</v>
      </c>
      <c r="C497" s="615"/>
      <c r="D497" s="90"/>
      <c r="E497" s="301">
        <v>158983.69814399999</v>
      </c>
      <c r="F497" s="239">
        <v>6.5786302377045303E-2</v>
      </c>
      <c r="G497" s="199"/>
      <c r="H497" s="90"/>
      <c r="I497" s="20"/>
      <c r="J497" s="104"/>
    </row>
    <row r="498" spans="1:10" ht="15" customHeight="1" x14ac:dyDescent="0.2">
      <c r="B498" s="614" t="s">
        <v>396</v>
      </c>
      <c r="C498" s="615"/>
      <c r="D498" s="90"/>
      <c r="E498" s="301">
        <v>279139.67338400002</v>
      </c>
      <c r="F498" s="239">
        <v>-7.7870609716641503E-2</v>
      </c>
      <c r="G498" s="201"/>
      <c r="H498" s="90"/>
      <c r="I498" s="20"/>
      <c r="J498" s="104"/>
    </row>
    <row r="499" spans="1:10" ht="23.25" customHeight="1" x14ac:dyDescent="0.2">
      <c r="B499" s="614" t="s">
        <v>397</v>
      </c>
      <c r="C499" s="615"/>
      <c r="D499" s="90"/>
      <c r="E499" s="301">
        <v>64622.768376</v>
      </c>
      <c r="F499" s="239">
        <v>-1.6357488162837663E-2</v>
      </c>
      <c r="G499" s="200"/>
      <c r="H499" s="90"/>
      <c r="I499" s="20"/>
      <c r="J499" s="104"/>
    </row>
    <row r="500" spans="1:10" ht="15" customHeight="1" x14ac:dyDescent="0.2">
      <c r="A500" s="91"/>
      <c r="B500" s="628" t="s">
        <v>406</v>
      </c>
      <c r="C500" s="629"/>
      <c r="D500" s="90"/>
      <c r="E500" s="301">
        <v>1274169.1250800001</v>
      </c>
      <c r="F500" s="239">
        <v>5.6608314794915682E-2</v>
      </c>
      <c r="G500" s="200"/>
      <c r="H500" s="93"/>
      <c r="I500" s="20"/>
      <c r="J500" s="104"/>
    </row>
    <row r="501" spans="1:10" ht="12.75" x14ac:dyDescent="0.2">
      <c r="A501" s="91"/>
      <c r="B501" s="601" t="s">
        <v>362</v>
      </c>
      <c r="C501" s="602"/>
      <c r="D501" s="90"/>
      <c r="E501" s="303">
        <v>108832.81000000001</v>
      </c>
      <c r="F501" s="237">
        <v>0.13596810311480834</v>
      </c>
      <c r="G501" s="199"/>
      <c r="H501" s="93"/>
      <c r="I501" s="20"/>
      <c r="J501" s="104"/>
    </row>
    <row r="502" spans="1:10" ht="24.75" customHeight="1" x14ac:dyDescent="0.2">
      <c r="B502" s="611" t="s">
        <v>363</v>
      </c>
      <c r="C502" s="613"/>
      <c r="D502" s="90"/>
      <c r="E502" s="303">
        <v>22696340.672034241</v>
      </c>
      <c r="F502" s="237">
        <v>-0.60314235652827441</v>
      </c>
      <c r="G502" s="199"/>
      <c r="H502" s="90"/>
      <c r="I502" s="20"/>
      <c r="J502" s="104"/>
    </row>
    <row r="503" spans="1:10" ht="15" customHeight="1" x14ac:dyDescent="0.2">
      <c r="B503" s="423" t="s">
        <v>408</v>
      </c>
      <c r="C503" s="405"/>
      <c r="D503" s="90"/>
      <c r="E503" s="301">
        <v>21407587.119855043</v>
      </c>
      <c r="F503" s="239">
        <v>-0.62214365502256164</v>
      </c>
      <c r="G503" s="200"/>
      <c r="H503" s="90"/>
      <c r="I503" s="20"/>
      <c r="J503" s="104"/>
    </row>
    <row r="504" spans="1:10" ht="15" customHeight="1" x14ac:dyDescent="0.2">
      <c r="A504" s="91"/>
      <c r="B504" s="423" t="s">
        <v>409</v>
      </c>
      <c r="C504" s="405"/>
      <c r="D504" s="90"/>
      <c r="E504" s="301">
        <v>1288753.5521791996</v>
      </c>
      <c r="F504" s="239"/>
      <c r="G504" s="199"/>
      <c r="H504" s="93"/>
      <c r="I504" s="20"/>
      <c r="J504" s="104"/>
    </row>
    <row r="505" spans="1:10" s="498" customFormat="1" ht="16.5" customHeight="1" x14ac:dyDescent="0.2">
      <c r="A505" s="452"/>
      <c r="B505" s="659" t="s">
        <v>314</v>
      </c>
      <c r="C505" s="660"/>
      <c r="D505" s="547"/>
      <c r="E505" s="548"/>
      <c r="F505" s="549"/>
      <c r="G505" s="550"/>
      <c r="H505" s="547"/>
      <c r="I505" s="551"/>
      <c r="J505" s="457"/>
    </row>
    <row r="506" spans="1:10" s="498" customFormat="1" ht="16.5" customHeight="1" x14ac:dyDescent="0.2">
      <c r="A506" s="452"/>
      <c r="B506" s="659" t="s">
        <v>315</v>
      </c>
      <c r="C506" s="660"/>
      <c r="D506" s="547"/>
      <c r="E506" s="548"/>
      <c r="F506" s="549"/>
      <c r="G506" s="552"/>
      <c r="H506" s="547"/>
      <c r="I506" s="551"/>
      <c r="J506" s="457"/>
    </row>
    <row r="507" spans="1:10" ht="24" customHeight="1" x14ac:dyDescent="0.2">
      <c r="A507" s="91"/>
      <c r="B507" s="601" t="s">
        <v>370</v>
      </c>
      <c r="C507" s="602"/>
      <c r="D507" s="90"/>
      <c r="E507" s="303"/>
      <c r="F507" s="237"/>
      <c r="G507" s="8"/>
      <c r="H507" s="99"/>
      <c r="I507" s="20"/>
      <c r="J507" s="104"/>
    </row>
    <row r="508" spans="1:10" ht="16.5" customHeight="1" x14ac:dyDescent="0.2">
      <c r="B508" s="599" t="s">
        <v>66</v>
      </c>
      <c r="C508" s="600"/>
      <c r="D508" s="93"/>
      <c r="E508" s="303">
        <v>17244885.280000009</v>
      </c>
      <c r="F508" s="237">
        <v>1.8947276041442862E-2</v>
      </c>
      <c r="H508" s="8"/>
      <c r="I508" s="20"/>
      <c r="J508" s="104"/>
    </row>
    <row r="509" spans="1:10" s="95" customFormat="1" ht="16.5" customHeight="1" x14ac:dyDescent="0.2">
      <c r="A509" s="6"/>
      <c r="B509" s="601" t="s">
        <v>375</v>
      </c>
      <c r="C509" s="602"/>
      <c r="D509" s="93"/>
      <c r="E509" s="301">
        <v>17081477.169999983</v>
      </c>
      <c r="F509" s="239">
        <v>1.810718763618957E-2</v>
      </c>
      <c r="G509" s="15"/>
      <c r="H509" s="3"/>
      <c r="I509" s="94"/>
      <c r="J509" s="104"/>
    </row>
    <row r="510" spans="1:10" ht="18" customHeight="1" x14ac:dyDescent="0.2">
      <c r="B510" s="601" t="s">
        <v>236</v>
      </c>
      <c r="C510" s="602"/>
      <c r="D510" s="90"/>
      <c r="E510" s="301"/>
      <c r="F510" s="239"/>
      <c r="G510" s="89"/>
      <c r="H510" s="15"/>
      <c r="I510" s="20"/>
      <c r="J510" s="104"/>
    </row>
    <row r="511" spans="1:10" ht="15" customHeight="1" x14ac:dyDescent="0.2">
      <c r="B511" s="601" t="s">
        <v>316</v>
      </c>
      <c r="C511" s="602"/>
      <c r="D511" s="90"/>
      <c r="E511" s="301"/>
      <c r="F511" s="239"/>
      <c r="G511" s="102"/>
      <c r="H511" s="20"/>
      <c r="I511" s="20"/>
      <c r="J511" s="104"/>
    </row>
    <row r="512" spans="1:10" s="95" customFormat="1" ht="27" customHeight="1" x14ac:dyDescent="0.2">
      <c r="A512" s="6"/>
      <c r="B512" s="599" t="s">
        <v>67</v>
      </c>
      <c r="C512" s="600"/>
      <c r="D512" s="93"/>
      <c r="E512" s="303">
        <v>2023872.5399999993</v>
      </c>
      <c r="F512" s="237">
        <v>0.1905868230822918</v>
      </c>
      <c r="G512" s="102"/>
      <c r="H512" s="103"/>
      <c r="I512" s="94"/>
      <c r="J512" s="104"/>
    </row>
    <row r="513" spans="1:9" ht="12.75" x14ac:dyDescent="0.2">
      <c r="B513" s="601" t="s">
        <v>68</v>
      </c>
      <c r="C513" s="602"/>
      <c r="D513" s="90"/>
      <c r="E513" s="301">
        <v>1970524.8199999994</v>
      </c>
      <c r="F513" s="239">
        <v>0.1671421721477182</v>
      </c>
      <c r="G513" s="105"/>
      <c r="H513" s="103"/>
      <c r="I513" s="8"/>
    </row>
    <row r="514" spans="1:9" ht="10.5" customHeight="1" x14ac:dyDescent="0.2">
      <c r="B514" s="601" t="s">
        <v>69</v>
      </c>
      <c r="C514" s="602"/>
      <c r="D514" s="90"/>
      <c r="E514" s="301">
        <v>53347.720000000016</v>
      </c>
      <c r="F514" s="239"/>
      <c r="G514" s="105"/>
      <c r="H514" s="106"/>
    </row>
    <row r="515" spans="1:9" ht="27.75" customHeight="1" x14ac:dyDescent="0.2">
      <c r="A515" s="24"/>
      <c r="B515" s="630" t="s">
        <v>167</v>
      </c>
      <c r="C515" s="631"/>
      <c r="D515" s="98"/>
      <c r="E515" s="326">
        <v>227187806.74382594</v>
      </c>
      <c r="F515" s="243">
        <v>-0.12609602382235607</v>
      </c>
      <c r="G515" s="109"/>
      <c r="H515" s="107"/>
      <c r="I515" s="5"/>
    </row>
    <row r="516" spans="1:9" ht="15.75" x14ac:dyDescent="0.25">
      <c r="B516" s="7" t="s">
        <v>288</v>
      </c>
      <c r="C516" s="8"/>
      <c r="D516" s="8"/>
      <c r="E516" s="8"/>
      <c r="F516" s="8"/>
      <c r="G516" s="109"/>
      <c r="H516" s="106"/>
      <c r="I516" s="5"/>
    </row>
    <row r="517" spans="1:9" s="104" customFormat="1" ht="14.25" customHeight="1" x14ac:dyDescent="0.2">
      <c r="A517" s="6"/>
      <c r="B517" s="9"/>
      <c r="C517" s="10" t="str">
        <f>$C$3</f>
        <v>MOIS D'OCTOBRE 2024</v>
      </c>
      <c r="D517" s="11"/>
      <c r="E517" s="3"/>
      <c r="F517" s="3"/>
      <c r="G517" s="109"/>
      <c r="H517" s="106"/>
    </row>
    <row r="518" spans="1:9" s="104" customFormat="1" ht="40.5" customHeight="1" x14ac:dyDescent="0.2">
      <c r="A518" s="6"/>
      <c r="B518" s="12" t="str">
        <f>B476</f>
        <v xml:space="preserve">             II- ASSURANCE MATERNITE : DEPENSES en milliers d'euros</v>
      </c>
      <c r="C518" s="13"/>
      <c r="D518" s="13"/>
      <c r="E518" s="13"/>
      <c r="F518" s="14"/>
      <c r="G518" s="109"/>
      <c r="H518" s="106"/>
    </row>
    <row r="519" spans="1:9" s="104" customFormat="1" ht="14.25" customHeight="1" x14ac:dyDescent="0.2">
      <c r="A519" s="6"/>
      <c r="B519" s="655"/>
      <c r="C519" s="656"/>
      <c r="D519" s="163"/>
      <c r="E519" s="775" t="s">
        <v>6</v>
      </c>
      <c r="F519" s="19" t="str">
        <f>Maladie_mnt!$H$5</f>
        <v>GAM</v>
      </c>
      <c r="G519" s="109"/>
      <c r="H519" s="106"/>
    </row>
    <row r="520" spans="1:9" s="104" customFormat="1" ht="14.25" customHeight="1" x14ac:dyDescent="0.2">
      <c r="A520" s="6"/>
      <c r="B520" s="632" t="s">
        <v>51</v>
      </c>
      <c r="C520" s="633"/>
      <c r="D520" s="634"/>
      <c r="E520" s="101"/>
      <c r="F520" s="176"/>
      <c r="G520" s="109"/>
      <c r="H520" s="106"/>
    </row>
    <row r="521" spans="1:9" s="104" customFormat="1" ht="36" customHeight="1" x14ac:dyDescent="0.2">
      <c r="A521" s="6"/>
      <c r="B521" s="624" t="s">
        <v>52</v>
      </c>
      <c r="C521" s="625"/>
      <c r="D521" s="626"/>
      <c r="E521" s="327">
        <v>33770662.340000018</v>
      </c>
      <c r="F521" s="177">
        <v>-5.2411818518733888E-3</v>
      </c>
      <c r="G521" s="109"/>
      <c r="H521" s="110"/>
    </row>
    <row r="522" spans="1:9" s="104" customFormat="1" ht="19.5" customHeight="1" x14ac:dyDescent="0.2">
      <c r="A522" s="6"/>
      <c r="B522" s="595" t="s">
        <v>183</v>
      </c>
      <c r="C522" s="596"/>
      <c r="D522" s="635"/>
      <c r="E522" s="327">
        <v>32695081.250000015</v>
      </c>
      <c r="F522" s="177">
        <v>-3.5356529153071858E-2</v>
      </c>
      <c r="G522" s="109"/>
      <c r="H522" s="110"/>
    </row>
    <row r="523" spans="1:9" s="104" customFormat="1" ht="14.25" customHeight="1" x14ac:dyDescent="0.2">
      <c r="A523" s="6"/>
      <c r="B523" s="603" t="s">
        <v>53</v>
      </c>
      <c r="C523" s="604"/>
      <c r="D523" s="605"/>
      <c r="E523" s="328">
        <v>31900691.420000013</v>
      </c>
      <c r="F523" s="174">
        <v>-2.5961930430551838E-2</v>
      </c>
      <c r="G523" s="109"/>
      <c r="H523" s="110"/>
    </row>
    <row r="524" spans="1:9" s="104" customFormat="1" ht="46.5" customHeight="1" x14ac:dyDescent="0.2">
      <c r="A524" s="6"/>
      <c r="B524" s="603" t="s">
        <v>428</v>
      </c>
      <c r="C524" s="604"/>
      <c r="D524" s="605"/>
      <c r="E524" s="328">
        <v>228703.22999999981</v>
      </c>
      <c r="F524" s="174">
        <v>-0.1149642151844148</v>
      </c>
      <c r="G524" s="109"/>
      <c r="H524" s="106"/>
    </row>
    <row r="525" spans="1:9" s="104" customFormat="1" ht="12.75" x14ac:dyDescent="0.2">
      <c r="A525" s="6"/>
      <c r="B525" s="603" t="s">
        <v>54</v>
      </c>
      <c r="C525" s="604"/>
      <c r="D525" s="605"/>
      <c r="E525" s="328"/>
      <c r="F525" s="174"/>
      <c r="G525" s="108"/>
      <c r="H525" s="106"/>
    </row>
    <row r="526" spans="1:9" s="104" customFormat="1" ht="12.75" x14ac:dyDescent="0.2">
      <c r="A526" s="6"/>
      <c r="B526" s="603" t="s">
        <v>497</v>
      </c>
      <c r="C526" s="604"/>
      <c r="D526" s="605"/>
      <c r="E526" s="328">
        <v>7756.1399999999894</v>
      </c>
      <c r="F526" s="174">
        <v>-2.6736652692050167E-2</v>
      </c>
      <c r="G526" s="109"/>
      <c r="H526" s="106"/>
    </row>
    <row r="527" spans="1:9" s="104" customFormat="1" ht="12.75" x14ac:dyDescent="0.2">
      <c r="A527" s="6"/>
      <c r="B527" s="603" t="s">
        <v>302</v>
      </c>
      <c r="C527" s="604"/>
      <c r="D527" s="605"/>
      <c r="E527" s="328"/>
      <c r="F527" s="174"/>
      <c r="G527" s="109"/>
      <c r="H527" s="106"/>
    </row>
    <row r="528" spans="1:9" s="104" customFormat="1" ht="24" customHeight="1" x14ac:dyDescent="0.2">
      <c r="A528" s="6"/>
      <c r="B528" s="169" t="s">
        <v>184</v>
      </c>
      <c r="C528" s="170"/>
      <c r="D528" s="171"/>
      <c r="E528" s="328">
        <v>543463.95000000007</v>
      </c>
      <c r="F528" s="174">
        <v>0.27998682856822388</v>
      </c>
      <c r="G528" s="109"/>
      <c r="H528" s="111"/>
    </row>
    <row r="529" spans="1:8" s="104" customFormat="1" ht="12.75" x14ac:dyDescent="0.2">
      <c r="A529" s="24"/>
      <c r="B529" s="395" t="s">
        <v>373</v>
      </c>
      <c r="C529" s="170"/>
      <c r="D529" s="171"/>
      <c r="E529" s="328">
        <v>4667.2800000000007</v>
      </c>
      <c r="F529" s="174">
        <v>-2.5981994165007349E-2</v>
      </c>
      <c r="G529" s="109"/>
      <c r="H529" s="112"/>
    </row>
    <row r="530" spans="1:8" s="104" customFormat="1" ht="12.75" x14ac:dyDescent="0.2">
      <c r="A530" s="24"/>
      <c r="B530" s="169" t="s">
        <v>185</v>
      </c>
      <c r="C530" s="170"/>
      <c r="D530" s="171"/>
      <c r="E530" s="328"/>
      <c r="F530" s="174"/>
      <c r="G530" s="109"/>
      <c r="H530" s="107"/>
    </row>
    <row r="531" spans="1:8" s="104" customFormat="1" ht="21" customHeight="1" x14ac:dyDescent="0.2">
      <c r="A531" s="6"/>
      <c r="B531" s="603" t="s">
        <v>186</v>
      </c>
      <c r="C531" s="604"/>
      <c r="D531" s="605"/>
      <c r="E531" s="328">
        <v>9691.7099999999991</v>
      </c>
      <c r="F531" s="174">
        <v>-5.3509745957617594E-2</v>
      </c>
      <c r="G531" s="109"/>
      <c r="H531" s="106"/>
    </row>
    <row r="532" spans="1:8" s="104" customFormat="1" ht="18" customHeight="1" x14ac:dyDescent="0.2">
      <c r="A532" s="6"/>
      <c r="B532" s="603" t="s">
        <v>187</v>
      </c>
      <c r="C532" s="604"/>
      <c r="D532" s="605"/>
      <c r="E532" s="328"/>
      <c r="F532" s="174"/>
      <c r="G532" s="109"/>
      <c r="H532" s="111"/>
    </row>
    <row r="533" spans="1:8" s="104" customFormat="1" ht="15" customHeight="1" x14ac:dyDescent="0.2">
      <c r="A533" s="6"/>
      <c r="B533" s="603" t="s">
        <v>188</v>
      </c>
      <c r="C533" s="604"/>
      <c r="D533" s="605"/>
      <c r="E533" s="328">
        <v>107.52000000000001</v>
      </c>
      <c r="F533" s="174">
        <v>0.28674006701771182</v>
      </c>
      <c r="G533" s="109"/>
      <c r="H533" s="111"/>
    </row>
    <row r="534" spans="1:8" s="104" customFormat="1" ht="15" customHeight="1" x14ac:dyDescent="0.2">
      <c r="A534" s="24"/>
      <c r="B534" s="595" t="s">
        <v>55</v>
      </c>
      <c r="C534" s="596"/>
      <c r="D534" s="635"/>
      <c r="E534" s="327">
        <v>13854.560000000012</v>
      </c>
      <c r="F534" s="177">
        <v>4.4514817489258451E-3</v>
      </c>
      <c r="G534" s="109"/>
      <c r="H534" s="107"/>
    </row>
    <row r="535" spans="1:8" s="104" customFormat="1" ht="18" customHeight="1" x14ac:dyDescent="0.2">
      <c r="A535" s="6"/>
      <c r="B535" s="606" t="s">
        <v>56</v>
      </c>
      <c r="C535" s="607"/>
      <c r="D535" s="608"/>
      <c r="E535" s="328">
        <v>13854.560000000012</v>
      </c>
      <c r="F535" s="174">
        <v>4.4514817489258451E-3</v>
      </c>
      <c r="G535" s="109"/>
      <c r="H535" s="106"/>
    </row>
    <row r="536" spans="1:8" s="104" customFormat="1" ht="15" customHeight="1" x14ac:dyDescent="0.2">
      <c r="A536" s="6"/>
      <c r="B536" s="603" t="s">
        <v>57</v>
      </c>
      <c r="C536" s="604"/>
      <c r="D536" s="605"/>
      <c r="E536" s="328">
        <v>13854.560000000012</v>
      </c>
      <c r="F536" s="174">
        <v>4.4514817489258451E-3</v>
      </c>
      <c r="G536" s="109"/>
      <c r="H536" s="106"/>
    </row>
    <row r="537" spans="1:8" s="104" customFormat="1" ht="15" customHeight="1" x14ac:dyDescent="0.2">
      <c r="A537" s="6"/>
      <c r="B537" s="603" t="s">
        <v>58</v>
      </c>
      <c r="C537" s="604"/>
      <c r="D537" s="605"/>
      <c r="E537" s="328"/>
      <c r="F537" s="174"/>
      <c r="G537" s="109"/>
      <c r="H537" s="106"/>
    </row>
    <row r="538" spans="1:8" s="104" customFormat="1" ht="15" customHeight="1" x14ac:dyDescent="0.2">
      <c r="A538" s="6"/>
      <c r="B538" s="606" t="s">
        <v>59</v>
      </c>
      <c r="C538" s="607"/>
      <c r="D538" s="608"/>
      <c r="E538" s="328"/>
      <c r="F538" s="174"/>
      <c r="G538" s="102"/>
      <c r="H538" s="106"/>
    </row>
    <row r="539" spans="1:8" s="104" customFormat="1" ht="18" customHeight="1" x14ac:dyDescent="0.2">
      <c r="A539" s="6"/>
      <c r="B539" s="603" t="s">
        <v>372</v>
      </c>
      <c r="C539" s="604"/>
      <c r="D539" s="605"/>
      <c r="E539" s="328"/>
      <c r="F539" s="174"/>
      <c r="G539" s="105"/>
      <c r="H539" s="106"/>
    </row>
    <row r="540" spans="1:8" s="104" customFormat="1" ht="26.25" customHeight="1" x14ac:dyDescent="0.2">
      <c r="A540" s="24"/>
      <c r="B540" s="603" t="s">
        <v>434</v>
      </c>
      <c r="C540" s="604"/>
      <c r="D540" s="605"/>
      <c r="E540" s="328"/>
      <c r="F540" s="174"/>
      <c r="G540" s="199"/>
      <c r="H540" s="107"/>
    </row>
    <row r="541" spans="1:8" s="104" customFormat="1" ht="17.25" customHeight="1" x14ac:dyDescent="0.2">
      <c r="A541" s="6"/>
      <c r="B541" s="606" t="s">
        <v>180</v>
      </c>
      <c r="C541" s="607"/>
      <c r="D541" s="608"/>
      <c r="E541" s="328"/>
      <c r="F541" s="174"/>
      <c r="G541" s="199"/>
      <c r="H541" s="90"/>
    </row>
    <row r="542" spans="1:8" s="104" customFormat="1" ht="17.25" customHeight="1" x14ac:dyDescent="0.2">
      <c r="A542" s="6"/>
      <c r="B542" s="595" t="s">
        <v>189</v>
      </c>
      <c r="C542" s="596"/>
      <c r="D542" s="635"/>
      <c r="E542" s="327">
        <v>654.38</v>
      </c>
      <c r="F542" s="177">
        <v>0.95034573199809258</v>
      </c>
      <c r="G542" s="199"/>
      <c r="H542" s="90"/>
    </row>
    <row r="543" spans="1:8" s="104" customFormat="1" ht="17.25" customHeight="1" x14ac:dyDescent="0.2">
      <c r="A543" s="6"/>
      <c r="B543" s="595" t="s">
        <v>190</v>
      </c>
      <c r="C543" s="596"/>
      <c r="D543" s="635"/>
      <c r="E543" s="327">
        <v>1061072.1499999994</v>
      </c>
      <c r="F543" s="177"/>
      <c r="G543" s="199"/>
      <c r="H543" s="90"/>
    </row>
    <row r="544" spans="1:8" s="104" customFormat="1" ht="13.5" customHeight="1" x14ac:dyDescent="0.2">
      <c r="A544" s="6"/>
      <c r="B544" s="603" t="s">
        <v>191</v>
      </c>
      <c r="C544" s="604"/>
      <c r="D544" s="605"/>
      <c r="E544" s="328">
        <v>40015.75999999998</v>
      </c>
      <c r="F544" s="174">
        <v>-2.4693801347927313E-2</v>
      </c>
      <c r="G544" s="105"/>
      <c r="H544" s="90"/>
    </row>
    <row r="545" spans="1:10" s="104" customFormat="1" ht="12.75" x14ac:dyDescent="0.2">
      <c r="A545" s="6"/>
      <c r="B545" s="603" t="s">
        <v>392</v>
      </c>
      <c r="C545" s="604"/>
      <c r="D545" s="605"/>
      <c r="E545" s="328"/>
      <c r="F545" s="174"/>
      <c r="G545" s="108"/>
      <c r="H545" s="106"/>
    </row>
    <row r="546" spans="1:10" ht="15" customHeight="1" x14ac:dyDescent="0.2">
      <c r="B546" s="587" t="s">
        <v>393</v>
      </c>
      <c r="C546" s="383"/>
      <c r="D546" s="384"/>
      <c r="E546" s="328">
        <v>1021056.3899999994</v>
      </c>
      <c r="F546" s="174"/>
      <c r="G546" s="109"/>
      <c r="H546" s="106"/>
      <c r="I546" s="20"/>
      <c r="J546" s="104"/>
    </row>
    <row r="547" spans="1:10" ht="15" customHeight="1" x14ac:dyDescent="0.2">
      <c r="B547" s="595" t="s">
        <v>82</v>
      </c>
      <c r="C547" s="647"/>
      <c r="D547" s="648"/>
      <c r="E547" s="327"/>
      <c r="F547" s="177"/>
      <c r="G547" s="109"/>
      <c r="H547" s="106"/>
      <c r="I547" s="20"/>
      <c r="J547" s="104"/>
    </row>
    <row r="548" spans="1:10" ht="42.75" customHeight="1" x14ac:dyDescent="0.2">
      <c r="B548" s="624" t="s">
        <v>60</v>
      </c>
      <c r="C548" s="625"/>
      <c r="D548" s="626"/>
      <c r="E548" s="327"/>
      <c r="F548" s="177"/>
      <c r="G548" s="102"/>
      <c r="H548" s="106"/>
      <c r="I548" s="20"/>
      <c r="J548" s="104"/>
    </row>
    <row r="549" spans="1:10" ht="20.25" customHeight="1" x14ac:dyDescent="0.2">
      <c r="B549" s="638" t="s">
        <v>390</v>
      </c>
      <c r="C549" s="651"/>
      <c r="D549" s="652"/>
      <c r="E549" s="327"/>
      <c r="F549" s="177"/>
      <c r="G549" s="102"/>
      <c r="H549" s="106"/>
      <c r="I549" s="20"/>
      <c r="J549" s="104"/>
    </row>
    <row r="550" spans="1:10" s="486" customFormat="1" ht="15" customHeight="1" x14ac:dyDescent="0.2">
      <c r="A550" s="452"/>
      <c r="B550" s="638" t="s">
        <v>391</v>
      </c>
      <c r="C550" s="651"/>
      <c r="D550" s="652"/>
      <c r="E550" s="548"/>
      <c r="F550" s="549"/>
      <c r="G550" s="455"/>
      <c r="H550" s="461"/>
      <c r="I550" s="494"/>
      <c r="J550" s="457"/>
    </row>
    <row r="551" spans="1:10" s="486" customFormat="1" ht="15" customHeight="1" x14ac:dyDescent="0.2">
      <c r="A551" s="452"/>
      <c r="B551" s="638" t="s">
        <v>462</v>
      </c>
      <c r="C551" s="651"/>
      <c r="D551" s="652"/>
      <c r="E551" s="548"/>
      <c r="F551" s="549"/>
      <c r="G551" s="455"/>
      <c r="H551" s="461"/>
      <c r="I551" s="494"/>
      <c r="J551" s="457"/>
    </row>
    <row r="552" spans="1:10" s="104" customFormat="1" ht="21" hidden="1" customHeight="1" x14ac:dyDescent="0.2">
      <c r="A552" s="6"/>
      <c r="B552" s="624"/>
      <c r="C552" s="625"/>
      <c r="D552" s="626"/>
      <c r="E552" s="406"/>
      <c r="F552" s="239"/>
      <c r="G552" s="109"/>
      <c r="H552" s="113"/>
    </row>
    <row r="553" spans="1:10" s="104" customFormat="1" ht="24.75" customHeight="1" x14ac:dyDescent="0.2">
      <c r="A553" s="6"/>
      <c r="B553" s="624" t="s">
        <v>481</v>
      </c>
      <c r="C553" s="625"/>
      <c r="D553" s="626"/>
      <c r="E553" s="406"/>
      <c r="F553" s="239"/>
      <c r="G553" s="108"/>
      <c r="H553" s="113"/>
    </row>
    <row r="554" spans="1:10" s="104" customFormat="1" ht="24.75" customHeight="1" x14ac:dyDescent="0.2">
      <c r="A554" s="6"/>
      <c r="B554" s="591" t="s">
        <v>482</v>
      </c>
      <c r="C554" s="592"/>
      <c r="D554" s="578"/>
      <c r="E554" s="406"/>
      <c r="F554" s="239"/>
      <c r="G554" s="108"/>
      <c r="H554" s="113"/>
    </row>
    <row r="555" spans="1:10" s="104" customFormat="1" ht="12.75" customHeight="1" x14ac:dyDescent="0.2">
      <c r="A555" s="6"/>
      <c r="B555" s="624" t="s">
        <v>342</v>
      </c>
      <c r="C555" s="625"/>
      <c r="D555" s="626"/>
      <c r="E555" s="327">
        <v>19924.050000000003</v>
      </c>
      <c r="F555" s="177">
        <v>0.24188915774396103</v>
      </c>
      <c r="G555" s="109"/>
      <c r="H555" s="113"/>
    </row>
    <row r="556" spans="1:10" s="104" customFormat="1" ht="12.75" customHeight="1" x14ac:dyDescent="0.2">
      <c r="A556" s="6"/>
      <c r="B556" s="595" t="s">
        <v>61</v>
      </c>
      <c r="C556" s="596"/>
      <c r="D556" s="635"/>
      <c r="E556" s="327"/>
      <c r="F556" s="177"/>
      <c r="G556" s="109"/>
      <c r="H556" s="113"/>
    </row>
    <row r="557" spans="1:10" s="104" customFormat="1" ht="11.25" customHeight="1" x14ac:dyDescent="0.2">
      <c r="A557" s="6"/>
      <c r="B557" s="603" t="s">
        <v>471</v>
      </c>
      <c r="C557" s="604"/>
      <c r="D557" s="605"/>
      <c r="E557" s="328"/>
      <c r="F557" s="174"/>
      <c r="G557" s="109"/>
      <c r="H557" s="113"/>
    </row>
    <row r="558" spans="1:10" s="104" customFormat="1" ht="11.25" customHeight="1" x14ac:dyDescent="0.2">
      <c r="A558" s="6"/>
      <c r="B558" s="603" t="s">
        <v>473</v>
      </c>
      <c r="C558" s="604"/>
      <c r="D558" s="605"/>
      <c r="E558" s="328"/>
      <c r="F558" s="174"/>
      <c r="G558" s="109"/>
      <c r="H558" s="113"/>
    </row>
    <row r="559" spans="1:10" s="104" customFormat="1" ht="11.25" customHeight="1" x14ac:dyDescent="0.2">
      <c r="A559" s="6"/>
      <c r="B559" s="603" t="s">
        <v>430</v>
      </c>
      <c r="C559" s="604"/>
      <c r="D559" s="605"/>
      <c r="E559" s="328"/>
      <c r="F559" s="174"/>
      <c r="G559" s="109"/>
      <c r="H559" s="113"/>
    </row>
    <row r="560" spans="1:10" s="104" customFormat="1" ht="11.25" customHeight="1" x14ac:dyDescent="0.2">
      <c r="A560" s="6"/>
      <c r="B560" s="603" t="s">
        <v>469</v>
      </c>
      <c r="C560" s="604"/>
      <c r="D560" s="605"/>
      <c r="E560" s="328"/>
      <c r="F560" s="174"/>
      <c r="G560" s="109"/>
      <c r="H560" s="113"/>
    </row>
    <row r="561" spans="1:10" s="104" customFormat="1" ht="21" customHeight="1" x14ac:dyDescent="0.2">
      <c r="A561" s="6"/>
      <c r="B561" s="603" t="s">
        <v>399</v>
      </c>
      <c r="C561" s="604"/>
      <c r="D561" s="605"/>
      <c r="E561" s="328"/>
      <c r="F561" s="174"/>
      <c r="G561" s="109"/>
      <c r="H561" s="113"/>
    </row>
    <row r="562" spans="1:10" s="104" customFormat="1" ht="12.75" customHeight="1" x14ac:dyDescent="0.2">
      <c r="A562" s="6"/>
      <c r="B562" s="603" t="s">
        <v>400</v>
      </c>
      <c r="C562" s="604"/>
      <c r="D562" s="605"/>
      <c r="E562" s="328"/>
      <c r="F562" s="174"/>
      <c r="G562" s="455"/>
      <c r="H562" s="113"/>
    </row>
    <row r="563" spans="1:10" s="104" customFormat="1" ht="12.75" customHeight="1" x14ac:dyDescent="0.2">
      <c r="A563" s="6"/>
      <c r="B563" s="603" t="s">
        <v>443</v>
      </c>
      <c r="C563" s="604"/>
      <c r="D563" s="605"/>
      <c r="E563" s="328"/>
      <c r="F563" s="174"/>
      <c r="G563" s="455"/>
      <c r="H563" s="113"/>
    </row>
    <row r="564" spans="1:10" s="457" customFormat="1" ht="15" customHeight="1" x14ac:dyDescent="0.2">
      <c r="A564" s="452"/>
      <c r="B564" s="603" t="s">
        <v>401</v>
      </c>
      <c r="C564" s="604"/>
      <c r="D564" s="605"/>
      <c r="E564" s="328"/>
      <c r="F564" s="174"/>
      <c r="G564" s="460"/>
      <c r="H564" s="456"/>
    </row>
    <row r="565" spans="1:10" s="457" customFormat="1" ht="12.75" customHeight="1" x14ac:dyDescent="0.2">
      <c r="A565" s="452"/>
      <c r="B565" s="595" t="s">
        <v>62</v>
      </c>
      <c r="C565" s="653"/>
      <c r="D565" s="654"/>
      <c r="E565" s="327">
        <v>19924.050000000003</v>
      </c>
      <c r="F565" s="177">
        <v>0.24421576011000812</v>
      </c>
      <c r="G565" s="460"/>
      <c r="H565" s="461"/>
    </row>
    <row r="566" spans="1:10" s="457" customFormat="1" ht="12.75" customHeight="1" x14ac:dyDescent="0.2">
      <c r="A566" s="452"/>
      <c r="B566" s="603" t="s">
        <v>470</v>
      </c>
      <c r="C566" s="604"/>
      <c r="D566" s="605"/>
      <c r="E566" s="328">
        <v>19924.050000000003</v>
      </c>
      <c r="F566" s="174">
        <v>0.53191455007619592</v>
      </c>
      <c r="G566" s="462"/>
      <c r="H566" s="461"/>
    </row>
    <row r="567" spans="1:10" s="457" customFormat="1" ht="12.75" customHeight="1" x14ac:dyDescent="0.2">
      <c r="A567" s="452"/>
      <c r="B567" s="603" t="s">
        <v>474</v>
      </c>
      <c r="C567" s="604"/>
      <c r="D567" s="605"/>
      <c r="E567" s="328"/>
      <c r="F567" s="174"/>
      <c r="G567" s="462"/>
      <c r="H567" s="461"/>
    </row>
    <row r="568" spans="1:10" s="457" customFormat="1" ht="12.75" customHeight="1" x14ac:dyDescent="0.2">
      <c r="A568" s="452"/>
      <c r="B568" s="603" t="s">
        <v>402</v>
      </c>
      <c r="C568" s="604"/>
      <c r="D568" s="605"/>
      <c r="E568" s="328"/>
      <c r="F568" s="174"/>
      <c r="G568" s="462"/>
      <c r="H568" s="461"/>
    </row>
    <row r="569" spans="1:10" s="457" customFormat="1" ht="12.75" customHeight="1" x14ac:dyDescent="0.2">
      <c r="A569" s="452"/>
      <c r="B569" s="603" t="s">
        <v>469</v>
      </c>
      <c r="C569" s="604"/>
      <c r="D569" s="605"/>
      <c r="E569" s="328"/>
      <c r="F569" s="174"/>
      <c r="G569" s="464"/>
      <c r="H569" s="461"/>
    </row>
    <row r="570" spans="1:10" s="457" customFormat="1" ht="12.75" customHeight="1" x14ac:dyDescent="0.2">
      <c r="A570" s="452"/>
      <c r="B570" s="603" t="s">
        <v>472</v>
      </c>
      <c r="C570" s="604"/>
      <c r="D570" s="605"/>
      <c r="E570" s="328"/>
      <c r="F570" s="174"/>
      <c r="G570" s="580"/>
      <c r="H570" s="461"/>
    </row>
    <row r="571" spans="1:10" s="457" customFormat="1" ht="12.75" customHeight="1" x14ac:dyDescent="0.2">
      <c r="A571" s="463"/>
      <c r="B571" s="603" t="s">
        <v>399</v>
      </c>
      <c r="C571" s="604"/>
      <c r="D571" s="605"/>
      <c r="E571" s="328"/>
      <c r="F571" s="174"/>
      <c r="G571" s="470"/>
      <c r="H571" s="465"/>
    </row>
    <row r="572" spans="1:10" s="457" customFormat="1" ht="21" customHeight="1" x14ac:dyDescent="0.2">
      <c r="A572" s="452"/>
      <c r="B572" s="603" t="s">
        <v>400</v>
      </c>
      <c r="C572" s="604"/>
      <c r="D572" s="605"/>
      <c r="E572" s="328"/>
      <c r="F572" s="174"/>
      <c r="G572" s="473"/>
      <c r="H572" s="470"/>
    </row>
    <row r="573" spans="1:10" s="457" customFormat="1" ht="21" customHeight="1" x14ac:dyDescent="0.2">
      <c r="A573" s="452"/>
      <c r="B573" s="169" t="s">
        <v>425</v>
      </c>
      <c r="C573" s="383"/>
      <c r="D573" s="384"/>
      <c r="E573" s="328"/>
      <c r="F573" s="174"/>
      <c r="G573" s="477"/>
      <c r="H573" s="473"/>
    </row>
    <row r="574" spans="1:10" s="457" customFormat="1" ht="15" customHeight="1" x14ac:dyDescent="0.2">
      <c r="A574" s="452"/>
      <c r="B574" s="644" t="s">
        <v>403</v>
      </c>
      <c r="C574" s="645"/>
      <c r="D574" s="646"/>
      <c r="E574" s="453"/>
      <c r="F574" s="454"/>
      <c r="G574" s="481"/>
      <c r="H574" s="477"/>
    </row>
    <row r="575" spans="1:10" s="457" customFormat="1" ht="16.5" customHeight="1" x14ac:dyDescent="0.2">
      <c r="A575" s="452"/>
      <c r="B575" s="624" t="s">
        <v>343</v>
      </c>
      <c r="C575" s="625"/>
      <c r="D575" s="650"/>
      <c r="E575" s="458"/>
      <c r="F575" s="459"/>
      <c r="G575" s="774"/>
      <c r="H575" s="481"/>
    </row>
    <row r="576" spans="1:10" s="751" customFormat="1" ht="12.75" customHeight="1" x14ac:dyDescent="0.2">
      <c r="A576" s="452"/>
      <c r="B576" s="624" t="s">
        <v>344</v>
      </c>
      <c r="C576" s="625"/>
      <c r="D576" s="650"/>
      <c r="E576" s="458">
        <v>470267.10000000009</v>
      </c>
      <c r="F576" s="459">
        <v>0.20142654538264959</v>
      </c>
      <c r="G576" s="773"/>
      <c r="H576" s="484"/>
      <c r="J576" s="457"/>
    </row>
    <row r="577" spans="1:10" s="486" customFormat="1" ht="12.75" x14ac:dyDescent="0.2">
      <c r="A577" s="452"/>
      <c r="B577" s="595" t="s">
        <v>63</v>
      </c>
      <c r="C577" s="596"/>
      <c r="D577" s="649"/>
      <c r="E577" s="453">
        <v>156034.94000000006</v>
      </c>
      <c r="F577" s="454">
        <v>0.2058123523886819</v>
      </c>
      <c r="G577" s="487"/>
      <c r="H577" s="484"/>
      <c r="I577" s="470"/>
    </row>
    <row r="578" spans="1:10" s="486" customFormat="1" ht="12.75" x14ac:dyDescent="0.2">
      <c r="A578" s="463"/>
      <c r="B578" s="595" t="s">
        <v>64</v>
      </c>
      <c r="C578" s="596"/>
      <c r="D578" s="649"/>
      <c r="E578" s="453">
        <v>314232.16000000003</v>
      </c>
      <c r="F578" s="454">
        <v>0.20767854287857745</v>
      </c>
      <c r="G578" s="490"/>
      <c r="H578" s="488"/>
      <c r="I578" s="472"/>
    </row>
    <row r="579" spans="1:10" s="486" customFormat="1" ht="12.75" x14ac:dyDescent="0.2">
      <c r="A579" s="463"/>
      <c r="B579" s="595" t="s">
        <v>478</v>
      </c>
      <c r="C579" s="596"/>
      <c r="D579" s="649"/>
      <c r="E579" s="453"/>
      <c r="F579" s="454"/>
      <c r="G579" s="490"/>
      <c r="H579" s="488"/>
      <c r="I579" s="472"/>
    </row>
    <row r="580" spans="1:10" s="486" customFormat="1" ht="12.75" x14ac:dyDescent="0.2">
      <c r="A580" s="463"/>
      <c r="B580" s="595" t="s">
        <v>479</v>
      </c>
      <c r="C580" s="596"/>
      <c r="D580" s="596"/>
      <c r="E580" s="453"/>
      <c r="F580" s="454"/>
      <c r="G580" s="490"/>
      <c r="H580" s="488"/>
      <c r="I580" s="472"/>
    </row>
    <row r="581" spans="1:10" s="486" customFormat="1" ht="19.5" customHeight="1" x14ac:dyDescent="0.2">
      <c r="A581" s="489"/>
      <c r="B581" s="641" t="s">
        <v>65</v>
      </c>
      <c r="C581" s="642"/>
      <c r="D581" s="643"/>
      <c r="E581" s="326">
        <v>34260853.49000001</v>
      </c>
      <c r="F581" s="243">
        <v>-2.7711812414559223E-3</v>
      </c>
      <c r="G581" s="492"/>
      <c r="H581" s="491"/>
      <c r="I581" s="481"/>
    </row>
    <row r="582" spans="1:10" s="486" customFormat="1" x14ac:dyDescent="0.2">
      <c r="A582" s="452"/>
      <c r="B582" s="467">
        <f>64</f>
        <v>64</v>
      </c>
      <c r="C582" s="468"/>
      <c r="D582" s="468"/>
      <c r="E582" s="469"/>
      <c r="F582" s="470"/>
      <c r="G582" s="492"/>
      <c r="H582" s="493"/>
      <c r="I582" s="494"/>
    </row>
    <row r="583" spans="1:10" s="486" customFormat="1" ht="15.75" x14ac:dyDescent="0.25">
      <c r="A583" s="452"/>
      <c r="B583" s="471" t="s">
        <v>0</v>
      </c>
      <c r="C583" s="472"/>
      <c r="D583" s="472"/>
      <c r="E583" s="472"/>
      <c r="F583" s="473"/>
      <c r="G583" s="492"/>
      <c r="H583" s="493"/>
      <c r="I583" s="494"/>
    </row>
    <row r="584" spans="1:10" s="496" customFormat="1" ht="12" customHeight="1" x14ac:dyDescent="0.2">
      <c r="A584" s="452"/>
      <c r="B584" s="474"/>
      <c r="C584" s="475" t="str">
        <f>$C$3</f>
        <v>MOIS D'OCTOBRE 2024</v>
      </c>
      <c r="D584" s="476"/>
      <c r="E584" s="468"/>
      <c r="F584" s="477"/>
      <c r="G584" s="492"/>
      <c r="H584" s="493"/>
      <c r="I584" s="495"/>
    </row>
    <row r="585" spans="1:10" s="498" customFormat="1" ht="12.75" customHeight="1" x14ac:dyDescent="0.2">
      <c r="A585" s="452"/>
      <c r="B585" s="478" t="str">
        <f>B518</f>
        <v xml:space="preserve">             II- ASSURANCE MATERNITE : DEPENSES en milliers d'euros</v>
      </c>
      <c r="C585" s="479"/>
      <c r="D585" s="479"/>
      <c r="E585" s="479"/>
      <c r="F585" s="480"/>
      <c r="G585" s="492"/>
      <c r="H585" s="493"/>
      <c r="I585" s="497"/>
    </row>
    <row r="586" spans="1:10" s="500" customFormat="1" ht="12.75" customHeight="1" x14ac:dyDescent="0.2">
      <c r="A586" s="452"/>
      <c r="B586" s="661"/>
      <c r="C586" s="662"/>
      <c r="D586" s="482"/>
      <c r="E586" s="750" t="s">
        <v>6</v>
      </c>
      <c r="F586" s="339" t="s">
        <v>300</v>
      </c>
      <c r="G586" s="490"/>
      <c r="H586" s="493"/>
      <c r="I586" s="499"/>
      <c r="J586" s="457"/>
    </row>
    <row r="587" spans="1:10" s="486" customFormat="1" ht="12.75" customHeight="1" x14ac:dyDescent="0.2">
      <c r="A587" s="452"/>
      <c r="B587" s="505" t="s">
        <v>475</v>
      </c>
      <c r="C587" s="505"/>
      <c r="D587" s="505"/>
      <c r="E587" s="326"/>
      <c r="F587" s="243"/>
      <c r="G587" s="519"/>
      <c r="H587" s="513"/>
      <c r="I587" s="520"/>
    </row>
    <row r="588" spans="1:10" s="496" customFormat="1" ht="17.25" customHeight="1" x14ac:dyDescent="0.2">
      <c r="A588" s="452"/>
      <c r="B588" s="501"/>
      <c r="C588" s="502"/>
      <c r="D588" s="502"/>
      <c r="E588" s="502"/>
      <c r="F588" s="772"/>
      <c r="G588" s="519"/>
      <c r="H588" s="513"/>
      <c r="I588" s="495"/>
      <c r="J588" s="457"/>
    </row>
    <row r="589" spans="1:10" s="486" customFormat="1" ht="16.5" customHeight="1" x14ac:dyDescent="0.2">
      <c r="A589" s="452"/>
      <c r="B589" s="505" t="s">
        <v>30</v>
      </c>
      <c r="C589" s="506"/>
      <c r="D589" s="507"/>
      <c r="E589" s="769">
        <v>261448660.23382592</v>
      </c>
      <c r="F589" s="768">
        <v>-0.11170051848775187</v>
      </c>
      <c r="G589" s="519"/>
      <c r="H589" s="513"/>
      <c r="I589" s="520"/>
      <c r="J589" s="457"/>
    </row>
    <row r="590" spans="1:10" s="486" customFormat="1" ht="16.5" customHeight="1" x14ac:dyDescent="0.2">
      <c r="A590" s="452"/>
      <c r="B590" s="510"/>
      <c r="C590" s="506"/>
      <c r="D590" s="506"/>
      <c r="E590" s="771"/>
      <c r="F590" s="770"/>
      <c r="G590" s="519"/>
      <c r="H590" s="513"/>
      <c r="I590" s="520"/>
      <c r="J590" s="457"/>
    </row>
    <row r="591" spans="1:10" s="486" customFormat="1" ht="16.5" customHeight="1" x14ac:dyDescent="0.2">
      <c r="A591" s="452"/>
      <c r="B591" s="505" t="s">
        <v>240</v>
      </c>
      <c r="C591" s="506"/>
      <c r="D591" s="507"/>
      <c r="E591" s="769">
        <v>49216.63</v>
      </c>
      <c r="F591" s="768">
        <v>-0.10952908920046456</v>
      </c>
      <c r="G591" s="519"/>
      <c r="H591" s="513"/>
      <c r="I591" s="520"/>
      <c r="J591" s="457"/>
    </row>
    <row r="592" spans="1:10" s="486" customFormat="1" ht="16.5" hidden="1" customHeight="1" x14ac:dyDescent="0.2">
      <c r="A592" s="452"/>
      <c r="B592" s="514"/>
      <c r="C592" s="515"/>
      <c r="D592" s="758"/>
      <c r="E592" s="767"/>
      <c r="F592" s="766"/>
      <c r="G592" s="519"/>
      <c r="H592" s="513"/>
      <c r="I592" s="520"/>
      <c r="J592" s="457"/>
    </row>
    <row r="593" spans="1:10" s="486" customFormat="1" ht="16.5" hidden="1" customHeight="1" x14ac:dyDescent="0.2">
      <c r="A593" s="452"/>
      <c r="B593" s="514"/>
      <c r="C593" s="515"/>
      <c r="D593" s="758"/>
      <c r="E593" s="767"/>
      <c r="F593" s="766"/>
      <c r="G593" s="519"/>
      <c r="H593" s="513"/>
      <c r="I593" s="520"/>
      <c r="J593" s="457"/>
    </row>
    <row r="594" spans="1:10" s="486" customFormat="1" ht="16.5" hidden="1" customHeight="1" x14ac:dyDescent="0.2">
      <c r="A594" s="452"/>
      <c r="B594" s="514"/>
      <c r="C594" s="515"/>
      <c r="D594" s="758"/>
      <c r="E594" s="767"/>
      <c r="F594" s="766"/>
      <c r="G594" s="519"/>
      <c r="H594" s="513"/>
      <c r="I594" s="520"/>
      <c r="J594" s="457"/>
    </row>
    <row r="595" spans="1:10" s="486" customFormat="1" ht="16.5" customHeight="1" x14ac:dyDescent="0.2">
      <c r="A595" s="452"/>
      <c r="B595" s="514"/>
      <c r="C595" s="515"/>
      <c r="D595" s="758"/>
      <c r="E595" s="767"/>
      <c r="F595" s="766"/>
      <c r="G595" s="519"/>
      <c r="H595" s="513"/>
      <c r="I595" s="520"/>
      <c r="J595" s="457"/>
    </row>
    <row r="596" spans="1:10" s="486" customFormat="1" ht="16.5" customHeight="1" x14ac:dyDescent="0.2">
      <c r="A596" s="452"/>
      <c r="B596" s="126" t="s">
        <v>433</v>
      </c>
      <c r="C596" s="127"/>
      <c r="D596" s="128"/>
      <c r="E596" s="411"/>
      <c r="F596" s="412"/>
      <c r="G596" s="519"/>
      <c r="H596" s="513"/>
      <c r="I596" s="520"/>
      <c r="J596" s="457"/>
    </row>
    <row r="597" spans="1:10" s="486" customFormat="1" ht="16.5" customHeight="1" x14ac:dyDescent="0.2">
      <c r="A597" s="452"/>
      <c r="B597" s="514"/>
      <c r="C597" s="515"/>
      <c r="D597" s="758"/>
      <c r="E597" s="767"/>
      <c r="F597" s="766"/>
      <c r="G597" s="519"/>
      <c r="H597" s="513"/>
      <c r="I597" s="520"/>
      <c r="J597" s="457"/>
    </row>
    <row r="598" spans="1:10" s="486" customFormat="1" ht="16.5" customHeight="1" x14ac:dyDescent="0.2">
      <c r="A598" s="452"/>
      <c r="B598" s="505" t="s">
        <v>19</v>
      </c>
      <c r="C598" s="521"/>
      <c r="D598" s="765"/>
      <c r="E598" s="769"/>
      <c r="F598" s="768"/>
      <c r="G598" s="519"/>
      <c r="H598" s="513"/>
      <c r="I598" s="520"/>
      <c r="J598" s="457"/>
    </row>
    <row r="599" spans="1:10" s="486" customFormat="1" ht="16.5" customHeight="1" x14ac:dyDescent="0.2">
      <c r="A599" s="452"/>
      <c r="B599" s="514"/>
      <c r="C599" s="515"/>
      <c r="D599" s="758"/>
      <c r="E599" s="767"/>
      <c r="F599" s="766"/>
      <c r="G599" s="519"/>
      <c r="H599" s="513"/>
      <c r="I599" s="520"/>
      <c r="J599" s="457"/>
    </row>
    <row r="600" spans="1:10" s="486" customFormat="1" ht="16.5" customHeight="1" x14ac:dyDescent="0.2">
      <c r="A600" s="452"/>
      <c r="B600" s="505" t="s">
        <v>44</v>
      </c>
      <c r="C600" s="521"/>
      <c r="D600" s="765"/>
      <c r="E600" s="769"/>
      <c r="F600" s="768"/>
      <c r="G600" s="519"/>
      <c r="H600" s="513"/>
      <c r="I600" s="520"/>
    </row>
    <row r="601" spans="1:10" s="486" customFormat="1" ht="16.5" customHeight="1" x14ac:dyDescent="0.2">
      <c r="A601" s="452"/>
      <c r="B601" s="514"/>
      <c r="C601" s="515"/>
      <c r="D601" s="758"/>
      <c r="E601" s="767"/>
      <c r="F601" s="766"/>
      <c r="G601" s="519"/>
      <c r="H601" s="513"/>
      <c r="I601" s="520"/>
      <c r="J601" s="457"/>
    </row>
    <row r="602" spans="1:10" s="486" customFormat="1" ht="16.5" customHeight="1" x14ac:dyDescent="0.2">
      <c r="A602" s="452"/>
      <c r="B602" s="523" t="s">
        <v>42</v>
      </c>
      <c r="C602" s="521"/>
      <c r="D602" s="765"/>
      <c r="E602" s="764"/>
      <c r="F602" s="763"/>
      <c r="G602" s="519"/>
      <c r="H602" s="513"/>
      <c r="I602" s="520"/>
    </row>
    <row r="603" spans="1:10" s="486" customFormat="1" ht="16.5" customHeight="1" x14ac:dyDescent="0.2">
      <c r="A603" s="452"/>
      <c r="B603" s="526" t="s">
        <v>83</v>
      </c>
      <c r="C603" s="515"/>
      <c r="D603" s="762"/>
      <c r="E603" s="568"/>
      <c r="F603" s="570"/>
      <c r="G603" s="540"/>
      <c r="H603" s="513"/>
      <c r="I603" s="520"/>
      <c r="J603" s="457"/>
    </row>
    <row r="604" spans="1:10" s="486" customFormat="1" ht="16.5" customHeight="1" x14ac:dyDescent="0.2">
      <c r="A604" s="452"/>
      <c r="B604" s="530" t="s">
        <v>84</v>
      </c>
      <c r="C604" s="531"/>
      <c r="D604" s="761"/>
      <c r="E604" s="760"/>
      <c r="F604" s="759"/>
      <c r="G604" s="468"/>
      <c r="H604" s="541"/>
      <c r="I604" s="520"/>
    </row>
    <row r="605" spans="1:10" s="486" customFormat="1" ht="16.5" customHeight="1" thickBot="1" x14ac:dyDescent="0.25">
      <c r="A605" s="452"/>
      <c r="B605" s="535"/>
      <c r="C605" s="515"/>
      <c r="D605" s="758"/>
      <c r="E605" s="757"/>
      <c r="F605" s="756"/>
      <c r="G605" s="468"/>
      <c r="H605" s="541"/>
      <c r="I605" s="520"/>
    </row>
    <row r="606" spans="1:10" ht="16.5" customHeight="1" thickBot="1" x14ac:dyDescent="0.25">
      <c r="B606" s="536" t="s">
        <v>168</v>
      </c>
      <c r="C606" s="537"/>
      <c r="D606" s="537"/>
      <c r="E606" s="755">
        <v>455811821.08097094</v>
      </c>
      <c r="F606" s="754">
        <v>-4.6680450244034222E-2</v>
      </c>
      <c r="I606" s="111"/>
      <c r="J606" s="104"/>
    </row>
    <row r="607" spans="1:10" ht="16.5" customHeight="1" x14ac:dyDescent="0.2">
      <c r="B607" s="467"/>
      <c r="C607" s="468"/>
      <c r="D607" s="468"/>
      <c r="E607" s="468"/>
      <c r="F607" s="468"/>
      <c r="I607" s="111"/>
      <c r="J607" s="104"/>
    </row>
    <row r="608" spans="1:10" ht="16.5" customHeight="1" x14ac:dyDescent="0.2">
      <c r="I608" s="111"/>
    </row>
    <row r="609" spans="1:10" s="136" customFormat="1" ht="39" customHeight="1" x14ac:dyDescent="0.2">
      <c r="A609" s="6"/>
      <c r="B609" s="5"/>
      <c r="C609" s="3"/>
      <c r="D609" s="3"/>
      <c r="E609" s="3"/>
      <c r="F609" s="3"/>
      <c r="G609" s="3"/>
      <c r="H609" s="3"/>
      <c r="I609" s="85"/>
      <c r="J609" s="104"/>
    </row>
  </sheetData>
  <dataConsolidate/>
  <mergeCells count="90">
    <mergeCell ref="B580:D580"/>
    <mergeCell ref="B567:D567"/>
    <mergeCell ref="B578:D578"/>
    <mergeCell ref="B581:D581"/>
    <mergeCell ref="B568:D568"/>
    <mergeCell ref="B569:D569"/>
    <mergeCell ref="B571:D571"/>
    <mergeCell ref="B575:D575"/>
    <mergeCell ref="B577:D577"/>
    <mergeCell ref="B574:D574"/>
    <mergeCell ref="B570:D570"/>
    <mergeCell ref="B576:D576"/>
    <mergeCell ref="B566:D566"/>
    <mergeCell ref="B555:D555"/>
    <mergeCell ref="B560:D560"/>
    <mergeCell ref="B559:D559"/>
    <mergeCell ref="B544:D544"/>
    <mergeCell ref="B551:D551"/>
    <mergeCell ref="B552:D552"/>
    <mergeCell ref="B553:D553"/>
    <mergeCell ref="B563:D563"/>
    <mergeCell ref="B565:D565"/>
    <mergeCell ref="B545:D545"/>
    <mergeCell ref="B547:D547"/>
    <mergeCell ref="B537:D537"/>
    <mergeCell ref="B538:D538"/>
    <mergeCell ref="B541:D541"/>
    <mergeCell ref="B542:D542"/>
    <mergeCell ref="B539:D539"/>
    <mergeCell ref="B540:D540"/>
    <mergeCell ref="B513:C513"/>
    <mergeCell ref="B557:D557"/>
    <mergeCell ref="B509:C509"/>
    <mergeCell ref="B522:D522"/>
    <mergeCell ref="B523:D523"/>
    <mergeCell ref="B524:D524"/>
    <mergeCell ref="B548:D548"/>
    <mergeCell ref="B526:D526"/>
    <mergeCell ref="B531:D531"/>
    <mergeCell ref="B527:D527"/>
    <mergeCell ref="B480:C480"/>
    <mergeCell ref="B492:C492"/>
    <mergeCell ref="B491:C491"/>
    <mergeCell ref="B489:C489"/>
    <mergeCell ref="B493:C493"/>
    <mergeCell ref="B536:D536"/>
    <mergeCell ref="B511:C511"/>
    <mergeCell ref="B510:C510"/>
    <mergeCell ref="B519:C519"/>
    <mergeCell ref="B515:C515"/>
    <mergeCell ref="B495:C495"/>
    <mergeCell ref="B501:C501"/>
    <mergeCell ref="B484:C484"/>
    <mergeCell ref="B479:C479"/>
    <mergeCell ref="B496:C496"/>
    <mergeCell ref="B558:D558"/>
    <mergeCell ref="B533:D533"/>
    <mergeCell ref="B534:D534"/>
    <mergeCell ref="B543:D543"/>
    <mergeCell ref="B556:D556"/>
    <mergeCell ref="B505:C505"/>
    <mergeCell ref="B550:D550"/>
    <mergeCell ref="B508:C508"/>
    <mergeCell ref="B512:C512"/>
    <mergeCell ref="B500:C500"/>
    <mergeCell ref="B481:C481"/>
    <mergeCell ref="B498:C498"/>
    <mergeCell ref="B499:C499"/>
    <mergeCell ref="B490:C490"/>
    <mergeCell ref="B485:C485"/>
    <mergeCell ref="B506:C506"/>
    <mergeCell ref="B514:C514"/>
    <mergeCell ref="B535:D535"/>
    <mergeCell ref="B586:C586"/>
    <mergeCell ref="B477:C477"/>
    <mergeCell ref="B494:C494"/>
    <mergeCell ref="B507:C507"/>
    <mergeCell ref="B497:C497"/>
    <mergeCell ref="B478:C478"/>
    <mergeCell ref="B502:C502"/>
    <mergeCell ref="B579:D579"/>
    <mergeCell ref="B562:D562"/>
    <mergeCell ref="B564:D564"/>
    <mergeCell ref="B572:D572"/>
    <mergeCell ref="B525:D525"/>
    <mergeCell ref="B520:D520"/>
    <mergeCell ref="B549:D549"/>
    <mergeCell ref="B521:D521"/>
    <mergeCell ref="B532:D532"/>
    <mergeCell ref="B561:D561"/>
  </mergeCells>
  <printOptions headings="1"/>
  <pageMargins left="0.19685039370078741" right="0.19685039370078741" top="0.27559055118110237" bottom="0.19685039370078741" header="0.31496062992125984" footer="0.51181102362204722"/>
  <pageSetup paperSize="9" scale="32" fitToHeight="7" orientation="portrait" verticalDpi="1200" r:id="rId1"/>
  <headerFooter alignWithMargins="0"/>
  <rowBreaks count="4" manualBreakCount="4">
    <brk id="135" max="8" man="1"/>
    <brk id="268" max="8" man="1"/>
    <brk id="384" max="8" man="1"/>
    <brk id="472"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tabColor indexed="45"/>
  </sheetPr>
  <dimension ref="A1:I23"/>
  <sheetViews>
    <sheetView showZeros="0" view="pageBreakPreview" zoomScale="115" zoomScaleNormal="100" zoomScaleSheetLayoutView="115" workbookViewId="0">
      <selection activeCell="D21" sqref="D21:F21"/>
    </sheetView>
  </sheetViews>
  <sheetFormatPr baseColWidth="10" defaultRowHeight="11.25" x14ac:dyDescent="0.2"/>
  <cols>
    <col min="1" max="1" width="4" style="6" customWidth="1"/>
    <col min="2" max="2" width="45.42578125" style="5" customWidth="1"/>
    <col min="3" max="3" width="13.7109375" style="3" customWidth="1"/>
    <col min="4" max="4" width="14.7109375" style="3" customWidth="1"/>
    <col min="5" max="5" width="2.28515625" style="3" customWidth="1"/>
    <col min="6" max="6" width="10.42578125" style="3" customWidth="1"/>
    <col min="7" max="7" width="2.5703125" style="3" customWidth="1"/>
    <col min="8" max="16384" width="11.42578125" style="5"/>
  </cols>
  <sheetData>
    <row r="1" spans="1:9" x14ac:dyDescent="0.2">
      <c r="B1" s="43"/>
      <c r="G1" s="4"/>
    </row>
    <row r="2" spans="1:9" s="136" customFormat="1" ht="24.75" customHeight="1" x14ac:dyDescent="0.15">
      <c r="A2" s="6"/>
      <c r="B2" s="137" t="s">
        <v>332</v>
      </c>
      <c r="C2" s="138"/>
      <c r="D2" s="138"/>
      <c r="E2" s="138"/>
      <c r="F2" s="138"/>
      <c r="G2" s="138"/>
    </row>
    <row r="3" spans="1:9" ht="12" customHeight="1" x14ac:dyDescent="0.2">
      <c r="B3" s="9">
        <f>Maladie_mnt!B3</f>
        <v>0</v>
      </c>
      <c r="C3" s="11" t="str">
        <f>Maladie_mnt!C3</f>
        <v>MOIS D'OCTOBRE 2024</v>
      </c>
      <c r="D3" s="11"/>
      <c r="H3" s="3"/>
      <c r="I3" s="3"/>
    </row>
    <row r="4" spans="1:9" ht="19.5" customHeight="1" x14ac:dyDescent="0.2">
      <c r="B4" s="12" t="s">
        <v>46</v>
      </c>
      <c r="C4" s="87"/>
      <c r="D4" s="139"/>
      <c r="E4" s="139"/>
      <c r="F4" s="140"/>
      <c r="G4" s="86"/>
    </row>
    <row r="5" spans="1:9" ht="25.5" customHeight="1" x14ac:dyDescent="0.2">
      <c r="B5" s="141" t="s">
        <v>15</v>
      </c>
      <c r="C5" s="142"/>
      <c r="D5" s="189" t="s">
        <v>6</v>
      </c>
      <c r="E5" s="143"/>
      <c r="F5" s="341" t="s">
        <v>333</v>
      </c>
      <c r="G5" s="144"/>
    </row>
    <row r="6" spans="1:9" ht="25.5" customHeight="1" x14ac:dyDescent="0.2">
      <c r="B6" s="145" t="s">
        <v>32</v>
      </c>
      <c r="C6" s="146"/>
      <c r="D6" s="365"/>
      <c r="E6" s="257"/>
      <c r="F6" s="388"/>
      <c r="G6" s="144"/>
    </row>
    <row r="7" spans="1:9" s="95" customFormat="1" ht="25.5" customHeight="1" x14ac:dyDescent="0.2">
      <c r="A7" s="91"/>
      <c r="B7" s="147" t="s">
        <v>16</v>
      </c>
      <c r="C7" s="148"/>
      <c r="D7" s="364"/>
      <c r="E7" s="258"/>
      <c r="F7" s="239"/>
      <c r="G7" s="94"/>
    </row>
    <row r="8" spans="1:9" ht="15" hidden="1" customHeight="1" x14ac:dyDescent="0.2">
      <c r="B8" s="149" t="s">
        <v>334</v>
      </c>
      <c r="C8" s="68"/>
      <c r="D8" s="364">
        <v>630025966.21999979</v>
      </c>
      <c r="E8" s="258"/>
      <c r="F8" s="239">
        <v>6.9897113692938051E-2</v>
      </c>
      <c r="G8" s="20"/>
    </row>
    <row r="9" spans="1:9" ht="15" hidden="1" customHeight="1" x14ac:dyDescent="0.2">
      <c r="B9" s="149" t="s">
        <v>335</v>
      </c>
      <c r="C9" s="68"/>
      <c r="D9" s="364"/>
      <c r="E9" s="258"/>
      <c r="F9" s="239"/>
      <c r="G9" s="20"/>
    </row>
    <row r="10" spans="1:9" ht="15" customHeight="1" x14ac:dyDescent="0.2">
      <c r="B10" s="149" t="s">
        <v>317</v>
      </c>
      <c r="C10" s="68"/>
      <c r="D10" s="364">
        <v>630025966.21999979</v>
      </c>
      <c r="E10" s="258"/>
      <c r="F10" s="239">
        <v>6.9897113692938051E-2</v>
      </c>
      <c r="G10" s="20"/>
    </row>
    <row r="11" spans="1:9" ht="24" hidden="1" customHeight="1" x14ac:dyDescent="0.2">
      <c r="B11" s="149" t="s">
        <v>336</v>
      </c>
      <c r="C11" s="68"/>
      <c r="D11" s="364">
        <v>23121099.70999999</v>
      </c>
      <c r="E11" s="258"/>
      <c r="F11" s="239">
        <v>3.8158470065819294E-2</v>
      </c>
      <c r="G11" s="20"/>
    </row>
    <row r="12" spans="1:9" ht="12.75" hidden="1" customHeight="1" x14ac:dyDescent="0.2">
      <c r="B12" s="149" t="s">
        <v>337</v>
      </c>
      <c r="C12" s="68"/>
      <c r="D12" s="364"/>
      <c r="E12" s="258"/>
      <c r="F12" s="239"/>
      <c r="G12" s="20"/>
    </row>
    <row r="13" spans="1:9" ht="13.5" customHeight="1" x14ac:dyDescent="0.2">
      <c r="B13" s="149" t="s">
        <v>318</v>
      </c>
      <c r="C13" s="68"/>
      <c r="D13" s="364">
        <v>23121099.70999999</v>
      </c>
      <c r="E13" s="258"/>
      <c r="F13" s="239">
        <v>3.8158470065819294E-2</v>
      </c>
      <c r="G13" s="20"/>
    </row>
    <row r="14" spans="1:9" ht="21.75" hidden="1" customHeight="1" x14ac:dyDescent="0.2">
      <c r="B14" s="149" t="s">
        <v>338</v>
      </c>
      <c r="C14" s="68"/>
      <c r="D14" s="364">
        <v>13201387.510000005</v>
      </c>
      <c r="E14" s="258"/>
      <c r="F14" s="239">
        <v>4.020744230511597E-2</v>
      </c>
      <c r="G14" s="20"/>
    </row>
    <row r="15" spans="1:9" ht="14.25" hidden="1" customHeight="1" x14ac:dyDescent="0.2">
      <c r="B15" s="149" t="s">
        <v>339</v>
      </c>
      <c r="C15" s="68"/>
      <c r="D15" s="365"/>
      <c r="E15" s="257"/>
      <c r="F15" s="239"/>
      <c r="G15" s="20"/>
    </row>
    <row r="16" spans="1:9" ht="16.5" customHeight="1" x14ac:dyDescent="0.2">
      <c r="B16" s="149" t="s">
        <v>319</v>
      </c>
      <c r="C16" s="68"/>
      <c r="D16" s="364">
        <v>13201387.510000005</v>
      </c>
      <c r="E16" s="258"/>
      <c r="F16" s="239">
        <v>4.020744230511597E-2</v>
      </c>
      <c r="G16" s="20"/>
    </row>
    <row r="17" spans="1:7" s="63" customFormat="1" ht="29.25" customHeight="1" x14ac:dyDescent="0.2">
      <c r="A17" s="61"/>
      <c r="B17" s="151" t="s">
        <v>17</v>
      </c>
      <c r="C17" s="152"/>
      <c r="D17" s="426">
        <v>666348453.43999982</v>
      </c>
      <c r="E17" s="397"/>
      <c r="F17" s="389">
        <v>6.8160009842718194E-2</v>
      </c>
      <c r="G17" s="153"/>
    </row>
    <row r="18" spans="1:7" ht="20.25" customHeight="1" thickBot="1" x14ac:dyDescent="0.25">
      <c r="B18" s="97" t="s">
        <v>18</v>
      </c>
      <c r="C18" s="150"/>
      <c r="D18" s="364"/>
      <c r="E18" s="258"/>
      <c r="F18" s="390"/>
      <c r="G18" s="20"/>
    </row>
    <row r="19" spans="1:7" s="121" customFormat="1" ht="42.75" customHeight="1" thickBot="1" x14ac:dyDescent="0.25">
      <c r="A19" s="114"/>
      <c r="B19" s="154" t="s">
        <v>19</v>
      </c>
      <c r="C19" s="155"/>
      <c r="D19" s="366">
        <v>666348453.43999982</v>
      </c>
      <c r="E19" s="259"/>
      <c r="F19" s="260">
        <v>6.8160009842718194E-2</v>
      </c>
      <c r="G19" s="156"/>
    </row>
    <row r="20" spans="1:7" s="160" customFormat="1" ht="42.75" customHeight="1" thickBot="1" x14ac:dyDescent="0.25">
      <c r="A20" s="6"/>
      <c r="B20" s="157"/>
      <c r="C20" s="158"/>
      <c r="D20" s="159"/>
      <c r="E20" s="159"/>
      <c r="F20" s="188"/>
      <c r="G20" s="47"/>
    </row>
    <row r="21" spans="1:7" s="121" customFormat="1" ht="53.25" customHeight="1" thickBot="1" x14ac:dyDescent="0.25">
      <c r="A21" s="114"/>
      <c r="B21" s="379" t="s">
        <v>44</v>
      </c>
      <c r="C21" s="380"/>
      <c r="D21" s="381">
        <v>10004384.940000001</v>
      </c>
      <c r="E21" s="259"/>
      <c r="F21" s="260">
        <v>-5.9663791552078682E-2</v>
      </c>
      <c r="G21" s="156"/>
    </row>
    <row r="22" spans="1:7" ht="29.25" customHeight="1" x14ac:dyDescent="0.2">
      <c r="B22" s="382"/>
      <c r="C22" s="159"/>
      <c r="D22" s="159"/>
      <c r="E22" s="159"/>
      <c r="F22" s="47"/>
      <c r="G22" s="47"/>
    </row>
    <row r="23" spans="1:7" ht="9" customHeight="1" x14ac:dyDescent="0.2">
      <c r="A23" s="1"/>
      <c r="F23" s="4"/>
      <c r="G23" s="4"/>
    </row>
  </sheetData>
  <dataConsolidate/>
  <pageMargins left="0.19685039370078741" right="0.19685039370078741" top="0.27559055118110237" bottom="0.19685039370078741" header="0.31496062992125984" footer="0.51181102362204722"/>
  <pageSetup paperSize="9" scale="88" orientation="portrait" horizontalDpi="1200" verticalDpi="1200" r:id="rId1"/>
  <headerFooter alignWithMargins="0">
    <oddFooter xml:space="preserve">&amp;R&amp;8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tabColor indexed="45"/>
  </sheetPr>
  <dimension ref="A1:K601"/>
  <sheetViews>
    <sheetView showZeros="0" view="pageBreakPreview" topLeftCell="A430" zoomScale="115" zoomScaleNormal="100" zoomScaleSheetLayoutView="115" workbookViewId="0">
      <selection activeCell="E600" sqref="E600:F600"/>
    </sheetView>
  </sheetViews>
  <sheetFormatPr baseColWidth="10" defaultRowHeight="11.25" x14ac:dyDescent="0.2"/>
  <cols>
    <col min="1" max="1" width="4" style="6" customWidth="1"/>
    <col min="2" max="2" width="64.28515625" style="5" customWidth="1"/>
    <col min="3" max="3" width="15" style="3" bestFit="1" customWidth="1"/>
    <col min="4" max="4" width="14.85546875" style="3" customWidth="1"/>
    <col min="5" max="5" width="15" style="3" customWidth="1"/>
    <col min="6" max="6" width="14.85546875" style="3" bestFit="1" customWidth="1"/>
    <col min="7" max="7" width="3.8554687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5" customHeight="1" x14ac:dyDescent="0.25">
      <c r="B2" s="7" t="s">
        <v>288</v>
      </c>
      <c r="C2" s="8"/>
      <c r="D2" s="8"/>
      <c r="E2" s="8"/>
      <c r="F2" s="8"/>
      <c r="G2" s="8"/>
      <c r="H2" s="8"/>
      <c r="I2" s="8"/>
    </row>
    <row r="3" spans="1:9" ht="12" customHeight="1" x14ac:dyDescent="0.2">
      <c r="B3" s="9"/>
      <c r="C3" s="10" t="str">
        <f>Tousrisques_mnt!C3</f>
        <v>MOIS D'OCTOBRE 2024</v>
      </c>
      <c r="D3" s="11"/>
    </row>
    <row r="4" spans="1:9" ht="14.25" customHeight="1" x14ac:dyDescent="0.2">
      <c r="B4" s="12" t="s">
        <v>173</v>
      </c>
      <c r="C4" s="13"/>
      <c r="D4" s="13"/>
      <c r="E4" s="13"/>
      <c r="F4" s="14"/>
      <c r="G4" s="15"/>
      <c r="H4" s="5"/>
      <c r="I4" s="5"/>
    </row>
    <row r="5" spans="1:9" ht="12" customHeight="1" x14ac:dyDescent="0.2">
      <c r="B5" s="16" t="s">
        <v>4</v>
      </c>
      <c r="C5" s="18" t="s">
        <v>6</v>
      </c>
      <c r="D5" s="219" t="s">
        <v>3</v>
      </c>
      <c r="E5" s="219" t="s">
        <v>237</v>
      </c>
      <c r="F5" s="19" t="str">
        <f>Maladie_mnt!$H$5</f>
        <v>GAM</v>
      </c>
      <c r="G5" s="20"/>
      <c r="H5" s="5"/>
      <c r="I5" s="5"/>
    </row>
    <row r="6" spans="1:9" ht="9.75" customHeight="1" x14ac:dyDescent="0.2">
      <c r="B6" s="21"/>
      <c r="C6" s="17"/>
      <c r="D6" s="220" t="s">
        <v>241</v>
      </c>
      <c r="E6" s="220" t="s">
        <v>239</v>
      </c>
      <c r="F6" s="22" t="str">
        <f>Maladie_mnt!$H$6</f>
        <v>en %</v>
      </c>
      <c r="G6" s="23"/>
      <c r="H6" s="5"/>
      <c r="I6" s="5"/>
    </row>
    <row r="7" spans="1:9" s="28" customFormat="1" ht="16.5" customHeight="1" x14ac:dyDescent="0.2">
      <c r="A7" s="24"/>
      <c r="B7" s="25" t="s">
        <v>170</v>
      </c>
      <c r="C7" s="287"/>
      <c r="D7" s="288"/>
      <c r="E7" s="288"/>
      <c r="F7" s="181"/>
      <c r="G7" s="27"/>
    </row>
    <row r="8" spans="1:9" ht="6.75" customHeight="1" x14ac:dyDescent="0.2">
      <c r="B8" s="29"/>
      <c r="C8" s="289"/>
      <c r="D8" s="290"/>
      <c r="E8" s="290"/>
      <c r="F8" s="179"/>
      <c r="G8" s="20"/>
      <c r="H8" s="5"/>
      <c r="I8" s="5"/>
    </row>
    <row r="9" spans="1:9" s="28" customFormat="1" ht="14.25" customHeight="1" x14ac:dyDescent="0.2">
      <c r="A9" s="24"/>
      <c r="B9" s="31" t="s">
        <v>88</v>
      </c>
      <c r="C9" s="291"/>
      <c r="D9" s="292"/>
      <c r="E9" s="292"/>
      <c r="F9" s="178"/>
      <c r="G9" s="27"/>
    </row>
    <row r="10" spans="1:9" ht="10.5" customHeight="1" x14ac:dyDescent="0.2">
      <c r="B10" s="16" t="s">
        <v>22</v>
      </c>
      <c r="C10" s="289">
        <v>6145759.9100000001</v>
      </c>
      <c r="D10" s="290">
        <v>269318.48000000004</v>
      </c>
      <c r="E10" s="290">
        <v>5838.92</v>
      </c>
      <c r="F10" s="179">
        <v>7.3713331202698962E-2</v>
      </c>
      <c r="G10" s="20"/>
      <c r="H10" s="5"/>
      <c r="I10" s="5"/>
    </row>
    <row r="11" spans="1:9" ht="10.5" customHeight="1" x14ac:dyDescent="0.2">
      <c r="B11" s="16" t="s">
        <v>100</v>
      </c>
      <c r="C11" s="289">
        <v>43211.07</v>
      </c>
      <c r="D11" s="290"/>
      <c r="E11" s="290">
        <v>36.5</v>
      </c>
      <c r="F11" s="179">
        <v>-0.14122580472065693</v>
      </c>
      <c r="G11" s="20"/>
      <c r="H11" s="5"/>
      <c r="I11" s="5"/>
    </row>
    <row r="12" spans="1:9" ht="10.5" customHeight="1" x14ac:dyDescent="0.2">
      <c r="B12" s="16" t="s">
        <v>340</v>
      </c>
      <c r="C12" s="289">
        <v>324512.25</v>
      </c>
      <c r="D12" s="290">
        <v>20660.039999999997</v>
      </c>
      <c r="E12" s="290">
        <v>203.43</v>
      </c>
      <c r="F12" s="179">
        <v>7.7471993509247827E-2</v>
      </c>
      <c r="G12" s="20"/>
      <c r="H12" s="5"/>
      <c r="I12" s="5"/>
    </row>
    <row r="13" spans="1:9" ht="10.5" customHeight="1" x14ac:dyDescent="0.2">
      <c r="B13" s="340" t="s">
        <v>90</v>
      </c>
      <c r="C13" s="289">
        <v>321185.45</v>
      </c>
      <c r="D13" s="290">
        <v>20584.739999999998</v>
      </c>
      <c r="E13" s="290">
        <v>201.89000000000001</v>
      </c>
      <c r="F13" s="179">
        <v>8.1321009934935073E-2</v>
      </c>
      <c r="G13" s="20"/>
      <c r="H13" s="5"/>
      <c r="I13" s="5"/>
    </row>
    <row r="14" spans="1:9" ht="10.5" customHeight="1" x14ac:dyDescent="0.2">
      <c r="B14" s="33" t="s">
        <v>304</v>
      </c>
      <c r="C14" s="289">
        <v>72154.35000000002</v>
      </c>
      <c r="D14" s="290">
        <v>6334.73</v>
      </c>
      <c r="E14" s="290"/>
      <c r="F14" s="179">
        <v>4.4649523478874187E-2</v>
      </c>
      <c r="G14" s="20"/>
      <c r="H14" s="5"/>
      <c r="I14" s="5"/>
    </row>
    <row r="15" spans="1:9" ht="10.5" customHeight="1" x14ac:dyDescent="0.2">
      <c r="B15" s="33" t="s">
        <v>305</v>
      </c>
      <c r="C15" s="289"/>
      <c r="D15" s="290"/>
      <c r="E15" s="290"/>
      <c r="F15" s="179"/>
      <c r="G15" s="20"/>
      <c r="H15" s="5"/>
      <c r="I15" s="5"/>
    </row>
    <row r="16" spans="1:9" ht="10.5" customHeight="1" x14ac:dyDescent="0.2">
      <c r="B16" s="33" t="s">
        <v>306</v>
      </c>
      <c r="C16" s="289"/>
      <c r="D16" s="290"/>
      <c r="E16" s="290"/>
      <c r="F16" s="179"/>
      <c r="G16" s="20"/>
      <c r="H16" s="5"/>
      <c r="I16" s="5"/>
    </row>
    <row r="17" spans="1:9" ht="10.5" customHeight="1" x14ac:dyDescent="0.2">
      <c r="B17" s="33" t="s">
        <v>307</v>
      </c>
      <c r="C17" s="289">
        <v>49272.099999999977</v>
      </c>
      <c r="D17" s="290">
        <v>2191.09</v>
      </c>
      <c r="E17" s="290"/>
      <c r="F17" s="179">
        <v>5.5503357458707603E-2</v>
      </c>
      <c r="G17" s="20"/>
      <c r="H17" s="5"/>
      <c r="I17" s="5"/>
    </row>
    <row r="18" spans="1:9" ht="10.5" customHeight="1" x14ac:dyDescent="0.2">
      <c r="B18" s="33" t="s">
        <v>308</v>
      </c>
      <c r="C18" s="289">
        <v>6768.16</v>
      </c>
      <c r="D18" s="290">
        <v>25.150000000000002</v>
      </c>
      <c r="E18" s="290"/>
      <c r="F18" s="179">
        <v>0.31188773235641842</v>
      </c>
      <c r="G18" s="20"/>
      <c r="H18" s="5"/>
      <c r="I18" s="5"/>
    </row>
    <row r="19" spans="1:9" ht="10.5" customHeight="1" x14ac:dyDescent="0.2">
      <c r="B19" s="33" t="s">
        <v>309</v>
      </c>
      <c r="C19" s="289">
        <v>192990.84</v>
      </c>
      <c r="D19" s="290">
        <v>12033.769999999997</v>
      </c>
      <c r="E19" s="290">
        <v>201.89000000000001</v>
      </c>
      <c r="F19" s="179">
        <v>9.617052542685367E-2</v>
      </c>
      <c r="G19" s="20"/>
      <c r="H19" s="5"/>
      <c r="I19" s="5"/>
    </row>
    <row r="20" spans="1:9" ht="10.5" customHeight="1" x14ac:dyDescent="0.2">
      <c r="B20" s="33" t="s">
        <v>89</v>
      </c>
      <c r="C20" s="289">
        <v>3326.7999999999997</v>
      </c>
      <c r="D20" s="290">
        <v>75.300000000000011</v>
      </c>
      <c r="E20" s="290">
        <v>1.54</v>
      </c>
      <c r="F20" s="179">
        <v>-0.1981044527523278</v>
      </c>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1.25" customHeight="1" x14ac:dyDescent="0.2">
      <c r="B23" s="16" t="s">
        <v>91</v>
      </c>
      <c r="C23" s="289">
        <v>44611.200000000004</v>
      </c>
      <c r="D23" s="290">
        <v>3174.4</v>
      </c>
      <c r="E23" s="290">
        <v>160</v>
      </c>
      <c r="F23" s="179">
        <v>-4.6866988001230458E-2</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184.00000000000003</v>
      </c>
      <c r="D25" s="290">
        <v>184.00000000000003</v>
      </c>
      <c r="E25" s="290"/>
      <c r="F25" s="179">
        <v>-0.58333333333333326</v>
      </c>
      <c r="G25" s="34"/>
      <c r="H25" s="5"/>
      <c r="I25" s="5"/>
    </row>
    <row r="26" spans="1:9" ht="10.5" customHeight="1" x14ac:dyDescent="0.2">
      <c r="B26" s="16" t="s">
        <v>381</v>
      </c>
      <c r="C26" s="289">
        <v>67112.03</v>
      </c>
      <c r="D26" s="290"/>
      <c r="E26" s="290">
        <v>25</v>
      </c>
      <c r="F26" s="179">
        <v>-9.7127010785716617E-2</v>
      </c>
      <c r="G26" s="34"/>
      <c r="H26" s="5"/>
      <c r="I26" s="5"/>
    </row>
    <row r="27" spans="1:9" s="486" customFormat="1" ht="10.5" customHeight="1" x14ac:dyDescent="0.2">
      <c r="A27" s="452"/>
      <c r="B27" s="563" t="s">
        <v>310</v>
      </c>
      <c r="C27" s="568"/>
      <c r="D27" s="569"/>
      <c r="E27" s="569"/>
      <c r="F27" s="570"/>
      <c r="G27" s="571"/>
    </row>
    <row r="28" spans="1:9" s="486" customFormat="1" ht="10.5" customHeight="1" x14ac:dyDescent="0.2">
      <c r="A28" s="452"/>
      <c r="B28" s="563" t="s">
        <v>311</v>
      </c>
      <c r="C28" s="568"/>
      <c r="D28" s="569"/>
      <c r="E28" s="569"/>
      <c r="F28" s="570"/>
      <c r="G28" s="571"/>
    </row>
    <row r="29" spans="1:9" s="486" customFormat="1" ht="10.5" customHeight="1" x14ac:dyDescent="0.2">
      <c r="A29" s="452"/>
      <c r="B29" s="563" t="s">
        <v>312</v>
      </c>
      <c r="C29" s="568"/>
      <c r="D29" s="569"/>
      <c r="E29" s="569"/>
      <c r="F29" s="570"/>
      <c r="G29" s="571"/>
    </row>
    <row r="30" spans="1:9" s="486" customFormat="1" ht="10.5" customHeight="1" x14ac:dyDescent="0.2">
      <c r="A30" s="452"/>
      <c r="B30" s="563" t="s">
        <v>313</v>
      </c>
      <c r="C30" s="568"/>
      <c r="D30" s="569"/>
      <c r="E30" s="569"/>
      <c r="F30" s="570"/>
      <c r="G30" s="571"/>
    </row>
    <row r="31" spans="1:9" s="486" customFormat="1" ht="10.5" customHeight="1" x14ac:dyDescent="0.2">
      <c r="A31" s="452"/>
      <c r="B31" s="574" t="s">
        <v>448</v>
      </c>
      <c r="C31" s="568"/>
      <c r="D31" s="569"/>
      <c r="E31" s="569"/>
      <c r="F31" s="570"/>
      <c r="G31" s="571"/>
    </row>
    <row r="32" spans="1:9" s="486" customFormat="1" ht="10.5" customHeight="1" x14ac:dyDescent="0.2">
      <c r="A32" s="452"/>
      <c r="B32" s="16" t="s">
        <v>489</v>
      </c>
      <c r="C32" s="568"/>
      <c r="D32" s="569"/>
      <c r="E32" s="569"/>
      <c r="F32" s="570"/>
      <c r="G32" s="571"/>
    </row>
    <row r="33" spans="1:9" s="486" customFormat="1" ht="10.5" customHeight="1" x14ac:dyDescent="0.2">
      <c r="A33" s="452"/>
      <c r="B33" s="574" t="s">
        <v>487</v>
      </c>
      <c r="C33" s="568"/>
      <c r="D33" s="569"/>
      <c r="E33" s="569"/>
      <c r="F33" s="570"/>
      <c r="G33" s="571"/>
    </row>
    <row r="34" spans="1:9" ht="10.5" customHeight="1" x14ac:dyDescent="0.2">
      <c r="B34" s="16" t="s">
        <v>99</v>
      </c>
      <c r="C34" s="289">
        <v>1080</v>
      </c>
      <c r="D34" s="290">
        <v>280</v>
      </c>
      <c r="E34" s="290"/>
      <c r="F34" s="179">
        <v>3.3492822966507241E-2</v>
      </c>
      <c r="G34" s="34"/>
      <c r="H34" s="5"/>
      <c r="I34" s="5"/>
    </row>
    <row r="35" spans="1:9" ht="10.5" customHeight="1" x14ac:dyDescent="0.2">
      <c r="B35" s="16" t="s">
        <v>98</v>
      </c>
      <c r="C35" s="289"/>
      <c r="D35" s="290"/>
      <c r="E35" s="290"/>
      <c r="F35" s="179"/>
      <c r="G35" s="36"/>
      <c r="H35" s="5"/>
      <c r="I35" s="5"/>
    </row>
    <row r="36" spans="1:9" s="28" customFormat="1" ht="10.5" customHeight="1" x14ac:dyDescent="0.2">
      <c r="A36" s="24"/>
      <c r="B36" s="16" t="s">
        <v>279</v>
      </c>
      <c r="C36" s="289">
        <v>-382253</v>
      </c>
      <c r="D36" s="290">
        <v>-531</v>
      </c>
      <c r="E36" s="290">
        <v>-365</v>
      </c>
      <c r="F36" s="179">
        <v>0.8533568647605565</v>
      </c>
      <c r="G36" s="36"/>
      <c r="H36" s="5"/>
    </row>
    <row r="37" spans="1:9" s="28" customFormat="1" ht="10.5" customHeight="1" x14ac:dyDescent="0.2">
      <c r="A37" s="24"/>
      <c r="B37" s="35" t="s">
        <v>101</v>
      </c>
      <c r="C37" s="291">
        <v>6244217.459999999</v>
      </c>
      <c r="D37" s="292">
        <v>293085.9200000001</v>
      </c>
      <c r="E37" s="292">
        <v>5898.85</v>
      </c>
      <c r="F37" s="178">
        <v>4.2143271848170016E-2</v>
      </c>
      <c r="G37" s="36"/>
    </row>
    <row r="38" spans="1:9" s="28" customFormat="1" ht="24.75" customHeight="1" x14ac:dyDescent="0.2">
      <c r="A38" s="24"/>
      <c r="B38" s="31" t="s">
        <v>102</v>
      </c>
      <c r="C38" s="291"/>
      <c r="D38" s="292"/>
      <c r="E38" s="292"/>
      <c r="F38" s="178"/>
      <c r="G38" s="20"/>
    </row>
    <row r="39" spans="1:9" ht="10.5" customHeight="1" x14ac:dyDescent="0.2">
      <c r="B39" s="16" t="s">
        <v>104</v>
      </c>
      <c r="C39" s="289">
        <v>6918834.7400000002</v>
      </c>
      <c r="D39" s="290">
        <v>3453511.4600000009</v>
      </c>
      <c r="E39" s="290">
        <v>9791.75</v>
      </c>
      <c r="F39" s="179">
        <v>1.3855426574503005E-2</v>
      </c>
      <c r="G39" s="34"/>
      <c r="H39" s="5"/>
      <c r="I39" s="5"/>
    </row>
    <row r="40" spans="1:9" ht="10.5" customHeight="1" x14ac:dyDescent="0.2">
      <c r="B40" s="33" t="s">
        <v>106</v>
      </c>
      <c r="C40" s="289">
        <v>6909888.6900000013</v>
      </c>
      <c r="D40" s="290">
        <v>3451953.9000000008</v>
      </c>
      <c r="E40" s="290">
        <v>9784.07</v>
      </c>
      <c r="F40" s="179">
        <v>1.3806005163428337E-2</v>
      </c>
      <c r="G40" s="34"/>
      <c r="H40" s="5"/>
      <c r="I40" s="5"/>
    </row>
    <row r="41" spans="1:9" ht="10.5" customHeight="1" x14ac:dyDescent="0.2">
      <c r="B41" s="33" t="s">
        <v>304</v>
      </c>
      <c r="C41" s="289">
        <v>2172833.5700000017</v>
      </c>
      <c r="D41" s="290">
        <v>2118614.0800000015</v>
      </c>
      <c r="E41" s="290">
        <v>4157.0599999999995</v>
      </c>
      <c r="F41" s="179">
        <v>-2.9842621142209924E-2</v>
      </c>
      <c r="G41" s="34"/>
      <c r="H41" s="5"/>
      <c r="I41" s="5"/>
    </row>
    <row r="42" spans="1:9" ht="10.5" customHeight="1" x14ac:dyDescent="0.2">
      <c r="B42" s="33" t="s">
        <v>305</v>
      </c>
      <c r="C42" s="289"/>
      <c r="D42" s="290"/>
      <c r="E42" s="290"/>
      <c r="F42" s="179"/>
      <c r="G42" s="34"/>
      <c r="H42" s="5"/>
      <c r="I42" s="5"/>
    </row>
    <row r="43" spans="1:9" ht="10.5" customHeight="1" x14ac:dyDescent="0.2">
      <c r="B43" s="33" t="s">
        <v>306</v>
      </c>
      <c r="C43" s="289">
        <v>937149.83999999973</v>
      </c>
      <c r="D43" s="290">
        <v>934835.26999999979</v>
      </c>
      <c r="E43" s="290">
        <v>1770.6999999999998</v>
      </c>
      <c r="F43" s="179">
        <v>-3.635069054741924E-2</v>
      </c>
      <c r="G43" s="34"/>
      <c r="H43" s="5"/>
      <c r="I43" s="5"/>
    </row>
    <row r="44" spans="1:9" ht="10.5" customHeight="1" x14ac:dyDescent="0.2">
      <c r="B44" s="33" t="s">
        <v>307</v>
      </c>
      <c r="C44" s="289">
        <v>447953.35999999981</v>
      </c>
      <c r="D44" s="290">
        <v>9171.3799999999992</v>
      </c>
      <c r="E44" s="290">
        <v>556.66000000000008</v>
      </c>
      <c r="F44" s="179">
        <v>4.1358269703515083E-2</v>
      </c>
      <c r="G44" s="34"/>
      <c r="H44" s="5"/>
      <c r="I44" s="5"/>
    </row>
    <row r="45" spans="1:9" ht="10.5" customHeight="1" x14ac:dyDescent="0.2">
      <c r="B45" s="33" t="s">
        <v>308</v>
      </c>
      <c r="C45" s="289">
        <v>2745185.3499999992</v>
      </c>
      <c r="D45" s="290">
        <v>304332.5799999999</v>
      </c>
      <c r="E45" s="290">
        <v>2673.92</v>
      </c>
      <c r="F45" s="179">
        <v>5.7226498441412366E-2</v>
      </c>
      <c r="G45" s="34"/>
      <c r="H45" s="5"/>
      <c r="I45" s="5"/>
    </row>
    <row r="46" spans="1:9" ht="10.5" customHeight="1" x14ac:dyDescent="0.2">
      <c r="B46" s="33" t="s">
        <v>309</v>
      </c>
      <c r="C46" s="289">
        <v>606766.57000000007</v>
      </c>
      <c r="D46" s="290">
        <v>85000.589999999967</v>
      </c>
      <c r="E46" s="290">
        <v>625.73000000000013</v>
      </c>
      <c r="F46" s="179">
        <v>5.1915350752310241E-2</v>
      </c>
      <c r="G46" s="34"/>
      <c r="H46" s="5"/>
      <c r="I46" s="5"/>
    </row>
    <row r="47" spans="1:9" ht="10.5" customHeight="1" x14ac:dyDescent="0.2">
      <c r="B47" s="33" t="s">
        <v>105</v>
      </c>
      <c r="C47" s="289">
        <v>8946.0499999999993</v>
      </c>
      <c r="D47" s="290">
        <v>1557.5599999999997</v>
      </c>
      <c r="E47" s="290">
        <v>7.68</v>
      </c>
      <c r="F47" s="179">
        <v>5.3523797186615152E-2</v>
      </c>
      <c r="G47" s="34"/>
      <c r="H47" s="5"/>
      <c r="I47" s="5"/>
    </row>
    <row r="48" spans="1:9" ht="10.5" customHeight="1" x14ac:dyDescent="0.2">
      <c r="B48" s="16" t="s">
        <v>22</v>
      </c>
      <c r="C48" s="289">
        <v>2152247.56</v>
      </c>
      <c r="D48" s="290">
        <v>246311.44999999998</v>
      </c>
      <c r="E48" s="290">
        <v>2050.23</v>
      </c>
      <c r="F48" s="179">
        <v>9.0773738472812227E-2</v>
      </c>
      <c r="G48" s="34"/>
      <c r="H48" s="5"/>
      <c r="I48" s="5"/>
    </row>
    <row r="49" spans="1:9" ht="10.5" customHeight="1" x14ac:dyDescent="0.2">
      <c r="B49" s="16" t="s">
        <v>107</v>
      </c>
      <c r="C49" s="289">
        <v>1528501.7200000004</v>
      </c>
      <c r="D49" s="290">
        <v>1528501.7200000004</v>
      </c>
      <c r="E49" s="290">
        <v>2536.09</v>
      </c>
      <c r="F49" s="179">
        <v>0.14207155392643633</v>
      </c>
      <c r="G49" s="34"/>
      <c r="H49" s="5"/>
      <c r="I49" s="5"/>
    </row>
    <row r="50" spans="1:9" ht="10.5" customHeight="1" x14ac:dyDescent="0.2">
      <c r="B50" s="33" t="s">
        <v>110</v>
      </c>
      <c r="C50" s="289">
        <v>393325.64000000007</v>
      </c>
      <c r="D50" s="290">
        <v>393325.64000000007</v>
      </c>
      <c r="E50" s="290">
        <v>591.44000000000005</v>
      </c>
      <c r="F50" s="179">
        <v>0.11577699724183055</v>
      </c>
      <c r="G50" s="34"/>
      <c r="H50" s="5"/>
      <c r="I50" s="5"/>
    </row>
    <row r="51" spans="1:9" ht="10.5" customHeight="1" x14ac:dyDescent="0.2">
      <c r="B51" s="33" t="s">
        <v>109</v>
      </c>
      <c r="C51" s="289">
        <v>1129426.08</v>
      </c>
      <c r="D51" s="290">
        <v>1129426.08</v>
      </c>
      <c r="E51" s="290">
        <v>1944.65</v>
      </c>
      <c r="F51" s="179">
        <v>0.15519122243503447</v>
      </c>
      <c r="G51" s="34"/>
      <c r="H51" s="5"/>
      <c r="I51" s="5"/>
    </row>
    <row r="52" spans="1:9" ht="10.5" customHeight="1" x14ac:dyDescent="0.2">
      <c r="B52" s="33" t="s">
        <v>112</v>
      </c>
      <c r="C52" s="289">
        <v>5750</v>
      </c>
      <c r="D52" s="290">
        <v>5750</v>
      </c>
      <c r="E52" s="290"/>
      <c r="F52" s="179">
        <v>-0.29447852760736193</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6927.6</v>
      </c>
      <c r="D56" s="290">
        <v>6927.6</v>
      </c>
      <c r="E56" s="290"/>
      <c r="F56" s="179">
        <v>6.6445182724250706E-4</v>
      </c>
      <c r="G56" s="34"/>
      <c r="H56" s="5"/>
      <c r="I56" s="5"/>
    </row>
    <row r="57" spans="1:9" ht="10.5" customHeight="1" x14ac:dyDescent="0.2">
      <c r="B57" s="16" t="s">
        <v>381</v>
      </c>
      <c r="C57" s="289">
        <v>28633.329999999998</v>
      </c>
      <c r="D57" s="290"/>
      <c r="E57" s="290">
        <v>30</v>
      </c>
      <c r="F57" s="179">
        <v>0.18647443844807454</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94</v>
      </c>
      <c r="C62" s="289"/>
      <c r="D62" s="290"/>
      <c r="E62" s="290"/>
      <c r="F62" s="179"/>
      <c r="G62" s="34"/>
      <c r="H62" s="5"/>
      <c r="I62" s="5"/>
    </row>
    <row r="63" spans="1:9" ht="10.5" customHeight="1" x14ac:dyDescent="0.2">
      <c r="B63" s="16" t="s">
        <v>92</v>
      </c>
      <c r="C63" s="289"/>
      <c r="D63" s="290"/>
      <c r="E63" s="290"/>
      <c r="F63" s="179"/>
      <c r="G63" s="34"/>
      <c r="H63" s="5"/>
      <c r="I63" s="5"/>
    </row>
    <row r="64" spans="1:9" ht="10.5" customHeight="1" x14ac:dyDescent="0.2">
      <c r="B64" s="16" t="s">
        <v>93</v>
      </c>
      <c r="C64" s="289"/>
      <c r="D64" s="290"/>
      <c r="E64" s="290"/>
      <c r="F64" s="179"/>
      <c r="G64" s="27"/>
      <c r="H64" s="5"/>
      <c r="I64" s="5"/>
    </row>
    <row r="65" spans="1:9" s="28" customFormat="1" ht="10.5" customHeight="1" x14ac:dyDescent="0.2">
      <c r="A65" s="24"/>
      <c r="B65" s="16" t="s">
        <v>91</v>
      </c>
      <c r="C65" s="289">
        <v>7043.84</v>
      </c>
      <c r="D65" s="290">
        <v>1057.5999999999999</v>
      </c>
      <c r="E65" s="290"/>
      <c r="F65" s="179">
        <v>0.35183934164465991</v>
      </c>
      <c r="G65" s="20"/>
      <c r="H65" s="5"/>
    </row>
    <row r="66" spans="1:9" ht="10.5" customHeight="1" x14ac:dyDescent="0.2">
      <c r="B66" s="16" t="s">
        <v>100</v>
      </c>
      <c r="C66" s="289">
        <v>1006.57</v>
      </c>
      <c r="D66" s="290"/>
      <c r="E66" s="290"/>
      <c r="F66" s="179"/>
      <c r="G66" s="34"/>
      <c r="H66" s="5"/>
      <c r="I66" s="5"/>
    </row>
    <row r="67" spans="1:9" ht="10.5" customHeight="1" x14ac:dyDescent="0.2">
      <c r="B67" s="16" t="s">
        <v>97</v>
      </c>
      <c r="C67" s="289"/>
      <c r="D67" s="290"/>
      <c r="E67" s="290"/>
      <c r="F67" s="179"/>
      <c r="G67" s="34"/>
      <c r="H67" s="5"/>
      <c r="I67" s="5"/>
    </row>
    <row r="68" spans="1:9" ht="10.5" customHeight="1" x14ac:dyDescent="0.2">
      <c r="B68" s="16" t="s">
        <v>303</v>
      </c>
      <c r="C68" s="289"/>
      <c r="D68" s="290"/>
      <c r="E68" s="290"/>
      <c r="F68" s="179"/>
      <c r="G68" s="34"/>
      <c r="H68" s="5"/>
      <c r="I68" s="5"/>
    </row>
    <row r="69" spans="1:9" ht="10.5" customHeight="1" x14ac:dyDescent="0.2">
      <c r="B69" s="268" t="s">
        <v>255</v>
      </c>
      <c r="C69" s="289"/>
      <c r="D69" s="290"/>
      <c r="E69" s="290"/>
      <c r="F69" s="179"/>
      <c r="G69" s="34"/>
      <c r="H69" s="5"/>
      <c r="I69" s="5"/>
    </row>
    <row r="70" spans="1:9" ht="10.5" customHeight="1" x14ac:dyDescent="0.2">
      <c r="B70" s="574" t="s">
        <v>447</v>
      </c>
      <c r="C70" s="289"/>
      <c r="D70" s="290"/>
      <c r="E70" s="290"/>
      <c r="F70" s="179"/>
      <c r="G70" s="34"/>
      <c r="H70" s="5"/>
      <c r="I70" s="5"/>
    </row>
    <row r="71" spans="1:9" ht="10.5" customHeight="1" x14ac:dyDescent="0.2">
      <c r="B71" s="16" t="s">
        <v>489</v>
      </c>
      <c r="C71" s="289"/>
      <c r="D71" s="290"/>
      <c r="E71" s="290"/>
      <c r="F71" s="179"/>
      <c r="G71" s="34"/>
      <c r="H71" s="5"/>
      <c r="I71" s="5"/>
    </row>
    <row r="72" spans="1:9" ht="10.5" customHeight="1" x14ac:dyDescent="0.2">
      <c r="B72" s="574" t="s">
        <v>487</v>
      </c>
      <c r="C72" s="289"/>
      <c r="D72" s="290"/>
      <c r="E72" s="290"/>
      <c r="F72" s="179"/>
      <c r="G72" s="34"/>
      <c r="H72" s="5"/>
      <c r="I72" s="5"/>
    </row>
    <row r="73" spans="1:9" ht="10.5" customHeight="1" x14ac:dyDescent="0.2">
      <c r="B73" s="16" t="s">
        <v>99</v>
      </c>
      <c r="C73" s="289"/>
      <c r="D73" s="290"/>
      <c r="E73" s="290"/>
      <c r="F73" s="179"/>
      <c r="G73" s="20"/>
      <c r="H73" s="5"/>
      <c r="I73" s="5"/>
    </row>
    <row r="74" spans="1:9" ht="10.5" customHeight="1" x14ac:dyDescent="0.2">
      <c r="B74" s="16" t="s">
        <v>98</v>
      </c>
      <c r="C74" s="289"/>
      <c r="D74" s="290"/>
      <c r="E74" s="290"/>
      <c r="F74" s="179"/>
      <c r="G74" s="36"/>
      <c r="H74" s="5"/>
      <c r="I74" s="5"/>
    </row>
    <row r="75" spans="1:9" s="28" customFormat="1" ht="10.5" customHeight="1" x14ac:dyDescent="0.2">
      <c r="A75" s="24"/>
      <c r="B75" s="16" t="s">
        <v>279</v>
      </c>
      <c r="C75" s="289">
        <v>-197570</v>
      </c>
      <c r="D75" s="290">
        <v>-1924</v>
      </c>
      <c r="E75" s="290">
        <v>-266</v>
      </c>
      <c r="F75" s="179">
        <v>0.84968121857826295</v>
      </c>
      <c r="G75" s="34"/>
      <c r="H75" s="5"/>
    </row>
    <row r="76" spans="1:9" ht="9" customHeight="1" x14ac:dyDescent="0.2">
      <c r="B76" s="35" t="s">
        <v>108</v>
      </c>
      <c r="C76" s="291">
        <v>10445645.360000001</v>
      </c>
      <c r="D76" s="292">
        <v>5234385.830000001</v>
      </c>
      <c r="E76" s="292">
        <v>14142.07</v>
      </c>
      <c r="F76" s="178">
        <v>3.7755184974190614E-2</v>
      </c>
      <c r="G76" s="36"/>
      <c r="H76" s="5"/>
      <c r="I76" s="5"/>
    </row>
    <row r="77" spans="1:9" s="28" customFormat="1" ht="13.5" customHeight="1" x14ac:dyDescent="0.2">
      <c r="A77" s="24"/>
      <c r="B77" s="31" t="s">
        <v>341</v>
      </c>
      <c r="C77" s="291"/>
      <c r="D77" s="292"/>
      <c r="E77" s="292"/>
      <c r="F77" s="178"/>
      <c r="G77" s="34"/>
    </row>
    <row r="78" spans="1:9" ht="10.5" customHeight="1" x14ac:dyDescent="0.2">
      <c r="B78" s="16" t="s">
        <v>22</v>
      </c>
      <c r="C78" s="289">
        <v>8298007.4700000007</v>
      </c>
      <c r="D78" s="290">
        <v>515629.93</v>
      </c>
      <c r="E78" s="290">
        <v>7889.1500000000005</v>
      </c>
      <c r="F78" s="179">
        <v>7.8086808292759713E-2</v>
      </c>
      <c r="G78" s="34"/>
      <c r="H78" s="5"/>
      <c r="I78" s="5"/>
    </row>
    <row r="79" spans="1:9" ht="10.5" customHeight="1" x14ac:dyDescent="0.2">
      <c r="B79" s="16" t="s">
        <v>104</v>
      </c>
      <c r="C79" s="289">
        <v>7243346.9900000002</v>
      </c>
      <c r="D79" s="290">
        <v>3474171.5000000009</v>
      </c>
      <c r="E79" s="290">
        <v>9995.1799999999985</v>
      </c>
      <c r="F79" s="179">
        <v>1.6544374457079236E-2</v>
      </c>
      <c r="G79" s="27"/>
      <c r="H79" s="5"/>
      <c r="I79" s="5"/>
    </row>
    <row r="80" spans="1:9" s="28" customFormat="1" ht="10.5" customHeight="1" x14ac:dyDescent="0.2">
      <c r="A80" s="24"/>
      <c r="B80" s="33" t="s">
        <v>106</v>
      </c>
      <c r="C80" s="289">
        <v>7231074.1400000006</v>
      </c>
      <c r="D80" s="290">
        <v>3472538.6400000011</v>
      </c>
      <c r="E80" s="290">
        <v>9985.9599999999991</v>
      </c>
      <c r="F80" s="179">
        <v>1.6625424517954457E-2</v>
      </c>
      <c r="G80" s="27"/>
      <c r="H80" s="5"/>
    </row>
    <row r="81" spans="1:9" s="28" customFormat="1" ht="10.5" customHeight="1" x14ac:dyDescent="0.2">
      <c r="A81" s="24"/>
      <c r="B81" s="33" t="s">
        <v>304</v>
      </c>
      <c r="C81" s="289">
        <v>2244987.9200000013</v>
      </c>
      <c r="D81" s="290">
        <v>2124948.8100000015</v>
      </c>
      <c r="E81" s="290">
        <v>4157.0599999999995</v>
      </c>
      <c r="F81" s="179">
        <v>-2.7614047170855693E-2</v>
      </c>
      <c r="G81" s="27"/>
      <c r="H81" s="5"/>
    </row>
    <row r="82" spans="1:9" s="28" customFormat="1" ht="10.5" customHeight="1" x14ac:dyDescent="0.2">
      <c r="A82" s="24"/>
      <c r="B82" s="33" t="s">
        <v>305</v>
      </c>
      <c r="C82" s="289"/>
      <c r="D82" s="290"/>
      <c r="E82" s="290"/>
      <c r="F82" s="179"/>
      <c r="G82" s="27"/>
      <c r="H82" s="5"/>
    </row>
    <row r="83" spans="1:9" s="28" customFormat="1" ht="10.5" customHeight="1" x14ac:dyDescent="0.2">
      <c r="A83" s="24"/>
      <c r="B83" s="33" t="s">
        <v>306</v>
      </c>
      <c r="C83" s="289">
        <v>937149.83999999973</v>
      </c>
      <c r="D83" s="290">
        <v>934835.26999999979</v>
      </c>
      <c r="E83" s="290">
        <v>1770.6999999999998</v>
      </c>
      <c r="F83" s="179">
        <v>-3.6410982923995139E-2</v>
      </c>
      <c r="G83" s="27"/>
      <c r="H83" s="5"/>
    </row>
    <row r="84" spans="1:9" s="28" customFormat="1" ht="10.5" customHeight="1" x14ac:dyDescent="0.2">
      <c r="A84" s="24"/>
      <c r="B84" s="33" t="s">
        <v>307</v>
      </c>
      <c r="C84" s="289">
        <v>497225.45999999979</v>
      </c>
      <c r="D84" s="290">
        <v>11362.47</v>
      </c>
      <c r="E84" s="290">
        <v>556.66000000000008</v>
      </c>
      <c r="F84" s="179">
        <v>4.2743018614148864E-2</v>
      </c>
      <c r="G84" s="27"/>
      <c r="H84" s="5"/>
    </row>
    <row r="85" spans="1:9" s="28" customFormat="1" ht="10.5" customHeight="1" x14ac:dyDescent="0.2">
      <c r="A85" s="24"/>
      <c r="B85" s="33" t="s">
        <v>308</v>
      </c>
      <c r="C85" s="289">
        <v>2751953.5099999988</v>
      </c>
      <c r="D85" s="290">
        <v>304357.72999999992</v>
      </c>
      <c r="E85" s="290">
        <v>2673.92</v>
      </c>
      <c r="F85" s="179">
        <v>5.7731474885672984E-2</v>
      </c>
      <c r="G85" s="27"/>
      <c r="H85" s="5"/>
    </row>
    <row r="86" spans="1:9" s="28" customFormat="1" ht="10.5" customHeight="1" x14ac:dyDescent="0.2">
      <c r="A86" s="24"/>
      <c r="B86" s="33" t="s">
        <v>309</v>
      </c>
      <c r="C86" s="289">
        <v>799757.41</v>
      </c>
      <c r="D86" s="290">
        <v>97034.359999999971</v>
      </c>
      <c r="E86" s="290">
        <v>827.62000000000012</v>
      </c>
      <c r="F86" s="179">
        <v>6.2264316646748918E-2</v>
      </c>
      <c r="G86" s="34"/>
      <c r="H86" s="5"/>
    </row>
    <row r="87" spans="1:9" ht="10.5" customHeight="1" x14ac:dyDescent="0.2">
      <c r="B87" s="33" t="s">
        <v>105</v>
      </c>
      <c r="C87" s="289">
        <v>12272.849999999997</v>
      </c>
      <c r="D87" s="290">
        <v>1632.8599999999997</v>
      </c>
      <c r="E87" s="290">
        <v>9.2199999999999989</v>
      </c>
      <c r="F87" s="179">
        <v>-2.906357642509394E-2</v>
      </c>
      <c r="G87" s="34"/>
      <c r="H87" s="5"/>
      <c r="I87" s="5"/>
    </row>
    <row r="88" spans="1:9" ht="10.5" customHeight="1" x14ac:dyDescent="0.2">
      <c r="B88" s="16" t="s">
        <v>100</v>
      </c>
      <c r="C88" s="289">
        <v>44217.64</v>
      </c>
      <c r="D88" s="290"/>
      <c r="E88" s="290">
        <v>36.5</v>
      </c>
      <c r="F88" s="179">
        <v>-0.12738956951881319</v>
      </c>
      <c r="G88" s="34"/>
      <c r="H88" s="5"/>
      <c r="I88" s="5"/>
    </row>
    <row r="89" spans="1:9" ht="10.5" customHeight="1" x14ac:dyDescent="0.2">
      <c r="B89" s="16" t="s">
        <v>107</v>
      </c>
      <c r="C89" s="289">
        <v>1528501.7200000004</v>
      </c>
      <c r="D89" s="290">
        <v>1528501.7200000004</v>
      </c>
      <c r="E89" s="290">
        <v>2536.09</v>
      </c>
      <c r="F89" s="179">
        <v>0.14207155392643633</v>
      </c>
      <c r="G89" s="27"/>
      <c r="H89" s="5"/>
      <c r="I89" s="5"/>
    </row>
    <row r="90" spans="1:9" s="28" customFormat="1" ht="10.5" customHeight="1" x14ac:dyDescent="0.2">
      <c r="A90" s="24"/>
      <c r="B90" s="33" t="s">
        <v>110</v>
      </c>
      <c r="C90" s="289">
        <v>393325.64000000007</v>
      </c>
      <c r="D90" s="290">
        <v>393325.64000000007</v>
      </c>
      <c r="E90" s="290">
        <v>591.44000000000005</v>
      </c>
      <c r="F90" s="179">
        <v>0.11577699724183055</v>
      </c>
      <c r="G90" s="34"/>
      <c r="H90" s="5"/>
    </row>
    <row r="91" spans="1:9" ht="10.5" customHeight="1" x14ac:dyDescent="0.2">
      <c r="B91" s="33" t="s">
        <v>109</v>
      </c>
      <c r="C91" s="289">
        <v>1129426.08</v>
      </c>
      <c r="D91" s="290">
        <v>1129426.08</v>
      </c>
      <c r="E91" s="290">
        <v>1944.65</v>
      </c>
      <c r="F91" s="179">
        <v>0.15519122243503447</v>
      </c>
      <c r="G91" s="34"/>
      <c r="H91" s="5"/>
      <c r="I91" s="5"/>
    </row>
    <row r="92" spans="1:9" ht="10.5" customHeight="1" x14ac:dyDescent="0.2">
      <c r="B92" s="33" t="s">
        <v>112</v>
      </c>
      <c r="C92" s="289">
        <v>5750</v>
      </c>
      <c r="D92" s="290">
        <v>5750</v>
      </c>
      <c r="E92" s="290"/>
      <c r="F92" s="179">
        <v>-0.29447852760736193</v>
      </c>
      <c r="G92" s="20"/>
      <c r="H92" s="5"/>
      <c r="I92" s="5"/>
    </row>
    <row r="93" spans="1:9" ht="10.5" customHeight="1" x14ac:dyDescent="0.2">
      <c r="B93" s="33" t="s">
        <v>111</v>
      </c>
      <c r="C93" s="289"/>
      <c r="D93" s="290"/>
      <c r="E93" s="290"/>
      <c r="F93" s="179"/>
      <c r="G93" s="34"/>
      <c r="H93" s="5"/>
      <c r="I93" s="5"/>
    </row>
    <row r="94" spans="1:9" ht="10.5" customHeight="1" x14ac:dyDescent="0.2">
      <c r="B94" s="16" t="s">
        <v>97</v>
      </c>
      <c r="C94" s="289"/>
      <c r="D94" s="290"/>
      <c r="E94" s="290"/>
      <c r="F94" s="179"/>
      <c r="G94" s="34"/>
      <c r="H94" s="5"/>
      <c r="I94" s="5"/>
    </row>
    <row r="95" spans="1:9" ht="10.5" customHeight="1" x14ac:dyDescent="0.2">
      <c r="B95" s="16" t="s">
        <v>103</v>
      </c>
      <c r="C95" s="289"/>
      <c r="D95" s="290"/>
      <c r="E95" s="290"/>
      <c r="F95" s="179"/>
      <c r="G95" s="34"/>
      <c r="H95" s="5"/>
      <c r="I95" s="5"/>
    </row>
    <row r="96" spans="1:9" s="40" customFormat="1" ht="10.5" customHeight="1" x14ac:dyDescent="0.25">
      <c r="A96" s="38"/>
      <c r="B96" s="16" t="s">
        <v>96</v>
      </c>
      <c r="C96" s="289"/>
      <c r="D96" s="290"/>
      <c r="E96" s="290"/>
      <c r="F96" s="179"/>
      <c r="G96" s="34"/>
      <c r="H96" s="5"/>
    </row>
    <row r="97" spans="1:9" x14ac:dyDescent="0.2">
      <c r="B97" s="16" t="s">
        <v>95</v>
      </c>
      <c r="C97" s="289">
        <v>7111.6</v>
      </c>
      <c r="D97" s="290">
        <v>7111.6</v>
      </c>
      <c r="E97" s="290"/>
      <c r="F97" s="179">
        <v>-3.4353529044347297E-2</v>
      </c>
      <c r="G97" s="34"/>
      <c r="H97" s="5"/>
      <c r="I97" s="5"/>
    </row>
    <row r="98" spans="1:9" ht="10.5" customHeight="1" x14ac:dyDescent="0.2">
      <c r="B98" s="16" t="s">
        <v>381</v>
      </c>
      <c r="C98" s="289">
        <v>95745.36</v>
      </c>
      <c r="D98" s="290"/>
      <c r="E98" s="290">
        <v>55</v>
      </c>
      <c r="F98" s="179">
        <v>-2.7618002623476579E-2</v>
      </c>
      <c r="G98" s="34"/>
      <c r="H98" s="5"/>
      <c r="I98" s="5"/>
    </row>
    <row r="99" spans="1:9" s="486" customFormat="1" ht="10.5" customHeight="1" x14ac:dyDescent="0.2">
      <c r="A99" s="452"/>
      <c r="B99" s="563" t="s">
        <v>310</v>
      </c>
      <c r="C99" s="568"/>
      <c r="D99" s="569"/>
      <c r="E99" s="569"/>
      <c r="F99" s="570"/>
      <c r="G99" s="571"/>
    </row>
    <row r="100" spans="1:9" s="486" customFormat="1" ht="10.5" customHeight="1" x14ac:dyDescent="0.2">
      <c r="A100" s="452"/>
      <c r="B100" s="563" t="s">
        <v>311</v>
      </c>
      <c r="C100" s="568"/>
      <c r="D100" s="569"/>
      <c r="E100" s="569"/>
      <c r="F100" s="570"/>
      <c r="G100" s="571"/>
    </row>
    <row r="101" spans="1:9" s="486" customFormat="1" ht="10.5" customHeight="1" x14ac:dyDescent="0.2">
      <c r="A101" s="452"/>
      <c r="B101" s="563" t="s">
        <v>312</v>
      </c>
      <c r="C101" s="568"/>
      <c r="D101" s="569"/>
      <c r="E101" s="569"/>
      <c r="F101" s="570"/>
      <c r="G101" s="571"/>
    </row>
    <row r="102" spans="1:9" s="486" customFormat="1" ht="10.5" customHeight="1" x14ac:dyDescent="0.2">
      <c r="A102" s="452"/>
      <c r="B102" s="563" t="s">
        <v>313</v>
      </c>
      <c r="C102" s="568"/>
      <c r="D102" s="569"/>
      <c r="E102" s="569"/>
      <c r="F102" s="570"/>
      <c r="G102" s="561"/>
    </row>
    <row r="103" spans="1:9" s="28" customFormat="1" ht="10.5" customHeight="1" x14ac:dyDescent="0.2">
      <c r="A103" s="24"/>
      <c r="B103" s="16" t="s">
        <v>91</v>
      </c>
      <c r="C103" s="289">
        <v>51655.040000000001</v>
      </c>
      <c r="D103" s="290">
        <v>4232</v>
      </c>
      <c r="E103" s="290">
        <v>160</v>
      </c>
      <c r="F103" s="179">
        <v>-6.9271845854761427E-3</v>
      </c>
      <c r="G103" s="34"/>
      <c r="H103" s="5"/>
    </row>
    <row r="104" spans="1:9" ht="10.5" customHeight="1" x14ac:dyDescent="0.2">
      <c r="B104" s="16" t="s">
        <v>94</v>
      </c>
      <c r="C104" s="289"/>
      <c r="D104" s="290"/>
      <c r="E104" s="290"/>
      <c r="F104" s="179"/>
      <c r="G104" s="34"/>
      <c r="H104" s="5"/>
      <c r="I104" s="5"/>
    </row>
    <row r="105" spans="1:9" ht="10.5" customHeight="1" x14ac:dyDescent="0.2">
      <c r="B105" s="16" t="s">
        <v>92</v>
      </c>
      <c r="C105" s="289"/>
      <c r="D105" s="290"/>
      <c r="E105" s="290"/>
      <c r="F105" s="179"/>
      <c r="G105" s="34"/>
      <c r="H105" s="5"/>
      <c r="I105" s="5"/>
    </row>
    <row r="106" spans="1:9" ht="10.5" customHeight="1" x14ac:dyDescent="0.2">
      <c r="B106" s="16" t="s">
        <v>93</v>
      </c>
      <c r="C106" s="289"/>
      <c r="D106" s="290"/>
      <c r="E106" s="290"/>
      <c r="F106" s="179"/>
      <c r="G106" s="34"/>
      <c r="H106" s="5"/>
      <c r="I106" s="5"/>
    </row>
    <row r="107" spans="1:9" ht="10.5" customHeight="1" x14ac:dyDescent="0.2">
      <c r="B107" s="16" t="s">
        <v>252</v>
      </c>
      <c r="C107" s="289"/>
      <c r="D107" s="290"/>
      <c r="E107" s="290"/>
      <c r="F107" s="179"/>
      <c r="G107" s="34"/>
      <c r="H107" s="5"/>
      <c r="I107" s="5"/>
    </row>
    <row r="108" spans="1:9" ht="10.5" customHeight="1" x14ac:dyDescent="0.2">
      <c r="B108" s="16" t="s">
        <v>303</v>
      </c>
      <c r="C108" s="289"/>
      <c r="D108" s="290"/>
      <c r="E108" s="290"/>
      <c r="F108" s="179"/>
      <c r="G108" s="34"/>
      <c r="H108" s="5"/>
      <c r="I108" s="5"/>
    </row>
    <row r="109" spans="1:9" ht="10.5" customHeight="1" x14ac:dyDescent="0.2">
      <c r="B109" s="268" t="s">
        <v>255</v>
      </c>
      <c r="C109" s="289"/>
      <c r="D109" s="290"/>
      <c r="E109" s="290"/>
      <c r="F109" s="179"/>
      <c r="G109" s="34"/>
      <c r="H109" s="5"/>
      <c r="I109" s="5"/>
    </row>
    <row r="110" spans="1:9" ht="10.5" customHeight="1" x14ac:dyDescent="0.2">
      <c r="B110" s="574" t="s">
        <v>449</v>
      </c>
      <c r="C110" s="289"/>
      <c r="D110" s="290"/>
      <c r="E110" s="290"/>
      <c r="F110" s="179"/>
      <c r="G110" s="34"/>
      <c r="H110" s="5"/>
      <c r="I110" s="5"/>
    </row>
    <row r="111" spans="1:9" ht="10.5" customHeight="1" x14ac:dyDescent="0.2">
      <c r="B111" s="16" t="s">
        <v>489</v>
      </c>
      <c r="C111" s="289"/>
      <c r="D111" s="290"/>
      <c r="E111" s="290"/>
      <c r="F111" s="179"/>
      <c r="G111" s="34"/>
      <c r="H111" s="5"/>
      <c r="I111" s="5"/>
    </row>
    <row r="112" spans="1:9" ht="10.5" customHeight="1" x14ac:dyDescent="0.2">
      <c r="B112" s="574" t="s">
        <v>487</v>
      </c>
      <c r="C112" s="289"/>
      <c r="D112" s="290"/>
      <c r="E112" s="290"/>
      <c r="F112" s="179"/>
      <c r="G112" s="34"/>
      <c r="H112" s="5"/>
      <c r="I112" s="5"/>
    </row>
    <row r="113" spans="1:9" ht="10.5" customHeight="1" x14ac:dyDescent="0.2">
      <c r="B113" s="16" t="s">
        <v>99</v>
      </c>
      <c r="C113" s="289">
        <v>1080</v>
      </c>
      <c r="D113" s="290">
        <v>280</v>
      </c>
      <c r="E113" s="290"/>
      <c r="F113" s="179">
        <v>6.5237651444547406E-3</v>
      </c>
      <c r="G113" s="34"/>
      <c r="H113" s="5"/>
      <c r="I113" s="5"/>
    </row>
    <row r="114" spans="1:9" ht="10.5" customHeight="1" x14ac:dyDescent="0.2">
      <c r="B114" s="16" t="s">
        <v>98</v>
      </c>
      <c r="C114" s="289"/>
      <c r="D114" s="290"/>
      <c r="E114" s="290"/>
      <c r="F114" s="179"/>
      <c r="G114" s="36"/>
      <c r="H114" s="5"/>
      <c r="I114" s="5"/>
    </row>
    <row r="115" spans="1:9" s="28" customFormat="1" ht="10.5" customHeight="1" x14ac:dyDescent="0.2">
      <c r="A115" s="24"/>
      <c r="B115" s="16" t="s">
        <v>279</v>
      </c>
      <c r="C115" s="289">
        <v>-579823</v>
      </c>
      <c r="D115" s="290">
        <v>-2455</v>
      </c>
      <c r="E115" s="290">
        <v>-631</v>
      </c>
      <c r="F115" s="179">
        <v>0.85210277836339121</v>
      </c>
      <c r="G115" s="36"/>
      <c r="H115" s="5"/>
    </row>
    <row r="116" spans="1:9" s="28" customFormat="1" ht="10.5" customHeight="1" x14ac:dyDescent="0.2">
      <c r="A116" s="24"/>
      <c r="B116" s="29" t="s">
        <v>113</v>
      </c>
      <c r="C116" s="291">
        <v>16689862.820000002</v>
      </c>
      <c r="D116" s="292">
        <v>5527471.7500000019</v>
      </c>
      <c r="E116" s="292">
        <v>20040.919999999998</v>
      </c>
      <c r="F116" s="178">
        <v>3.9392576924901501E-2</v>
      </c>
      <c r="G116" s="34"/>
    </row>
    <row r="117" spans="1:9" ht="18" customHeight="1" x14ac:dyDescent="0.2">
      <c r="B117" s="31" t="s">
        <v>122</v>
      </c>
      <c r="C117" s="30"/>
      <c r="D117" s="222"/>
      <c r="E117" s="222"/>
      <c r="F117" s="179"/>
      <c r="G117" s="34"/>
      <c r="H117" s="5"/>
      <c r="I117" s="5"/>
    </row>
    <row r="118" spans="1:9" ht="10.5" customHeight="1" x14ac:dyDescent="0.2">
      <c r="B118" s="16" t="s">
        <v>123</v>
      </c>
      <c r="C118" s="30">
        <v>785.77</v>
      </c>
      <c r="D118" s="222"/>
      <c r="E118" s="222"/>
      <c r="F118" s="179">
        <v>0.18360245827559218</v>
      </c>
      <c r="G118" s="34"/>
      <c r="H118" s="5"/>
      <c r="I118" s="5"/>
    </row>
    <row r="119" spans="1:9" ht="10.5" customHeight="1" x14ac:dyDescent="0.2">
      <c r="B119" s="16" t="s">
        <v>100</v>
      </c>
      <c r="C119" s="30">
        <v>18</v>
      </c>
      <c r="D119" s="222"/>
      <c r="E119" s="222"/>
      <c r="F119" s="179"/>
      <c r="G119" s="34"/>
      <c r="H119" s="5"/>
      <c r="I119" s="5"/>
    </row>
    <row r="120" spans="1:9" ht="10.5" customHeight="1" x14ac:dyDescent="0.2">
      <c r="B120" s="16" t="s">
        <v>177</v>
      </c>
      <c r="C120" s="30"/>
      <c r="D120" s="222"/>
      <c r="E120" s="222"/>
      <c r="F120" s="179"/>
      <c r="G120" s="34"/>
      <c r="H120" s="5"/>
      <c r="I120" s="5"/>
    </row>
    <row r="121" spans="1:9" ht="10.5" customHeight="1" x14ac:dyDescent="0.2">
      <c r="B121" s="16" t="s">
        <v>22</v>
      </c>
      <c r="C121" s="30"/>
      <c r="D121" s="222"/>
      <c r="E121" s="222"/>
      <c r="F121" s="179"/>
      <c r="G121" s="34"/>
      <c r="H121" s="5"/>
      <c r="I121" s="5"/>
    </row>
    <row r="122" spans="1:9" ht="10.5" customHeight="1" x14ac:dyDescent="0.2">
      <c r="B122" s="574" t="s">
        <v>450</v>
      </c>
      <c r="C122" s="30"/>
      <c r="D122" s="222"/>
      <c r="E122" s="222"/>
      <c r="F122" s="179"/>
      <c r="G122" s="34"/>
      <c r="H122" s="5"/>
      <c r="I122" s="5"/>
    </row>
    <row r="123" spans="1:9" ht="10.5" customHeight="1" x14ac:dyDescent="0.2">
      <c r="B123" s="16" t="s">
        <v>99</v>
      </c>
      <c r="C123" s="30"/>
      <c r="D123" s="222"/>
      <c r="E123" s="222"/>
      <c r="F123" s="179"/>
      <c r="G123" s="34"/>
      <c r="H123" s="5"/>
      <c r="I123" s="5"/>
    </row>
    <row r="124" spans="1:9" ht="10.5" customHeight="1" x14ac:dyDescent="0.2">
      <c r="B124" s="41" t="s">
        <v>120</v>
      </c>
      <c r="C124" s="42">
        <v>1292.67</v>
      </c>
      <c r="D124" s="224"/>
      <c r="E124" s="224"/>
      <c r="F124" s="187">
        <v>0.43759383445100619</v>
      </c>
      <c r="G124" s="208"/>
      <c r="H124" s="5"/>
      <c r="I124" s="5"/>
    </row>
    <row r="125" spans="1:9" ht="10.5" customHeight="1" x14ac:dyDescent="0.2">
      <c r="B125" s="265" t="s">
        <v>238</v>
      </c>
      <c r="C125" s="208"/>
      <c r="D125" s="208"/>
      <c r="E125" s="208"/>
      <c r="F125" s="208"/>
      <c r="G125" s="208"/>
      <c r="H125" s="205"/>
      <c r="I125" s="34"/>
    </row>
    <row r="126" spans="1:9" ht="10.5" customHeight="1" x14ac:dyDescent="0.2">
      <c r="B126" s="265" t="s">
        <v>249</v>
      </c>
      <c r="C126" s="208"/>
      <c r="D126" s="208"/>
      <c r="E126" s="208"/>
      <c r="F126" s="208"/>
      <c r="G126" s="208"/>
      <c r="H126" s="205"/>
      <c r="I126" s="34"/>
    </row>
    <row r="127" spans="1:9" ht="10.5" customHeight="1" x14ac:dyDescent="0.2">
      <c r="B127" s="265" t="s">
        <v>251</v>
      </c>
      <c r="C127" s="208"/>
      <c r="D127" s="208"/>
      <c r="E127" s="208"/>
      <c r="F127" s="208"/>
      <c r="G127" s="208"/>
      <c r="H127" s="205"/>
      <c r="I127" s="34"/>
    </row>
    <row r="128" spans="1:9" ht="10.5" customHeight="1" x14ac:dyDescent="0.2">
      <c r="B128" s="265" t="s">
        <v>376</v>
      </c>
      <c r="C128" s="208"/>
      <c r="D128" s="208"/>
      <c r="E128" s="208"/>
      <c r="F128" s="208"/>
      <c r="G128" s="208"/>
      <c r="H128" s="205"/>
      <c r="I128" s="34"/>
    </row>
    <row r="129" spans="1:9" ht="10.5" customHeight="1" x14ac:dyDescent="0.2">
      <c r="B129" s="265" t="s">
        <v>282</v>
      </c>
      <c r="C129" s="208"/>
      <c r="D129" s="208"/>
      <c r="E129" s="208"/>
      <c r="F129" s="208"/>
      <c r="G129" s="208"/>
      <c r="H129" s="205"/>
      <c r="I129" s="34"/>
    </row>
    <row r="130" spans="1:9" s="28" customFormat="1" ht="10.5" customHeight="1" x14ac:dyDescent="0.2">
      <c r="A130" s="24"/>
      <c r="B130" s="50"/>
      <c r="C130" s="208"/>
      <c r="D130" s="208"/>
      <c r="E130" s="208"/>
      <c r="F130" s="208"/>
      <c r="G130" s="4"/>
      <c r="H130" s="209"/>
      <c r="I130" s="36"/>
    </row>
    <row r="131" spans="1:9" ht="9" customHeight="1" x14ac:dyDescent="0.2">
      <c r="A131" s="1"/>
      <c r="F131" s="4"/>
      <c r="G131" s="8"/>
      <c r="H131" s="4"/>
      <c r="I131" s="4"/>
    </row>
    <row r="132" spans="1:9" ht="15" customHeight="1" x14ac:dyDescent="0.25">
      <c r="B132" s="7" t="s">
        <v>288</v>
      </c>
      <c r="C132" s="8"/>
      <c r="D132" s="8"/>
      <c r="E132" s="8"/>
      <c r="F132" s="8"/>
      <c r="H132" s="8"/>
      <c r="I132" s="8"/>
    </row>
    <row r="133" spans="1:9" x14ac:dyDescent="0.2">
      <c r="B133" s="9"/>
      <c r="C133" s="10" t="str">
        <f>C3</f>
        <v>MOIS D'OCTOBRE 2024</v>
      </c>
      <c r="D133" s="11"/>
      <c r="G133" s="15"/>
    </row>
    <row r="134" spans="1:9" ht="14.25" customHeight="1" x14ac:dyDescent="0.2">
      <c r="B134" s="12" t="str">
        <f>B4</f>
        <v xml:space="preserve">             V - ASSURANCE ACCIDENTS DU TRAVAIL : DEPENSES en milliers d'euros</v>
      </c>
      <c r="C134" s="13"/>
      <c r="D134" s="13"/>
      <c r="E134" s="13"/>
      <c r="F134" s="14"/>
      <c r="G134" s="20"/>
      <c r="H134" s="5"/>
      <c r="I134" s="5"/>
    </row>
    <row r="135" spans="1:9" ht="12" customHeight="1" x14ac:dyDescent="0.2">
      <c r="B135" s="16" t="s">
        <v>4</v>
      </c>
      <c r="C135" s="18" t="s">
        <v>6</v>
      </c>
      <c r="D135" s="219" t="s">
        <v>3</v>
      </c>
      <c r="E135" s="219" t="s">
        <v>237</v>
      </c>
      <c r="F135" s="19" t="str">
        <f>Maladie_mnt!$H$5</f>
        <v>GAM</v>
      </c>
      <c r="G135" s="23"/>
      <c r="H135" s="5"/>
      <c r="I135" s="5"/>
    </row>
    <row r="136" spans="1:9" ht="9.75" customHeight="1" x14ac:dyDescent="0.2">
      <c r="B136" s="21"/>
      <c r="C136" s="44"/>
      <c r="D136" s="220" t="s">
        <v>241</v>
      </c>
      <c r="E136" s="220" t="s">
        <v>239</v>
      </c>
      <c r="F136" s="22" t="str">
        <f>Maladie_mnt!$H$6</f>
        <v>en %</v>
      </c>
      <c r="G136" s="36"/>
      <c r="H136" s="5"/>
      <c r="I136" s="5"/>
    </row>
    <row r="137" spans="1:9" s="28" customFormat="1" ht="6" customHeight="1" x14ac:dyDescent="0.2">
      <c r="A137" s="24"/>
      <c r="B137" s="35"/>
      <c r="C137" s="291"/>
      <c r="D137" s="292"/>
      <c r="E137" s="292"/>
      <c r="F137" s="178"/>
      <c r="G137" s="36"/>
    </row>
    <row r="138" spans="1:9" s="28" customFormat="1" ht="13.5" customHeight="1" x14ac:dyDescent="0.2">
      <c r="A138" s="24"/>
      <c r="B138" s="31" t="s">
        <v>121</v>
      </c>
      <c r="C138" s="289"/>
      <c r="D138" s="290"/>
      <c r="E138" s="290"/>
      <c r="F138" s="178"/>
      <c r="G138" s="36"/>
    </row>
    <row r="139" spans="1:9" s="28" customFormat="1" ht="10.5" customHeight="1" x14ac:dyDescent="0.2">
      <c r="A139" s="24"/>
      <c r="B139" s="16" t="s">
        <v>116</v>
      </c>
      <c r="C139" s="289">
        <v>7620.8900000000012</v>
      </c>
      <c r="D139" s="290"/>
      <c r="E139" s="290"/>
      <c r="F139" s="179">
        <v>-1.7186639028121675E-4</v>
      </c>
      <c r="G139" s="36"/>
      <c r="H139" s="5"/>
    </row>
    <row r="140" spans="1:9" s="28" customFormat="1" ht="10.5" customHeight="1" x14ac:dyDescent="0.2">
      <c r="A140" s="24"/>
      <c r="B140" s="16" t="s">
        <v>117</v>
      </c>
      <c r="C140" s="289">
        <v>10912.17</v>
      </c>
      <c r="D140" s="290"/>
      <c r="E140" s="290"/>
      <c r="F140" s="179">
        <v>0.20020523717762595</v>
      </c>
      <c r="G140" s="36"/>
      <c r="H140" s="5"/>
    </row>
    <row r="141" spans="1:9" s="28" customFormat="1" ht="10.5" customHeight="1" x14ac:dyDescent="0.2">
      <c r="A141" s="24"/>
      <c r="B141" s="16" t="s">
        <v>118</v>
      </c>
      <c r="C141" s="289">
        <v>354.75</v>
      </c>
      <c r="D141" s="290"/>
      <c r="E141" s="290"/>
      <c r="F141" s="179">
        <v>0.81318681318681318</v>
      </c>
      <c r="G141" s="36"/>
      <c r="H141" s="5"/>
    </row>
    <row r="142" spans="1:9" s="28" customFormat="1" ht="10.5" customHeight="1" x14ac:dyDescent="0.2">
      <c r="A142" s="24"/>
      <c r="B142" s="16" t="s">
        <v>166</v>
      </c>
      <c r="C142" s="289">
        <v>1497.3900000000006</v>
      </c>
      <c r="D142" s="290"/>
      <c r="E142" s="290"/>
      <c r="F142" s="179">
        <v>-0.21434380427197519</v>
      </c>
      <c r="G142" s="36"/>
      <c r="H142" s="5"/>
    </row>
    <row r="143" spans="1:9" s="28" customFormat="1" ht="10.5" customHeight="1" x14ac:dyDescent="0.2">
      <c r="A143" s="24"/>
      <c r="B143" s="16" t="s">
        <v>22</v>
      </c>
      <c r="C143" s="289">
        <v>1036</v>
      </c>
      <c r="D143" s="290"/>
      <c r="E143" s="290"/>
      <c r="F143" s="179">
        <v>-0.26200313434962252</v>
      </c>
      <c r="G143" s="36"/>
      <c r="H143" s="5"/>
    </row>
    <row r="144" spans="1:9" s="28" customFormat="1" ht="10.5" customHeight="1" x14ac:dyDescent="0.2">
      <c r="A144" s="24"/>
      <c r="B144" s="16" t="s">
        <v>115</v>
      </c>
      <c r="C144" s="289">
        <v>959.19</v>
      </c>
      <c r="D144" s="290"/>
      <c r="E144" s="290"/>
      <c r="F144" s="179">
        <v>0.11134412401951121</v>
      </c>
      <c r="G144" s="36"/>
      <c r="H144" s="5"/>
    </row>
    <row r="145" spans="1:8" s="28" customFormat="1" ht="10.5" customHeight="1" x14ac:dyDescent="0.2">
      <c r="A145" s="24"/>
      <c r="B145" s="16" t="s">
        <v>114</v>
      </c>
      <c r="C145" s="289">
        <v>172.8</v>
      </c>
      <c r="D145" s="290"/>
      <c r="E145" s="290"/>
      <c r="F145" s="179"/>
      <c r="G145" s="36"/>
      <c r="H145" s="5"/>
    </row>
    <row r="146" spans="1:8" s="28" customFormat="1" ht="10.5" customHeight="1" x14ac:dyDescent="0.2">
      <c r="A146" s="24"/>
      <c r="B146" s="16" t="s">
        <v>100</v>
      </c>
      <c r="C146" s="289"/>
      <c r="D146" s="290"/>
      <c r="E146" s="290"/>
      <c r="F146" s="179"/>
      <c r="G146" s="36"/>
      <c r="H146" s="5"/>
    </row>
    <row r="147" spans="1:8" s="28" customFormat="1" ht="10.5" hidden="1" customHeight="1" x14ac:dyDescent="0.2">
      <c r="A147" s="24"/>
      <c r="B147" s="16" t="s">
        <v>98</v>
      </c>
      <c r="C147" s="289"/>
      <c r="D147" s="290"/>
      <c r="E147" s="290"/>
      <c r="F147" s="179"/>
      <c r="G147" s="36"/>
      <c r="H147" s="5"/>
    </row>
    <row r="148" spans="1:8" s="28" customFormat="1" ht="12.75" customHeight="1" x14ac:dyDescent="0.2">
      <c r="A148" s="24"/>
      <c r="B148" s="16" t="s">
        <v>412</v>
      </c>
      <c r="C148" s="289"/>
      <c r="D148" s="290"/>
      <c r="E148" s="290"/>
      <c r="F148" s="179"/>
      <c r="G148" s="36"/>
      <c r="H148" s="5"/>
    </row>
    <row r="149" spans="1:8" s="28" customFormat="1" ht="12.75" customHeight="1" x14ac:dyDescent="0.2">
      <c r="A149" s="24"/>
      <c r="B149" s="16" t="s">
        <v>374</v>
      </c>
      <c r="C149" s="289"/>
      <c r="D149" s="290"/>
      <c r="E149" s="290"/>
      <c r="F149" s="179"/>
      <c r="G149" s="36"/>
      <c r="H149" s="5"/>
    </row>
    <row r="150" spans="1:8" s="28" customFormat="1" ht="12.75" customHeight="1" x14ac:dyDescent="0.2">
      <c r="A150" s="24"/>
      <c r="B150" s="574" t="s">
        <v>451</v>
      </c>
      <c r="C150" s="289"/>
      <c r="D150" s="290"/>
      <c r="E150" s="290"/>
      <c r="F150" s="179"/>
      <c r="G150" s="36"/>
      <c r="H150" s="5"/>
    </row>
    <row r="151" spans="1:8" s="28" customFormat="1" ht="12.75" hidden="1" customHeight="1" x14ac:dyDescent="0.2">
      <c r="A151" s="24"/>
      <c r="B151" s="579"/>
      <c r="C151" s="289"/>
      <c r="D151" s="290"/>
      <c r="E151" s="290"/>
      <c r="F151" s="179"/>
      <c r="G151" s="36"/>
      <c r="H151" s="5"/>
    </row>
    <row r="152" spans="1:8" s="28" customFormat="1" ht="12.75" customHeight="1" x14ac:dyDescent="0.2">
      <c r="A152" s="24"/>
      <c r="B152" s="269" t="s">
        <v>99</v>
      </c>
      <c r="C152" s="289"/>
      <c r="D152" s="290"/>
      <c r="E152" s="290"/>
      <c r="F152" s="179"/>
      <c r="G152" s="36"/>
      <c r="H152" s="5"/>
    </row>
    <row r="153" spans="1:8" s="28" customFormat="1" ht="11.25" customHeight="1" x14ac:dyDescent="0.2">
      <c r="A153" s="24"/>
      <c r="B153" s="35" t="s">
        <v>119</v>
      </c>
      <c r="C153" s="291">
        <v>22553.190000000002</v>
      </c>
      <c r="D153" s="292"/>
      <c r="E153" s="292"/>
      <c r="F153" s="178">
        <v>6.9755252798876066E-2</v>
      </c>
      <c r="G153" s="36"/>
    </row>
    <row r="154" spans="1:8" s="28" customFormat="1" ht="14.25" customHeight="1" x14ac:dyDescent="0.2">
      <c r="A154" s="24"/>
      <c r="B154" s="31" t="s">
        <v>243</v>
      </c>
      <c r="C154" s="291"/>
      <c r="D154" s="292"/>
      <c r="E154" s="292"/>
      <c r="F154" s="178"/>
      <c r="G154" s="36"/>
    </row>
    <row r="155" spans="1:8" s="28" customFormat="1" ht="10.5" customHeight="1" x14ac:dyDescent="0.2">
      <c r="A155" s="24"/>
      <c r="B155" s="16" t="s">
        <v>22</v>
      </c>
      <c r="C155" s="289">
        <v>349238.4</v>
      </c>
      <c r="D155" s="290"/>
      <c r="E155" s="290">
        <v>134</v>
      </c>
      <c r="F155" s="179">
        <v>0.45133108623387219</v>
      </c>
      <c r="G155" s="36"/>
      <c r="H155" s="5"/>
    </row>
    <row r="156" spans="1:8" s="28" customFormat="1" ht="10.5" customHeight="1" x14ac:dyDescent="0.2">
      <c r="A156" s="24"/>
      <c r="B156" s="16" t="s">
        <v>104</v>
      </c>
      <c r="C156" s="289">
        <v>93226.97</v>
      </c>
      <c r="D156" s="290"/>
      <c r="E156" s="290"/>
      <c r="F156" s="179">
        <v>0.34233218034631041</v>
      </c>
      <c r="G156" s="36"/>
      <c r="H156" s="5"/>
    </row>
    <row r="157" spans="1:8" s="28" customFormat="1" ht="10.5" customHeight="1" x14ac:dyDescent="0.2">
      <c r="A157" s="24"/>
      <c r="B157" s="33" t="s">
        <v>106</v>
      </c>
      <c r="C157" s="289">
        <v>92247.12999999999</v>
      </c>
      <c r="D157" s="290"/>
      <c r="E157" s="290"/>
      <c r="F157" s="179">
        <v>0.35248814245185423</v>
      </c>
      <c r="G157" s="36"/>
      <c r="H157" s="5"/>
    </row>
    <row r="158" spans="1:8" s="28" customFormat="1" ht="10.5" customHeight="1" x14ac:dyDescent="0.2">
      <c r="A158" s="24"/>
      <c r="B158" s="33" t="s">
        <v>304</v>
      </c>
      <c r="C158" s="289">
        <v>16247.93</v>
      </c>
      <c r="D158" s="290"/>
      <c r="E158" s="290"/>
      <c r="F158" s="179">
        <v>0.73569710203139782</v>
      </c>
      <c r="G158" s="36"/>
      <c r="H158" s="5"/>
    </row>
    <row r="159" spans="1:8" s="28" customFormat="1" ht="10.5" customHeight="1" x14ac:dyDescent="0.2">
      <c r="A159" s="24"/>
      <c r="B159" s="33" t="s">
        <v>305</v>
      </c>
      <c r="C159" s="289"/>
      <c r="D159" s="290"/>
      <c r="E159" s="290"/>
      <c r="F159" s="179"/>
      <c r="G159" s="36"/>
      <c r="H159" s="5"/>
    </row>
    <row r="160" spans="1:8" s="28" customFormat="1" ht="10.5" customHeight="1" x14ac:dyDescent="0.2">
      <c r="A160" s="24"/>
      <c r="B160" s="33" t="s">
        <v>306</v>
      </c>
      <c r="C160" s="289">
        <v>1319.94</v>
      </c>
      <c r="D160" s="290"/>
      <c r="E160" s="290"/>
      <c r="F160" s="179">
        <v>-0.34935376061045209</v>
      </c>
      <c r="G160" s="36"/>
      <c r="H160" s="5"/>
    </row>
    <row r="161" spans="1:9" s="28" customFormat="1" ht="10.5" customHeight="1" x14ac:dyDescent="0.2">
      <c r="A161" s="24"/>
      <c r="B161" s="33" t="s">
        <v>307</v>
      </c>
      <c r="C161" s="289">
        <v>10373.400000000001</v>
      </c>
      <c r="D161" s="290"/>
      <c r="E161" s="290"/>
      <c r="F161" s="179">
        <v>0.14241599607058419</v>
      </c>
      <c r="G161" s="36"/>
      <c r="H161" s="5"/>
    </row>
    <row r="162" spans="1:9" s="28" customFormat="1" ht="10.5" customHeight="1" x14ac:dyDescent="0.2">
      <c r="A162" s="24"/>
      <c r="B162" s="33" t="s">
        <v>308</v>
      </c>
      <c r="C162" s="289">
        <v>29381.720000000005</v>
      </c>
      <c r="D162" s="290"/>
      <c r="E162" s="290"/>
      <c r="F162" s="179">
        <v>0.19801674189510399</v>
      </c>
      <c r="G162" s="36"/>
      <c r="H162" s="5"/>
    </row>
    <row r="163" spans="1:9" s="28" customFormat="1" ht="10.5" customHeight="1" x14ac:dyDescent="0.2">
      <c r="A163" s="24"/>
      <c r="B163" s="33" t="s">
        <v>309</v>
      </c>
      <c r="C163" s="289">
        <v>34924.139999999992</v>
      </c>
      <c r="D163" s="290"/>
      <c r="E163" s="290"/>
      <c r="F163" s="179">
        <v>0.50468477962557023</v>
      </c>
      <c r="G163" s="34"/>
      <c r="H163" s="5"/>
    </row>
    <row r="164" spans="1:9" ht="10.5" customHeight="1" x14ac:dyDescent="0.2">
      <c r="B164" s="33" t="s">
        <v>105</v>
      </c>
      <c r="C164" s="289">
        <v>979.84</v>
      </c>
      <c r="D164" s="290"/>
      <c r="E164" s="290"/>
      <c r="F164" s="179">
        <v>-0.21360524562797467</v>
      </c>
      <c r="G164" s="34"/>
      <c r="H164" s="5"/>
      <c r="I164" s="5"/>
    </row>
    <row r="165" spans="1:9" ht="10.5" customHeight="1" x14ac:dyDescent="0.2">
      <c r="B165" s="16" t="s">
        <v>116</v>
      </c>
      <c r="C165" s="289">
        <v>1750.8600000000001</v>
      </c>
      <c r="D165" s="290"/>
      <c r="E165" s="290"/>
      <c r="F165" s="179"/>
      <c r="G165" s="34"/>
      <c r="H165" s="5"/>
      <c r="I165" s="5"/>
    </row>
    <row r="166" spans="1:9" ht="10.5" customHeight="1" x14ac:dyDescent="0.2">
      <c r="B166" s="16" t="s">
        <v>117</v>
      </c>
      <c r="C166" s="289">
        <v>1800.58</v>
      </c>
      <c r="D166" s="290"/>
      <c r="E166" s="290"/>
      <c r="F166" s="179">
        <v>-0.21268911237428945</v>
      </c>
      <c r="G166" s="34"/>
      <c r="H166" s="5"/>
      <c r="I166" s="5"/>
    </row>
    <row r="167" spans="1:9" ht="10.5" customHeight="1" x14ac:dyDescent="0.2">
      <c r="B167" s="16" t="s">
        <v>118</v>
      </c>
      <c r="C167" s="289"/>
      <c r="D167" s="290"/>
      <c r="E167" s="290"/>
      <c r="F167" s="179"/>
      <c r="G167" s="36"/>
      <c r="H167" s="5"/>
      <c r="I167" s="5"/>
    </row>
    <row r="168" spans="1:9" s="28" customFormat="1" ht="10.5" customHeight="1" x14ac:dyDescent="0.2">
      <c r="A168" s="24"/>
      <c r="B168" s="16" t="s">
        <v>115</v>
      </c>
      <c r="C168" s="289">
        <v>683.9</v>
      </c>
      <c r="D168" s="290"/>
      <c r="E168" s="290"/>
      <c r="F168" s="179"/>
      <c r="G168" s="36"/>
      <c r="H168" s="5"/>
    </row>
    <row r="169" spans="1:9" s="28" customFormat="1" ht="10.5" customHeight="1" x14ac:dyDescent="0.2">
      <c r="A169" s="24"/>
      <c r="B169" s="16" t="s">
        <v>114</v>
      </c>
      <c r="C169" s="289">
        <v>172.8</v>
      </c>
      <c r="D169" s="290"/>
      <c r="E169" s="290"/>
      <c r="F169" s="179"/>
      <c r="G169" s="20"/>
      <c r="H169" s="5"/>
    </row>
    <row r="170" spans="1:9" ht="10.5" customHeight="1" x14ac:dyDescent="0.2">
      <c r="B170" s="16" t="s">
        <v>95</v>
      </c>
      <c r="C170" s="289">
        <v>1628.4</v>
      </c>
      <c r="D170" s="290"/>
      <c r="E170" s="290"/>
      <c r="F170" s="179"/>
      <c r="G170" s="20"/>
      <c r="H170" s="5"/>
      <c r="I170" s="5"/>
    </row>
    <row r="171" spans="1:9" ht="10.5" customHeight="1" x14ac:dyDescent="0.2">
      <c r="B171" s="16" t="s">
        <v>381</v>
      </c>
      <c r="C171" s="289">
        <v>1706.26</v>
      </c>
      <c r="D171" s="290"/>
      <c r="E171" s="290">
        <v>50</v>
      </c>
      <c r="F171" s="179">
        <v>-0.18499589216454271</v>
      </c>
      <c r="G171" s="20"/>
      <c r="H171" s="5"/>
      <c r="I171" s="5"/>
    </row>
    <row r="172" spans="1:9" s="486" customFormat="1" ht="10.5" customHeight="1" x14ac:dyDescent="0.2">
      <c r="A172" s="452"/>
      <c r="B172" s="563" t="s">
        <v>310</v>
      </c>
      <c r="C172" s="568"/>
      <c r="D172" s="569"/>
      <c r="E172" s="569"/>
      <c r="F172" s="570"/>
      <c r="G172" s="494"/>
    </row>
    <row r="173" spans="1:9" s="486" customFormat="1" ht="10.5" customHeight="1" x14ac:dyDescent="0.2">
      <c r="A173" s="452"/>
      <c r="B173" s="563" t="s">
        <v>311</v>
      </c>
      <c r="C173" s="568"/>
      <c r="D173" s="569"/>
      <c r="E173" s="569"/>
      <c r="F173" s="570"/>
      <c r="G173" s="494"/>
    </row>
    <row r="174" spans="1:9" s="486" customFormat="1" ht="10.5" customHeight="1" x14ac:dyDescent="0.2">
      <c r="A174" s="452"/>
      <c r="B174" s="563" t="s">
        <v>312</v>
      </c>
      <c r="C174" s="568"/>
      <c r="D174" s="569"/>
      <c r="E174" s="569"/>
      <c r="F174" s="570"/>
      <c r="G174" s="494"/>
    </row>
    <row r="175" spans="1:9" s="486" customFormat="1" ht="10.5" customHeight="1" x14ac:dyDescent="0.2">
      <c r="A175" s="452"/>
      <c r="B175" s="563" t="s">
        <v>313</v>
      </c>
      <c r="C175" s="568"/>
      <c r="D175" s="569"/>
      <c r="E175" s="569"/>
      <c r="F175" s="570"/>
      <c r="G175" s="571"/>
    </row>
    <row r="176" spans="1:9" ht="10.5" customHeight="1" x14ac:dyDescent="0.2">
      <c r="B176" s="269" t="s">
        <v>412</v>
      </c>
      <c r="C176" s="289"/>
      <c r="D176" s="290"/>
      <c r="E176" s="290"/>
      <c r="F176" s="179"/>
      <c r="G176" s="34"/>
      <c r="H176" s="5"/>
      <c r="I176" s="5"/>
    </row>
    <row r="177" spans="1:9" ht="10.5" customHeight="1" x14ac:dyDescent="0.2">
      <c r="B177" s="16" t="s">
        <v>100</v>
      </c>
      <c r="C177" s="289">
        <v>218.12</v>
      </c>
      <c r="D177" s="290"/>
      <c r="E177" s="290"/>
      <c r="F177" s="179">
        <v>-0.31623824451410654</v>
      </c>
      <c r="G177" s="34"/>
      <c r="H177" s="5"/>
      <c r="I177" s="5"/>
    </row>
    <row r="178" spans="1:9" ht="10.5" customHeight="1" x14ac:dyDescent="0.2">
      <c r="B178" s="16" t="s">
        <v>94</v>
      </c>
      <c r="C178" s="289"/>
      <c r="D178" s="290"/>
      <c r="E178" s="290"/>
      <c r="F178" s="179"/>
      <c r="G178" s="34"/>
      <c r="H178" s="5"/>
      <c r="I178" s="5"/>
    </row>
    <row r="179" spans="1:9" ht="10.5" customHeight="1" x14ac:dyDescent="0.2">
      <c r="B179" s="16" t="s">
        <v>92</v>
      </c>
      <c r="C179" s="289"/>
      <c r="D179" s="290"/>
      <c r="E179" s="290"/>
      <c r="F179" s="179"/>
      <c r="G179" s="34"/>
      <c r="H179" s="5"/>
      <c r="I179" s="5"/>
    </row>
    <row r="180" spans="1:9" ht="10.5" customHeight="1" x14ac:dyDescent="0.2">
      <c r="B180" s="16" t="s">
        <v>93</v>
      </c>
      <c r="C180" s="289"/>
      <c r="D180" s="290"/>
      <c r="E180" s="290"/>
      <c r="F180" s="179"/>
      <c r="G180" s="27"/>
      <c r="H180" s="5"/>
      <c r="I180" s="5"/>
    </row>
    <row r="181" spans="1:9" s="28" customFormat="1" ht="10.5" customHeight="1" x14ac:dyDescent="0.2">
      <c r="A181" s="24"/>
      <c r="B181" s="16" t="s">
        <v>303</v>
      </c>
      <c r="C181" s="289"/>
      <c r="D181" s="290"/>
      <c r="E181" s="290"/>
      <c r="F181" s="179"/>
      <c r="G181" s="34"/>
      <c r="H181" s="5"/>
    </row>
    <row r="182" spans="1:9" ht="10.5" customHeight="1" x14ac:dyDescent="0.2">
      <c r="B182" s="16" t="s">
        <v>123</v>
      </c>
      <c r="C182" s="289">
        <v>51.15</v>
      </c>
      <c r="D182" s="290"/>
      <c r="E182" s="290"/>
      <c r="F182" s="179">
        <v>-0.39107142857142863</v>
      </c>
      <c r="G182" s="34"/>
      <c r="H182" s="5"/>
      <c r="I182" s="5"/>
    </row>
    <row r="183" spans="1:9" ht="10.5" customHeight="1" x14ac:dyDescent="0.2">
      <c r="B183" s="16" t="s">
        <v>107</v>
      </c>
      <c r="C183" s="289"/>
      <c r="D183" s="290"/>
      <c r="E183" s="290"/>
      <c r="F183" s="179"/>
      <c r="G183" s="20"/>
      <c r="H183" s="5"/>
      <c r="I183" s="5"/>
    </row>
    <row r="184" spans="1:9" ht="10.5" customHeight="1" x14ac:dyDescent="0.2">
      <c r="B184" s="33" t="s">
        <v>110</v>
      </c>
      <c r="C184" s="289"/>
      <c r="D184" s="290"/>
      <c r="E184" s="290"/>
      <c r="F184" s="179"/>
      <c r="G184" s="34"/>
      <c r="H184" s="5"/>
      <c r="I184" s="5"/>
    </row>
    <row r="185" spans="1:9" ht="10.5" customHeight="1" x14ac:dyDescent="0.2">
      <c r="B185" s="33" t="s">
        <v>109</v>
      </c>
      <c r="C185" s="289"/>
      <c r="D185" s="290"/>
      <c r="E185" s="290"/>
      <c r="F185" s="179"/>
      <c r="G185" s="34"/>
      <c r="H185" s="5"/>
      <c r="I185" s="5"/>
    </row>
    <row r="186" spans="1:9" ht="10.5" customHeight="1" x14ac:dyDescent="0.2">
      <c r="B186" s="33" t="s">
        <v>111</v>
      </c>
      <c r="C186" s="289"/>
      <c r="D186" s="290"/>
      <c r="E186" s="290"/>
      <c r="F186" s="179"/>
      <c r="G186" s="34"/>
      <c r="H186" s="5"/>
      <c r="I186" s="5"/>
    </row>
    <row r="187" spans="1:9" ht="10.5" customHeight="1" x14ac:dyDescent="0.2">
      <c r="B187" s="33" t="s">
        <v>112</v>
      </c>
      <c r="C187" s="289"/>
      <c r="D187" s="290"/>
      <c r="E187" s="290"/>
      <c r="F187" s="179"/>
      <c r="G187" s="34"/>
      <c r="H187" s="5"/>
      <c r="I187" s="5"/>
    </row>
    <row r="188" spans="1:9" ht="10.5" customHeight="1" x14ac:dyDescent="0.2">
      <c r="B188" s="16" t="s">
        <v>256</v>
      </c>
      <c r="C188" s="289"/>
      <c r="D188" s="290"/>
      <c r="E188" s="290"/>
      <c r="F188" s="179"/>
      <c r="G188" s="47"/>
      <c r="H188" s="5"/>
      <c r="I188" s="5"/>
    </row>
    <row r="189" spans="1:9" s="28" customFormat="1" ht="10.5" customHeight="1" x14ac:dyDescent="0.2">
      <c r="A189" s="24"/>
      <c r="B189" s="16" t="s">
        <v>96</v>
      </c>
      <c r="C189" s="289"/>
      <c r="D189" s="290"/>
      <c r="E189" s="290"/>
      <c r="F189" s="179"/>
      <c r="G189" s="47"/>
      <c r="H189" s="5"/>
    </row>
    <row r="190" spans="1:9" s="28" customFormat="1" ht="10.5" customHeight="1" x14ac:dyDescent="0.2">
      <c r="A190" s="24"/>
      <c r="B190" s="16" t="s">
        <v>103</v>
      </c>
      <c r="C190" s="295"/>
      <c r="D190" s="296"/>
      <c r="E190" s="296"/>
      <c r="F190" s="190"/>
      <c r="G190" s="47"/>
      <c r="H190" s="5"/>
    </row>
    <row r="191" spans="1:9" s="28" customFormat="1" ht="10.5" customHeight="1" x14ac:dyDescent="0.2">
      <c r="A191" s="24"/>
      <c r="B191" s="16" t="s">
        <v>91</v>
      </c>
      <c r="C191" s="295">
        <v>8220.69</v>
      </c>
      <c r="D191" s="296"/>
      <c r="E191" s="296">
        <v>447.36</v>
      </c>
      <c r="F191" s="190">
        <v>0.71502334489103636</v>
      </c>
      <c r="G191" s="47"/>
      <c r="H191" s="5"/>
    </row>
    <row r="192" spans="1:9" s="28" customFormat="1" ht="10.5" customHeight="1" x14ac:dyDescent="0.2">
      <c r="A192" s="24"/>
      <c r="B192" s="268" t="s">
        <v>255</v>
      </c>
      <c r="C192" s="295"/>
      <c r="D192" s="296"/>
      <c r="E192" s="296"/>
      <c r="F192" s="190"/>
      <c r="G192" s="47"/>
      <c r="H192" s="5"/>
    </row>
    <row r="193" spans="1:9" s="28" customFormat="1" ht="10.5" customHeight="1" x14ac:dyDescent="0.2">
      <c r="A193" s="24"/>
      <c r="B193" s="16" t="s">
        <v>411</v>
      </c>
      <c r="C193" s="295"/>
      <c r="D193" s="296"/>
      <c r="E193" s="296"/>
      <c r="F193" s="190"/>
      <c r="G193" s="47"/>
      <c r="H193" s="5"/>
    </row>
    <row r="194" spans="1:9" s="28" customFormat="1" ht="10.5" customHeight="1" x14ac:dyDescent="0.2">
      <c r="A194" s="24"/>
      <c r="B194" s="16" t="s">
        <v>97</v>
      </c>
      <c r="C194" s="295"/>
      <c r="D194" s="296"/>
      <c r="E194" s="296"/>
      <c r="F194" s="190"/>
      <c r="G194" s="47"/>
      <c r="H194" s="5"/>
    </row>
    <row r="195" spans="1:9" s="28" customFormat="1" ht="10.5" customHeight="1" x14ac:dyDescent="0.2">
      <c r="A195" s="24"/>
      <c r="B195" s="16" t="s">
        <v>374</v>
      </c>
      <c r="C195" s="295"/>
      <c r="D195" s="296"/>
      <c r="E195" s="296"/>
      <c r="F195" s="190"/>
      <c r="G195" s="47"/>
      <c r="H195" s="5"/>
    </row>
    <row r="196" spans="1:9" s="28" customFormat="1" ht="10.5" customHeight="1" x14ac:dyDescent="0.2">
      <c r="A196" s="24"/>
      <c r="B196" s="574" t="s">
        <v>460</v>
      </c>
      <c r="C196" s="295"/>
      <c r="D196" s="296"/>
      <c r="E196" s="296"/>
      <c r="F196" s="190"/>
      <c r="G196" s="47"/>
      <c r="H196" s="5"/>
    </row>
    <row r="197" spans="1:9" s="28" customFormat="1" ht="10.5" customHeight="1" x14ac:dyDescent="0.2">
      <c r="A197" s="24"/>
      <c r="B197" s="16" t="s">
        <v>489</v>
      </c>
      <c r="C197" s="295"/>
      <c r="D197" s="296"/>
      <c r="E197" s="296"/>
      <c r="F197" s="190"/>
      <c r="G197" s="47"/>
      <c r="H197" s="5"/>
    </row>
    <row r="198" spans="1:9" s="28" customFormat="1" ht="10.5" customHeight="1" x14ac:dyDescent="0.2">
      <c r="A198" s="24"/>
      <c r="B198" s="574" t="s">
        <v>487</v>
      </c>
      <c r="C198" s="295"/>
      <c r="D198" s="296"/>
      <c r="E198" s="296"/>
      <c r="F198" s="190"/>
      <c r="G198" s="47"/>
      <c r="H198" s="5"/>
    </row>
    <row r="199" spans="1:9" s="28" customFormat="1" ht="10.5" customHeight="1" x14ac:dyDescent="0.2">
      <c r="A199" s="24"/>
      <c r="B199" s="16" t="s">
        <v>99</v>
      </c>
      <c r="C199" s="295">
        <v>200</v>
      </c>
      <c r="D199" s="296"/>
      <c r="E199" s="296"/>
      <c r="F199" s="190">
        <v>-0.35660286311725919</v>
      </c>
      <c r="G199" s="47"/>
      <c r="H199" s="5"/>
    </row>
    <row r="200" spans="1:9" s="28" customFormat="1" ht="10.5" customHeight="1" x14ac:dyDescent="0.2">
      <c r="A200" s="24"/>
      <c r="B200" s="16" t="s">
        <v>98</v>
      </c>
      <c r="C200" s="295"/>
      <c r="D200" s="296"/>
      <c r="E200" s="296"/>
      <c r="F200" s="190"/>
      <c r="G200" s="47"/>
      <c r="H200" s="5"/>
    </row>
    <row r="201" spans="1:9" s="28" customFormat="1" ht="10.5" customHeight="1" x14ac:dyDescent="0.2">
      <c r="A201" s="24"/>
      <c r="B201" s="16" t="s">
        <v>279</v>
      </c>
      <c r="C201" s="295">
        <v>-19299</v>
      </c>
      <c r="D201" s="296"/>
      <c r="E201" s="296">
        <v>-40</v>
      </c>
      <c r="F201" s="190"/>
      <c r="G201" s="47"/>
      <c r="H201" s="5"/>
    </row>
    <row r="202" spans="1:9" s="28" customFormat="1" ht="11.25" customHeight="1" x14ac:dyDescent="0.2">
      <c r="A202" s="24"/>
      <c r="B202" s="35" t="s">
        <v>245</v>
      </c>
      <c r="C202" s="297">
        <v>439599.13000000018</v>
      </c>
      <c r="D202" s="298"/>
      <c r="E202" s="298">
        <v>591.36</v>
      </c>
      <c r="F202" s="180">
        <v>0.38698952035214007</v>
      </c>
      <c r="G202" s="47"/>
    </row>
    <row r="203" spans="1:9" ht="10.5" customHeight="1" x14ac:dyDescent="0.2">
      <c r="B203" s="31" t="s">
        <v>278</v>
      </c>
      <c r="C203" s="297"/>
      <c r="D203" s="298"/>
      <c r="E203" s="298"/>
      <c r="F203" s="180"/>
      <c r="G203" s="47"/>
      <c r="H203" s="5"/>
      <c r="I203" s="5"/>
    </row>
    <row r="204" spans="1:9" ht="10.5" customHeight="1" x14ac:dyDescent="0.2">
      <c r="B204" s="16" t="s">
        <v>22</v>
      </c>
      <c r="C204" s="295">
        <v>8648281.870000001</v>
      </c>
      <c r="D204" s="296">
        <v>515629.93</v>
      </c>
      <c r="E204" s="296">
        <v>8023.1500000000005</v>
      </c>
      <c r="F204" s="190">
        <v>8.9320851884977737E-2</v>
      </c>
      <c r="G204" s="47"/>
      <c r="H204" s="5"/>
      <c r="I204" s="5"/>
    </row>
    <row r="205" spans="1:9" ht="10.5" customHeight="1" x14ac:dyDescent="0.2">
      <c r="B205" s="16" t="s">
        <v>104</v>
      </c>
      <c r="C205" s="295">
        <v>7338560.25</v>
      </c>
      <c r="D205" s="296">
        <v>3474171.5000000009</v>
      </c>
      <c r="E205" s="296">
        <v>9995.1799999999985</v>
      </c>
      <c r="F205" s="190">
        <v>1.9690062480427706E-2</v>
      </c>
      <c r="G205" s="47"/>
      <c r="H205" s="5"/>
      <c r="I205" s="5"/>
    </row>
    <row r="206" spans="1:9" ht="10.5" customHeight="1" x14ac:dyDescent="0.2">
      <c r="B206" s="33" t="s">
        <v>106</v>
      </c>
      <c r="C206" s="295">
        <v>7323321.2700000005</v>
      </c>
      <c r="D206" s="296">
        <v>3472538.6400000011</v>
      </c>
      <c r="E206" s="296">
        <v>9985.9599999999991</v>
      </c>
      <c r="F206" s="190">
        <v>1.981545400285567E-2</v>
      </c>
      <c r="G206" s="47"/>
      <c r="H206" s="5"/>
      <c r="I206" s="5"/>
    </row>
    <row r="207" spans="1:9" ht="10.5" customHeight="1" x14ac:dyDescent="0.2">
      <c r="B207" s="33" t="s">
        <v>304</v>
      </c>
      <c r="C207" s="295">
        <v>2261235.8500000015</v>
      </c>
      <c r="D207" s="296">
        <v>2124948.8100000015</v>
      </c>
      <c r="E207" s="296">
        <v>4157.0599999999995</v>
      </c>
      <c r="F207" s="190">
        <v>-2.4531618457311E-2</v>
      </c>
      <c r="G207" s="47"/>
      <c r="H207" s="5"/>
      <c r="I207" s="5"/>
    </row>
    <row r="208" spans="1:9" ht="10.5" customHeight="1" x14ac:dyDescent="0.2">
      <c r="B208" s="33" t="s">
        <v>305</v>
      </c>
      <c r="C208" s="295"/>
      <c r="D208" s="296"/>
      <c r="E208" s="296"/>
      <c r="F208" s="190"/>
      <c r="G208" s="47"/>
      <c r="H208" s="5"/>
      <c r="I208" s="5"/>
    </row>
    <row r="209" spans="2:9" ht="10.5" customHeight="1" x14ac:dyDescent="0.2">
      <c r="B209" s="33" t="s">
        <v>306</v>
      </c>
      <c r="C209" s="295">
        <v>938469.7799999998</v>
      </c>
      <c r="D209" s="296">
        <v>934835.26999999979</v>
      </c>
      <c r="E209" s="296">
        <v>1770.6999999999998</v>
      </c>
      <c r="F209" s="190">
        <v>-3.7062389377248928E-2</v>
      </c>
      <c r="G209" s="47"/>
      <c r="H209" s="5"/>
      <c r="I209" s="5"/>
    </row>
    <row r="210" spans="2:9" ht="10.5" customHeight="1" x14ac:dyDescent="0.2">
      <c r="B210" s="33" t="s">
        <v>307</v>
      </c>
      <c r="C210" s="295">
        <v>507598.85999999981</v>
      </c>
      <c r="D210" s="296">
        <v>11362.47</v>
      </c>
      <c r="E210" s="296">
        <v>556.66000000000008</v>
      </c>
      <c r="F210" s="190">
        <v>4.4605560191054661E-2</v>
      </c>
      <c r="G210" s="47"/>
      <c r="H210" s="5"/>
      <c r="I210" s="5"/>
    </row>
    <row r="211" spans="2:9" ht="10.5" customHeight="1" x14ac:dyDescent="0.2">
      <c r="B211" s="33" t="s">
        <v>308</v>
      </c>
      <c r="C211" s="295">
        <v>2781335.2299999995</v>
      </c>
      <c r="D211" s="296">
        <v>304357.72999999992</v>
      </c>
      <c r="E211" s="296">
        <v>2673.92</v>
      </c>
      <c r="F211" s="190">
        <v>5.9041519365724326E-2</v>
      </c>
      <c r="G211" s="47"/>
      <c r="H211" s="5"/>
      <c r="I211" s="5"/>
    </row>
    <row r="212" spans="2:9" ht="10.5" customHeight="1" x14ac:dyDescent="0.2">
      <c r="B212" s="33" t="s">
        <v>309</v>
      </c>
      <c r="C212" s="295">
        <v>834681.55000000016</v>
      </c>
      <c r="D212" s="296">
        <v>97034.359999999971</v>
      </c>
      <c r="E212" s="296">
        <v>827.62000000000012</v>
      </c>
      <c r="F212" s="190">
        <v>7.5495638631559503E-2</v>
      </c>
      <c r="G212" s="47"/>
      <c r="H212" s="5"/>
      <c r="I212" s="5"/>
    </row>
    <row r="213" spans="2:9" ht="10.5" customHeight="1" x14ac:dyDescent="0.2">
      <c r="B213" s="33" t="s">
        <v>105</v>
      </c>
      <c r="C213" s="295">
        <v>15238.979999999998</v>
      </c>
      <c r="D213" s="296">
        <v>1632.8599999999997</v>
      </c>
      <c r="E213" s="296">
        <v>9.2199999999999989</v>
      </c>
      <c r="F213" s="190">
        <v>-3.7199807679793251E-2</v>
      </c>
      <c r="G213" s="47"/>
      <c r="H213" s="5"/>
      <c r="I213" s="5"/>
    </row>
    <row r="214" spans="2:9" ht="10.5" customHeight="1" x14ac:dyDescent="0.2">
      <c r="B214" s="16" t="s">
        <v>116</v>
      </c>
      <c r="C214" s="295">
        <v>9371.7500000000018</v>
      </c>
      <c r="D214" s="296"/>
      <c r="E214" s="296"/>
      <c r="F214" s="190">
        <v>-0.26769472401075201</v>
      </c>
      <c r="G214" s="47"/>
      <c r="H214" s="5"/>
      <c r="I214" s="5"/>
    </row>
    <row r="215" spans="2:9" ht="10.5" customHeight="1" x14ac:dyDescent="0.2">
      <c r="B215" s="16" t="s">
        <v>117</v>
      </c>
      <c r="C215" s="295">
        <v>12712.75</v>
      </c>
      <c r="D215" s="296"/>
      <c r="E215" s="296"/>
      <c r="F215" s="190">
        <v>0.11721938461646619</v>
      </c>
      <c r="G215" s="47"/>
      <c r="H215" s="5"/>
      <c r="I215" s="5"/>
    </row>
    <row r="216" spans="2:9" ht="10.5" customHeight="1" x14ac:dyDescent="0.2">
      <c r="B216" s="16" t="s">
        <v>118</v>
      </c>
      <c r="C216" s="295">
        <v>354.75</v>
      </c>
      <c r="D216" s="296"/>
      <c r="E216" s="296"/>
      <c r="F216" s="190">
        <v>0.81318681318681318</v>
      </c>
      <c r="G216" s="47"/>
      <c r="H216" s="5"/>
      <c r="I216" s="5"/>
    </row>
    <row r="217" spans="2:9" ht="10.5" customHeight="1" x14ac:dyDescent="0.2">
      <c r="B217" s="16" t="s">
        <v>100</v>
      </c>
      <c r="C217" s="295">
        <v>44453.760000000002</v>
      </c>
      <c r="D217" s="296"/>
      <c r="E217" s="296">
        <v>36.5</v>
      </c>
      <c r="F217" s="190">
        <v>-0.12927088823898236</v>
      </c>
      <c r="G217" s="20"/>
      <c r="H217" s="5"/>
      <c r="I217" s="5"/>
    </row>
    <row r="218" spans="2:9" ht="10.5" customHeight="1" x14ac:dyDescent="0.2">
      <c r="B218" s="16" t="s">
        <v>107</v>
      </c>
      <c r="C218" s="295">
        <v>1528501.7200000004</v>
      </c>
      <c r="D218" s="296">
        <v>1528501.7200000004</v>
      </c>
      <c r="E218" s="296">
        <v>2536.09</v>
      </c>
      <c r="F218" s="190">
        <v>0.14207155392643633</v>
      </c>
      <c r="G218" s="47"/>
      <c r="H218" s="5"/>
      <c r="I218" s="5"/>
    </row>
    <row r="219" spans="2:9" ht="10.5" customHeight="1" x14ac:dyDescent="0.2">
      <c r="B219" s="33" t="s">
        <v>110</v>
      </c>
      <c r="C219" s="289">
        <v>393325.64000000007</v>
      </c>
      <c r="D219" s="290">
        <v>393325.64000000007</v>
      </c>
      <c r="E219" s="290">
        <v>591.44000000000005</v>
      </c>
      <c r="F219" s="179">
        <v>0.11577699724183055</v>
      </c>
      <c r="G219" s="47"/>
      <c r="H219" s="5"/>
      <c r="I219" s="5"/>
    </row>
    <row r="220" spans="2:9" ht="10.5" customHeight="1" x14ac:dyDescent="0.2">
      <c r="B220" s="33" t="s">
        <v>109</v>
      </c>
      <c r="C220" s="295">
        <v>1129426.08</v>
      </c>
      <c r="D220" s="296">
        <v>1129426.08</v>
      </c>
      <c r="E220" s="296">
        <v>1944.65</v>
      </c>
      <c r="F220" s="190">
        <v>0.15519122243503447</v>
      </c>
      <c r="G220" s="47"/>
      <c r="H220" s="5"/>
      <c r="I220" s="5"/>
    </row>
    <row r="221" spans="2:9" ht="10.5" customHeight="1" x14ac:dyDescent="0.2">
      <c r="B221" s="33" t="s">
        <v>112</v>
      </c>
      <c r="C221" s="295">
        <v>5750</v>
      </c>
      <c r="D221" s="296">
        <v>5750</v>
      </c>
      <c r="E221" s="296"/>
      <c r="F221" s="190">
        <v>-0.29447852760736193</v>
      </c>
      <c r="G221" s="47"/>
      <c r="H221" s="5"/>
      <c r="I221" s="5"/>
    </row>
    <row r="222" spans="2:9" ht="10.5" customHeight="1" x14ac:dyDescent="0.2">
      <c r="B222" s="33" t="s">
        <v>111</v>
      </c>
      <c r="C222" s="295"/>
      <c r="D222" s="296"/>
      <c r="E222" s="296"/>
      <c r="F222" s="190"/>
      <c r="G222" s="47"/>
      <c r="H222" s="5"/>
      <c r="I222" s="5"/>
    </row>
    <row r="223" spans="2:9" ht="10.5" customHeight="1" x14ac:dyDescent="0.2">
      <c r="B223" s="269" t="s">
        <v>411</v>
      </c>
      <c r="C223" s="295"/>
      <c r="D223" s="296"/>
      <c r="E223" s="296"/>
      <c r="F223" s="190"/>
      <c r="G223" s="47"/>
      <c r="H223" s="5"/>
      <c r="I223" s="5"/>
    </row>
    <row r="224" spans="2:9" ht="10.5" customHeight="1" x14ac:dyDescent="0.2">
      <c r="B224" s="16" t="s">
        <v>97</v>
      </c>
      <c r="C224" s="295"/>
      <c r="D224" s="296"/>
      <c r="E224" s="296"/>
      <c r="F224" s="190"/>
      <c r="G224" s="47"/>
      <c r="H224" s="5"/>
      <c r="I224" s="5"/>
    </row>
    <row r="225" spans="1:9" ht="10.5" customHeight="1" x14ac:dyDescent="0.2">
      <c r="B225" s="16" t="s">
        <v>103</v>
      </c>
      <c r="C225" s="295"/>
      <c r="D225" s="296"/>
      <c r="E225" s="296"/>
      <c r="F225" s="190"/>
      <c r="G225" s="47"/>
      <c r="H225" s="5"/>
      <c r="I225" s="5"/>
    </row>
    <row r="226" spans="1:9" ht="10.5" customHeight="1" x14ac:dyDescent="0.2">
      <c r="B226" s="16" t="s">
        <v>96</v>
      </c>
      <c r="C226" s="295"/>
      <c r="D226" s="296"/>
      <c r="E226" s="296"/>
      <c r="F226" s="190"/>
      <c r="G226" s="47"/>
      <c r="H226" s="5"/>
      <c r="I226" s="5"/>
    </row>
    <row r="227" spans="1:9" ht="10.5" customHeight="1" x14ac:dyDescent="0.2">
      <c r="B227" s="16" t="s">
        <v>115</v>
      </c>
      <c r="C227" s="295">
        <v>1643.0900000000001</v>
      </c>
      <c r="D227" s="296"/>
      <c r="E227" s="296"/>
      <c r="F227" s="190">
        <v>0.54557939591191706</v>
      </c>
      <c r="G227" s="47"/>
      <c r="H227" s="5"/>
      <c r="I227" s="5"/>
    </row>
    <row r="228" spans="1:9" ht="10.5" customHeight="1" x14ac:dyDescent="0.2">
      <c r="B228" s="16" t="s">
        <v>114</v>
      </c>
      <c r="C228" s="295">
        <v>345.6</v>
      </c>
      <c r="D228" s="296"/>
      <c r="E228" s="296"/>
      <c r="F228" s="190"/>
      <c r="G228" s="47"/>
      <c r="H228" s="5"/>
      <c r="I228" s="5"/>
    </row>
    <row r="229" spans="1:9" ht="10.5" customHeight="1" x14ac:dyDescent="0.2">
      <c r="B229" s="16" t="s">
        <v>123</v>
      </c>
      <c r="C229" s="295">
        <v>836.92</v>
      </c>
      <c r="D229" s="296"/>
      <c r="E229" s="296"/>
      <c r="F229" s="190">
        <v>0.11905653313365794</v>
      </c>
      <c r="G229" s="47"/>
      <c r="H229" s="5"/>
      <c r="I229" s="5"/>
    </row>
    <row r="230" spans="1:9" ht="10.5" customHeight="1" x14ac:dyDescent="0.2">
      <c r="B230" s="16" t="s">
        <v>95</v>
      </c>
      <c r="C230" s="295">
        <v>8740</v>
      </c>
      <c r="D230" s="296">
        <v>7111.6</v>
      </c>
      <c r="E230" s="296"/>
      <c r="F230" s="190">
        <v>0.10722610722610715</v>
      </c>
      <c r="G230" s="47"/>
      <c r="H230" s="5"/>
      <c r="I230" s="5"/>
    </row>
    <row r="231" spans="1:9" ht="10.5" customHeight="1" x14ac:dyDescent="0.2">
      <c r="B231" s="16" t="s">
        <v>381</v>
      </c>
      <c r="C231" s="295">
        <v>97451.62</v>
      </c>
      <c r="D231" s="296"/>
      <c r="E231" s="296">
        <v>105</v>
      </c>
      <c r="F231" s="190">
        <v>-3.0894509773035206E-2</v>
      </c>
      <c r="G231" s="47"/>
      <c r="H231" s="5"/>
      <c r="I231" s="5"/>
    </row>
    <row r="232" spans="1:9" s="486" customFormat="1" ht="10.5" customHeight="1" x14ac:dyDescent="0.2">
      <c r="A232" s="452"/>
      <c r="B232" s="563" t="s">
        <v>310</v>
      </c>
      <c r="C232" s="564"/>
      <c r="D232" s="565"/>
      <c r="E232" s="565"/>
      <c r="F232" s="566"/>
      <c r="G232" s="567"/>
    </row>
    <row r="233" spans="1:9" s="486" customFormat="1" ht="10.5" customHeight="1" x14ac:dyDescent="0.2">
      <c r="A233" s="452"/>
      <c r="B233" s="563" t="s">
        <v>311</v>
      </c>
      <c r="C233" s="564"/>
      <c r="D233" s="565"/>
      <c r="E233" s="565"/>
      <c r="F233" s="566"/>
      <c r="G233" s="567"/>
    </row>
    <row r="234" spans="1:9" s="486" customFormat="1" ht="10.5" customHeight="1" x14ac:dyDescent="0.2">
      <c r="A234" s="452"/>
      <c r="B234" s="563" t="s">
        <v>312</v>
      </c>
      <c r="C234" s="564"/>
      <c r="D234" s="565"/>
      <c r="E234" s="565"/>
      <c r="F234" s="566"/>
      <c r="G234" s="567"/>
    </row>
    <row r="235" spans="1:9" s="486" customFormat="1" ht="13.5" customHeight="1" x14ac:dyDescent="0.2">
      <c r="A235" s="452"/>
      <c r="B235" s="563" t="s">
        <v>313</v>
      </c>
      <c r="C235" s="564"/>
      <c r="D235" s="565"/>
      <c r="E235" s="565"/>
      <c r="F235" s="566"/>
      <c r="G235" s="567"/>
    </row>
    <row r="236" spans="1:9" ht="10.5" customHeight="1" x14ac:dyDescent="0.2">
      <c r="B236" s="269" t="s">
        <v>412</v>
      </c>
      <c r="C236" s="295"/>
      <c r="D236" s="296"/>
      <c r="E236" s="296"/>
      <c r="F236" s="190"/>
      <c r="G236" s="47"/>
      <c r="H236" s="5"/>
      <c r="I236" s="5"/>
    </row>
    <row r="237" spans="1:9" ht="10.5" customHeight="1" x14ac:dyDescent="0.2">
      <c r="B237" s="16" t="s">
        <v>94</v>
      </c>
      <c r="C237" s="295"/>
      <c r="D237" s="296"/>
      <c r="E237" s="296"/>
      <c r="F237" s="190"/>
      <c r="G237" s="47"/>
      <c r="H237" s="5"/>
      <c r="I237" s="5"/>
    </row>
    <row r="238" spans="1:9" ht="10.5" customHeight="1" x14ac:dyDescent="0.2">
      <c r="B238" s="16" t="s">
        <v>92</v>
      </c>
      <c r="C238" s="295"/>
      <c r="D238" s="296"/>
      <c r="E238" s="296"/>
      <c r="F238" s="190"/>
      <c r="G238" s="47"/>
      <c r="H238" s="5"/>
      <c r="I238" s="5"/>
    </row>
    <row r="239" spans="1:9" ht="10.5" customHeight="1" x14ac:dyDescent="0.2">
      <c r="B239" s="16" t="s">
        <v>93</v>
      </c>
      <c r="C239" s="295"/>
      <c r="D239" s="296"/>
      <c r="E239" s="296"/>
      <c r="F239" s="190"/>
      <c r="G239" s="47"/>
      <c r="H239" s="5"/>
      <c r="I239" s="5"/>
    </row>
    <row r="240" spans="1:9" ht="10.5" customHeight="1" x14ac:dyDescent="0.2">
      <c r="B240" s="16" t="s">
        <v>91</v>
      </c>
      <c r="C240" s="295">
        <v>59875.73</v>
      </c>
      <c r="D240" s="296">
        <v>4232</v>
      </c>
      <c r="E240" s="296">
        <v>607.36</v>
      </c>
      <c r="F240" s="190">
        <v>5.3988737640537465E-2</v>
      </c>
      <c r="G240" s="47"/>
      <c r="H240" s="5"/>
      <c r="I240" s="5"/>
    </row>
    <row r="241" spans="1:9" ht="10.5" customHeight="1" x14ac:dyDescent="0.2">
      <c r="B241" s="16" t="s">
        <v>252</v>
      </c>
      <c r="C241" s="295"/>
      <c r="D241" s="296"/>
      <c r="E241" s="296"/>
      <c r="F241" s="190"/>
      <c r="G241" s="47"/>
      <c r="H241" s="5"/>
      <c r="I241" s="5"/>
    </row>
    <row r="242" spans="1:9" ht="10.5" customHeight="1" x14ac:dyDescent="0.2">
      <c r="B242" s="16" t="s">
        <v>177</v>
      </c>
      <c r="C242" s="295"/>
      <c r="D242" s="296"/>
      <c r="E242" s="296"/>
      <c r="F242" s="190"/>
      <c r="G242" s="47"/>
      <c r="H242" s="5"/>
      <c r="I242" s="5"/>
    </row>
    <row r="243" spans="1:9" ht="10.5" customHeight="1" x14ac:dyDescent="0.2">
      <c r="B243" s="16" t="s">
        <v>303</v>
      </c>
      <c r="C243" s="295"/>
      <c r="D243" s="296"/>
      <c r="E243" s="296"/>
      <c r="F243" s="190"/>
      <c r="G243" s="47"/>
      <c r="H243" s="5"/>
      <c r="I243" s="5"/>
    </row>
    <row r="244" spans="1:9" ht="10.5" customHeight="1" x14ac:dyDescent="0.2">
      <c r="B244" s="268" t="s">
        <v>255</v>
      </c>
      <c r="C244" s="295"/>
      <c r="D244" s="296"/>
      <c r="E244" s="296"/>
      <c r="F244" s="190"/>
      <c r="G244" s="47"/>
      <c r="H244" s="5"/>
      <c r="I244" s="5"/>
    </row>
    <row r="245" spans="1:9" ht="10.5" customHeight="1" x14ac:dyDescent="0.2">
      <c r="B245" s="16" t="s">
        <v>374</v>
      </c>
      <c r="C245" s="295"/>
      <c r="D245" s="296"/>
      <c r="E245" s="296"/>
      <c r="F245" s="190"/>
      <c r="G245" s="117"/>
      <c r="H245" s="5"/>
      <c r="I245" s="5"/>
    </row>
    <row r="246" spans="1:9" ht="10.5" customHeight="1" x14ac:dyDescent="0.2">
      <c r="B246" s="574" t="s">
        <v>460</v>
      </c>
      <c r="C246" s="295"/>
      <c r="D246" s="296"/>
      <c r="E246" s="296"/>
      <c r="F246" s="190"/>
      <c r="G246" s="117"/>
      <c r="H246" s="5"/>
      <c r="I246" s="5"/>
    </row>
    <row r="247" spans="1:9" ht="10.5" hidden="1" customHeight="1" x14ac:dyDescent="0.2">
      <c r="B247" s="579"/>
      <c r="C247" s="295"/>
      <c r="D247" s="296"/>
      <c r="E247" s="296"/>
      <c r="F247" s="190"/>
      <c r="G247" s="117"/>
      <c r="H247" s="5"/>
      <c r="I247" s="5"/>
    </row>
    <row r="248" spans="1:9" ht="10.5" customHeight="1" x14ac:dyDescent="0.2">
      <c r="B248" s="16" t="s">
        <v>99</v>
      </c>
      <c r="C248" s="295">
        <v>1280</v>
      </c>
      <c r="D248" s="296">
        <v>280</v>
      </c>
      <c r="E248" s="296"/>
      <c r="F248" s="190">
        <v>-7.5044260577374677E-2</v>
      </c>
      <c r="G248" s="47"/>
      <c r="H248" s="5"/>
      <c r="I248" s="5"/>
    </row>
    <row r="249" spans="1:9" ht="13.5" customHeight="1" x14ac:dyDescent="0.2">
      <c r="A249" s="24"/>
      <c r="B249" s="16" t="s">
        <v>98</v>
      </c>
      <c r="C249" s="295"/>
      <c r="D249" s="296"/>
      <c r="E249" s="296"/>
      <c r="F249" s="190"/>
      <c r="G249" s="266"/>
      <c r="H249" s="5"/>
      <c r="I249" s="28"/>
    </row>
    <row r="250" spans="1:9" s="28" customFormat="1" ht="12.75" customHeight="1" x14ac:dyDescent="0.2">
      <c r="A250" s="24"/>
      <c r="B250" s="16" t="s">
        <v>279</v>
      </c>
      <c r="C250" s="295">
        <v>-599122</v>
      </c>
      <c r="D250" s="296">
        <v>-2455</v>
      </c>
      <c r="E250" s="296">
        <v>-671</v>
      </c>
      <c r="F250" s="190">
        <v>0.86066199991304182</v>
      </c>
      <c r="G250" s="266"/>
      <c r="H250" s="267"/>
      <c r="I250" s="47"/>
    </row>
    <row r="251" spans="1:9" s="28" customFormat="1" ht="15" customHeight="1" x14ac:dyDescent="0.2">
      <c r="A251" s="24"/>
      <c r="B251" s="263" t="s">
        <v>253</v>
      </c>
      <c r="C251" s="299">
        <v>17153307.810000002</v>
      </c>
      <c r="D251" s="300">
        <v>5527471.7500000019</v>
      </c>
      <c r="E251" s="300">
        <v>20632.28</v>
      </c>
      <c r="F251" s="234">
        <v>4.6172616796712251E-2</v>
      </c>
      <c r="G251" s="266"/>
      <c r="H251" s="267"/>
      <c r="I251" s="47"/>
    </row>
    <row r="252" spans="1:9" s="28" customFormat="1" ht="11.25" customHeight="1" x14ac:dyDescent="0.2">
      <c r="A252" s="24"/>
      <c r="B252" s="265" t="s">
        <v>238</v>
      </c>
      <c r="C252" s="266"/>
      <c r="D252" s="266"/>
      <c r="E252" s="266"/>
      <c r="F252" s="266"/>
      <c r="G252" s="266"/>
      <c r="H252" s="267"/>
      <c r="I252" s="47"/>
    </row>
    <row r="253" spans="1:9" s="28" customFormat="1" ht="11.25" customHeight="1" x14ac:dyDescent="0.2">
      <c r="A253" s="24"/>
      <c r="B253" s="265" t="s">
        <v>249</v>
      </c>
      <c r="C253" s="266"/>
      <c r="D253" s="266"/>
      <c r="E253" s="266"/>
      <c r="F253" s="266"/>
      <c r="G253" s="266"/>
      <c r="H253" s="267"/>
      <c r="I253" s="47"/>
    </row>
    <row r="254" spans="1:9" s="28" customFormat="1" ht="11.25" customHeight="1" x14ac:dyDescent="0.2">
      <c r="A254" s="24"/>
      <c r="B254" s="265" t="s">
        <v>251</v>
      </c>
      <c r="C254" s="266"/>
      <c r="D254" s="266"/>
      <c r="E254" s="266"/>
      <c r="F254" s="266"/>
      <c r="G254" s="266"/>
      <c r="H254" s="267"/>
      <c r="I254" s="47"/>
    </row>
    <row r="255" spans="1:9" s="28" customFormat="1" ht="11.25" customHeight="1" x14ac:dyDescent="0.2">
      <c r="A255" s="24"/>
      <c r="B255" s="265" t="s">
        <v>376</v>
      </c>
      <c r="C255" s="266"/>
      <c r="D255" s="266"/>
      <c r="E255" s="266"/>
      <c r="F255" s="266"/>
      <c r="G255" s="266"/>
      <c r="H255" s="267"/>
      <c r="I255" s="47"/>
    </row>
    <row r="256" spans="1:9" s="28" customFormat="1" ht="11.25" customHeight="1" x14ac:dyDescent="0.2">
      <c r="A256" s="24"/>
      <c r="B256" s="265" t="s">
        <v>282</v>
      </c>
      <c r="C256" s="266"/>
      <c r="D256" s="266"/>
      <c r="E256" s="266"/>
      <c r="F256" s="266"/>
      <c r="G256" s="8"/>
      <c r="H256" s="267"/>
      <c r="I256" s="47"/>
    </row>
    <row r="257" spans="1:9" x14ac:dyDescent="0.2">
      <c r="B257" s="265"/>
      <c r="C257" s="266"/>
      <c r="D257" s="266"/>
      <c r="E257" s="266"/>
      <c r="F257" s="266"/>
      <c r="H257" s="8"/>
      <c r="I257" s="8"/>
    </row>
    <row r="258" spans="1:9" ht="15" customHeight="1" x14ac:dyDescent="0.2">
      <c r="B258" s="265"/>
      <c r="C258" s="266"/>
      <c r="D258" s="266"/>
      <c r="E258" s="266"/>
      <c r="F258" s="266"/>
      <c r="G258" s="15"/>
    </row>
    <row r="259" spans="1:9" ht="15.75" x14ac:dyDescent="0.25">
      <c r="B259" s="7" t="s">
        <v>288</v>
      </c>
      <c r="C259" s="8"/>
      <c r="D259" s="8"/>
      <c r="E259" s="8"/>
      <c r="F259" s="8"/>
      <c r="G259" s="20"/>
      <c r="H259" s="5"/>
      <c r="I259" s="5"/>
    </row>
    <row r="260" spans="1:9" ht="14.25" customHeight="1" x14ac:dyDescent="0.2">
      <c r="B260" s="9"/>
      <c r="C260" s="10" t="str">
        <f>$C$3</f>
        <v>MOIS D'OCTOBRE 2024</v>
      </c>
      <c r="D260" s="11"/>
      <c r="G260" s="23"/>
      <c r="H260" s="5"/>
      <c r="I260" s="5"/>
    </row>
    <row r="261" spans="1:9" ht="12" customHeight="1" x14ac:dyDescent="0.2">
      <c r="B261" s="12" t="str">
        <f>B4</f>
        <v xml:space="preserve">             V - ASSURANCE ACCIDENTS DU TRAVAIL : DEPENSES en milliers d'euros</v>
      </c>
      <c r="C261" s="13"/>
      <c r="D261" s="13"/>
      <c r="E261" s="13"/>
      <c r="F261" s="14"/>
      <c r="G261" s="27"/>
      <c r="H261" s="5"/>
      <c r="I261" s="5"/>
    </row>
    <row r="262" spans="1:9" x14ac:dyDescent="0.2">
      <c r="A262" s="24"/>
      <c r="B262" s="16" t="s">
        <v>4</v>
      </c>
      <c r="C262" s="18" t="s">
        <v>6</v>
      </c>
      <c r="D262" s="219" t="s">
        <v>3</v>
      </c>
      <c r="E262" s="219" t="s">
        <v>237</v>
      </c>
      <c r="F262" s="19" t="str">
        <f>Maladie_mnt!$H$5</f>
        <v>GAM</v>
      </c>
      <c r="G262" s="20"/>
      <c r="H262" s="28"/>
      <c r="I262" s="28"/>
    </row>
    <row r="263" spans="1:9" s="28" customFormat="1" ht="18" customHeight="1" x14ac:dyDescent="0.2">
      <c r="A263" s="6"/>
      <c r="B263" s="21"/>
      <c r="C263" s="44"/>
      <c r="D263" s="220" t="s">
        <v>241</v>
      </c>
      <c r="E263" s="220" t="s">
        <v>239</v>
      </c>
      <c r="F263" s="22" t="str">
        <f>Maladie_mnt!$H$6</f>
        <v>en %</v>
      </c>
      <c r="G263" s="20"/>
      <c r="H263" s="5"/>
      <c r="I263" s="5"/>
    </row>
    <row r="264" spans="1:9" ht="12.75" x14ac:dyDescent="0.2">
      <c r="B264" s="52" t="s">
        <v>163</v>
      </c>
      <c r="C264" s="303"/>
      <c r="D264" s="304"/>
      <c r="E264" s="304"/>
      <c r="F264" s="237"/>
      <c r="G264" s="27"/>
      <c r="H264" s="5"/>
      <c r="I264" s="5"/>
    </row>
    <row r="265" spans="1:9" ht="12" x14ac:dyDescent="0.2">
      <c r="A265" s="54"/>
      <c r="B265" s="31" t="s">
        <v>124</v>
      </c>
      <c r="C265" s="303"/>
      <c r="D265" s="304"/>
      <c r="E265" s="304"/>
      <c r="F265" s="237"/>
      <c r="G265" s="27"/>
      <c r="H265" s="28"/>
      <c r="I265" s="28"/>
    </row>
    <row r="266" spans="1:9" s="28" customFormat="1" ht="10.5" customHeight="1" x14ac:dyDescent="0.2">
      <c r="A266" s="54"/>
      <c r="B266" s="31"/>
      <c r="C266" s="303"/>
      <c r="D266" s="304"/>
      <c r="E266" s="304"/>
      <c r="F266" s="237"/>
      <c r="G266" s="20"/>
    </row>
    <row r="267" spans="1:9" s="28" customFormat="1" ht="9.75" customHeight="1" x14ac:dyDescent="0.2">
      <c r="A267" s="2"/>
      <c r="B267" s="37" t="s">
        <v>125</v>
      </c>
      <c r="C267" s="301">
        <v>1154963.9000000001</v>
      </c>
      <c r="D267" s="302">
        <v>1843.4700000000021</v>
      </c>
      <c r="E267" s="302">
        <v>2399.0400000000009</v>
      </c>
      <c r="F267" s="239">
        <v>-8.3280891854661254E-3</v>
      </c>
      <c r="G267" s="20"/>
      <c r="H267" s="5"/>
      <c r="I267" s="5"/>
    </row>
    <row r="268" spans="1:9" ht="10.5" customHeight="1" x14ac:dyDescent="0.2">
      <c r="A268" s="2"/>
      <c r="B268" s="37" t="s">
        <v>126</v>
      </c>
      <c r="C268" s="301">
        <v>185.05</v>
      </c>
      <c r="D268" s="302"/>
      <c r="E268" s="302"/>
      <c r="F268" s="239"/>
      <c r="G268" s="20"/>
      <c r="H268" s="5"/>
      <c r="I268" s="5"/>
    </row>
    <row r="269" spans="1:9" ht="10.5" customHeight="1" x14ac:dyDescent="0.2">
      <c r="A269" s="2"/>
      <c r="B269" s="37" t="s">
        <v>127</v>
      </c>
      <c r="C269" s="301">
        <v>97955.799999999988</v>
      </c>
      <c r="D269" s="302"/>
      <c r="E269" s="302">
        <v>1359.5</v>
      </c>
      <c r="F269" s="239"/>
      <c r="G269" s="20"/>
      <c r="H269" s="5"/>
      <c r="I269" s="5"/>
    </row>
    <row r="270" spans="1:9" ht="10.5" customHeight="1" x14ac:dyDescent="0.2">
      <c r="A270" s="2"/>
      <c r="B270" s="37" t="s">
        <v>219</v>
      </c>
      <c r="C270" s="301">
        <v>376313.32</v>
      </c>
      <c r="D270" s="302"/>
      <c r="E270" s="302">
        <v>1202.9000000000001</v>
      </c>
      <c r="F270" s="239">
        <v>6.6409754988633329E-2</v>
      </c>
      <c r="G270" s="20"/>
      <c r="H270" s="5"/>
      <c r="I270" s="5"/>
    </row>
    <row r="271" spans="1:9" ht="10.5" hidden="1" customHeight="1" x14ac:dyDescent="0.2">
      <c r="A271" s="2"/>
      <c r="B271" s="37" t="s">
        <v>130</v>
      </c>
      <c r="C271" s="301"/>
      <c r="D271" s="302"/>
      <c r="E271" s="302"/>
      <c r="F271" s="239"/>
      <c r="G271" s="20"/>
      <c r="H271" s="5"/>
      <c r="I271" s="5"/>
    </row>
    <row r="272" spans="1:9" ht="10.5" hidden="1" customHeight="1" x14ac:dyDescent="0.2">
      <c r="A272" s="2"/>
      <c r="B272" s="16" t="s">
        <v>128</v>
      </c>
      <c r="C272" s="301"/>
      <c r="D272" s="302"/>
      <c r="E272" s="302"/>
      <c r="F272" s="239"/>
      <c r="G272" s="20"/>
      <c r="H272" s="5"/>
      <c r="I272" s="5"/>
    </row>
    <row r="273" spans="1:9" ht="10.5" hidden="1" customHeight="1" x14ac:dyDescent="0.2">
      <c r="A273" s="2"/>
      <c r="B273" s="16" t="s">
        <v>192</v>
      </c>
      <c r="C273" s="301"/>
      <c r="D273" s="302"/>
      <c r="E273" s="302"/>
      <c r="F273" s="239"/>
      <c r="G273" s="20"/>
      <c r="H273" s="5"/>
      <c r="I273" s="5"/>
    </row>
    <row r="274" spans="1:9" ht="10.5" customHeight="1" x14ac:dyDescent="0.2">
      <c r="A274" s="2"/>
      <c r="B274" s="16" t="s">
        <v>414</v>
      </c>
      <c r="C274" s="301"/>
      <c r="D274" s="302"/>
      <c r="E274" s="302"/>
      <c r="F274" s="239"/>
      <c r="G274" s="20"/>
      <c r="H274" s="5"/>
      <c r="I274" s="5"/>
    </row>
    <row r="275" spans="1:9" ht="10.5" customHeight="1" x14ac:dyDescent="0.2">
      <c r="A275" s="2"/>
      <c r="B275" s="574" t="s">
        <v>452</v>
      </c>
      <c r="C275" s="301"/>
      <c r="D275" s="302"/>
      <c r="E275" s="302"/>
      <c r="F275" s="239"/>
      <c r="G275" s="20"/>
      <c r="H275" s="5"/>
      <c r="I275" s="5"/>
    </row>
    <row r="276" spans="1:9" ht="10.5" customHeight="1" x14ac:dyDescent="0.2">
      <c r="A276" s="2"/>
      <c r="B276" s="574" t="s">
        <v>488</v>
      </c>
      <c r="C276" s="301"/>
      <c r="D276" s="302"/>
      <c r="E276" s="302"/>
      <c r="F276" s="239"/>
      <c r="G276" s="20"/>
      <c r="H276" s="5"/>
      <c r="I276" s="5"/>
    </row>
    <row r="277" spans="1:9" ht="10.5" customHeight="1" x14ac:dyDescent="0.2">
      <c r="A277" s="2"/>
      <c r="B277" s="16" t="s">
        <v>280</v>
      </c>
      <c r="C277" s="301">
        <v>-60067.209999999955</v>
      </c>
      <c r="D277" s="302"/>
      <c r="E277" s="302">
        <v>-249</v>
      </c>
      <c r="F277" s="239">
        <v>0.29844110657309186</v>
      </c>
      <c r="G277" s="27"/>
      <c r="H277" s="5"/>
      <c r="I277" s="5"/>
    </row>
    <row r="278" spans="1:9" s="28" customFormat="1" ht="10.5" customHeight="1" x14ac:dyDescent="0.2">
      <c r="A278" s="54"/>
      <c r="B278" s="35" t="s">
        <v>131</v>
      </c>
      <c r="C278" s="303">
        <v>1569581.86</v>
      </c>
      <c r="D278" s="304">
        <v>1843.4700000000021</v>
      </c>
      <c r="E278" s="304">
        <v>4712.4400000000005</v>
      </c>
      <c r="F278" s="237">
        <v>1.4828663409103271E-2</v>
      </c>
      <c r="G278" s="27"/>
      <c r="H278" s="5"/>
    </row>
    <row r="279" spans="1:9" ht="12" x14ac:dyDescent="0.2">
      <c r="A279" s="54"/>
      <c r="B279" s="31" t="s">
        <v>132</v>
      </c>
      <c r="C279" s="303"/>
      <c r="D279" s="304"/>
      <c r="E279" s="304"/>
      <c r="F279" s="237"/>
      <c r="G279" s="27"/>
      <c r="H279" s="5"/>
      <c r="I279" s="28"/>
    </row>
    <row r="280" spans="1:9" s="28" customFormat="1" ht="12.75" customHeight="1" x14ac:dyDescent="0.2">
      <c r="A280" s="54"/>
      <c r="B280" s="31"/>
      <c r="C280" s="303"/>
      <c r="D280" s="304"/>
      <c r="E280" s="304"/>
      <c r="F280" s="237"/>
      <c r="G280" s="20"/>
      <c r="H280" s="5"/>
    </row>
    <row r="281" spans="1:9" s="28" customFormat="1" ht="12.75" customHeight="1" x14ac:dyDescent="0.2">
      <c r="A281" s="2"/>
      <c r="B281" s="37" t="s">
        <v>24</v>
      </c>
      <c r="C281" s="301">
        <v>14389385.759999998</v>
      </c>
      <c r="D281" s="302">
        <v>52773.430000000008</v>
      </c>
      <c r="E281" s="302">
        <v>36034.85</v>
      </c>
      <c r="F281" s="239">
        <v>2.5057329454990507E-2</v>
      </c>
      <c r="G281" s="20"/>
      <c r="H281" s="5"/>
      <c r="I281" s="5"/>
    </row>
    <row r="282" spans="1:9" ht="10.5" customHeight="1" x14ac:dyDescent="0.2">
      <c r="A282" s="2"/>
      <c r="B282" s="37" t="s">
        <v>133</v>
      </c>
      <c r="C282" s="301">
        <v>1278843.260000004</v>
      </c>
      <c r="D282" s="302">
        <v>12678.419999999995</v>
      </c>
      <c r="E282" s="302">
        <v>2567.7200000000003</v>
      </c>
      <c r="F282" s="239">
        <v>0.55769660811587785</v>
      </c>
      <c r="G282" s="20"/>
      <c r="H282" s="5"/>
      <c r="I282" s="5"/>
    </row>
    <row r="283" spans="1:9" ht="10.5" customHeight="1" x14ac:dyDescent="0.2">
      <c r="A283" s="2"/>
      <c r="B283" s="37" t="s">
        <v>134</v>
      </c>
      <c r="C283" s="301">
        <v>25467.149999999994</v>
      </c>
      <c r="D283" s="302">
        <v>6543.8199999999924</v>
      </c>
      <c r="E283" s="302">
        <v>23.650000000000002</v>
      </c>
      <c r="F283" s="239">
        <v>-0.56754345002080153</v>
      </c>
      <c r="G283" s="20"/>
      <c r="H283" s="5"/>
      <c r="I283" s="5"/>
    </row>
    <row r="284" spans="1:9" ht="10.5" customHeight="1" x14ac:dyDescent="0.2">
      <c r="A284" s="2"/>
      <c r="B284" s="37" t="s">
        <v>220</v>
      </c>
      <c r="C284" s="301">
        <v>67149.189999999988</v>
      </c>
      <c r="D284" s="302"/>
      <c r="E284" s="302">
        <v>306.62</v>
      </c>
      <c r="F284" s="239">
        <v>-8.1402031336676006E-2</v>
      </c>
      <c r="G284" s="20"/>
      <c r="H284" s="5"/>
      <c r="I284" s="5"/>
    </row>
    <row r="285" spans="1:9" ht="10.5" customHeight="1" x14ac:dyDescent="0.2">
      <c r="A285" s="2"/>
      <c r="B285" s="37" t="s">
        <v>312</v>
      </c>
      <c r="C285" s="301"/>
      <c r="D285" s="302"/>
      <c r="E285" s="302"/>
      <c r="F285" s="239"/>
      <c r="G285" s="20"/>
      <c r="H285" s="5"/>
      <c r="I285" s="5"/>
    </row>
    <row r="286" spans="1:9" ht="10.5" customHeight="1" x14ac:dyDescent="0.2">
      <c r="A286" s="2"/>
      <c r="B286" s="16" t="s">
        <v>414</v>
      </c>
      <c r="C286" s="301"/>
      <c r="D286" s="302"/>
      <c r="E286" s="302"/>
      <c r="F286" s="239"/>
      <c r="G286" s="20"/>
      <c r="H286" s="5"/>
      <c r="I286" s="5"/>
    </row>
    <row r="287" spans="1:9" ht="10.5" customHeight="1" x14ac:dyDescent="0.2">
      <c r="A287" s="2"/>
      <c r="B287" s="574" t="s">
        <v>453</v>
      </c>
      <c r="C287" s="301"/>
      <c r="D287" s="302"/>
      <c r="E287" s="302"/>
      <c r="F287" s="239"/>
      <c r="G287" s="20"/>
      <c r="H287" s="5"/>
      <c r="I287" s="5"/>
    </row>
    <row r="288" spans="1:9" ht="10.5" hidden="1" customHeight="1" x14ac:dyDescent="0.2">
      <c r="A288" s="2"/>
      <c r="B288" s="574"/>
      <c r="C288" s="301"/>
      <c r="D288" s="302"/>
      <c r="E288" s="302"/>
      <c r="F288" s="239"/>
      <c r="G288" s="20"/>
      <c r="H288" s="5"/>
      <c r="I288" s="5"/>
    </row>
    <row r="289" spans="1:9" ht="10.5" customHeight="1" x14ac:dyDescent="0.2">
      <c r="A289" s="2"/>
      <c r="B289" s="16" t="s">
        <v>280</v>
      </c>
      <c r="C289" s="301">
        <v>-269242.41000000003</v>
      </c>
      <c r="D289" s="302"/>
      <c r="E289" s="302">
        <v>-1240.55</v>
      </c>
      <c r="F289" s="239">
        <v>0.1285955742213043</v>
      </c>
      <c r="G289" s="20"/>
      <c r="H289" s="5"/>
      <c r="I289" s="5"/>
    </row>
    <row r="290" spans="1:9" ht="10.5" customHeight="1" x14ac:dyDescent="0.2">
      <c r="A290" s="2"/>
      <c r="B290" s="35" t="s">
        <v>135</v>
      </c>
      <c r="C290" s="303">
        <v>15492482.950000003</v>
      </c>
      <c r="D290" s="304">
        <v>71995.67</v>
      </c>
      <c r="E290" s="304">
        <v>37692.29</v>
      </c>
      <c r="F290" s="237">
        <v>5.0112245209859241E-2</v>
      </c>
      <c r="G290" s="27"/>
      <c r="H290" s="5"/>
      <c r="I290" s="5"/>
    </row>
    <row r="291" spans="1:9" x14ac:dyDescent="0.2">
      <c r="A291" s="54"/>
      <c r="B291" s="16"/>
      <c r="C291" s="303"/>
      <c r="D291" s="304"/>
      <c r="E291" s="304"/>
      <c r="F291" s="237"/>
      <c r="G291" s="27"/>
      <c r="H291" s="5"/>
      <c r="I291" s="28"/>
    </row>
    <row r="292" spans="1:9" s="28" customFormat="1" ht="16.5" customHeight="1" x14ac:dyDescent="0.2">
      <c r="A292" s="54"/>
      <c r="B292" s="31" t="s">
        <v>136</v>
      </c>
      <c r="C292" s="303"/>
      <c r="D292" s="304"/>
      <c r="E292" s="304"/>
      <c r="F292" s="237"/>
      <c r="G292" s="20"/>
      <c r="H292" s="5"/>
    </row>
    <row r="293" spans="1:9" s="28" customFormat="1" ht="16.5" customHeight="1" x14ac:dyDescent="0.2">
      <c r="A293" s="2"/>
      <c r="B293" s="37" t="s">
        <v>138</v>
      </c>
      <c r="C293" s="301">
        <v>71918.589999999924</v>
      </c>
      <c r="D293" s="302">
        <v>104</v>
      </c>
      <c r="E293" s="302">
        <v>120.12</v>
      </c>
      <c r="F293" s="239">
        <v>-6.6648131044374503E-3</v>
      </c>
      <c r="G293" s="20"/>
      <c r="H293" s="5"/>
      <c r="I293" s="5"/>
    </row>
    <row r="294" spans="1:9" ht="10.5" customHeight="1" x14ac:dyDescent="0.2">
      <c r="A294" s="2"/>
      <c r="B294" s="37" t="s">
        <v>221</v>
      </c>
      <c r="C294" s="301">
        <v>626.11</v>
      </c>
      <c r="D294" s="302"/>
      <c r="E294" s="302"/>
      <c r="F294" s="239">
        <v>-0.27963781122002851</v>
      </c>
      <c r="G294" s="20"/>
      <c r="H294" s="5"/>
      <c r="I294" s="5"/>
    </row>
    <row r="295" spans="1:9" ht="10.5" hidden="1" customHeight="1" x14ac:dyDescent="0.2">
      <c r="A295" s="2"/>
      <c r="B295" s="16" t="s">
        <v>128</v>
      </c>
      <c r="C295" s="301"/>
      <c r="D295" s="302"/>
      <c r="E295" s="302"/>
      <c r="F295" s="239"/>
      <c r="G295" s="27"/>
      <c r="H295" s="5"/>
      <c r="I295" s="5"/>
    </row>
    <row r="296" spans="1:9" ht="10.5" customHeight="1" x14ac:dyDescent="0.2">
      <c r="A296" s="2"/>
      <c r="B296" s="574" t="s">
        <v>454</v>
      </c>
      <c r="C296" s="301"/>
      <c r="D296" s="302"/>
      <c r="E296" s="302"/>
      <c r="F296" s="239"/>
      <c r="G296" s="27"/>
      <c r="H296" s="5"/>
      <c r="I296" s="5"/>
    </row>
    <row r="297" spans="1:9" ht="10.5" hidden="1" customHeight="1" x14ac:dyDescent="0.2">
      <c r="A297" s="2"/>
      <c r="B297" s="574"/>
      <c r="C297" s="301"/>
      <c r="D297" s="302"/>
      <c r="E297" s="302"/>
      <c r="F297" s="239"/>
      <c r="G297" s="27"/>
      <c r="H297" s="5"/>
      <c r="I297" s="5"/>
    </row>
    <row r="298" spans="1:9" s="28" customFormat="1" ht="10.5" customHeight="1" x14ac:dyDescent="0.2">
      <c r="A298" s="54"/>
      <c r="B298" s="16" t="s">
        <v>280</v>
      </c>
      <c r="C298" s="301">
        <v>-208.62</v>
      </c>
      <c r="D298" s="302"/>
      <c r="E298" s="302"/>
      <c r="F298" s="239">
        <v>-5.4349304201985471E-2</v>
      </c>
      <c r="G298" s="27"/>
      <c r="H298" s="5"/>
    </row>
    <row r="299" spans="1:9" s="28" customFormat="1" ht="10.5" customHeight="1" x14ac:dyDescent="0.2">
      <c r="A299" s="54"/>
      <c r="B299" s="16" t="s">
        <v>356</v>
      </c>
      <c r="C299" s="303"/>
      <c r="D299" s="304"/>
      <c r="E299" s="304"/>
      <c r="F299" s="237"/>
      <c r="G299" s="20"/>
      <c r="H299" s="5"/>
    </row>
    <row r="300" spans="1:9" ht="11.25" customHeight="1" x14ac:dyDescent="0.2">
      <c r="A300" s="2"/>
      <c r="B300" s="35" t="s">
        <v>137</v>
      </c>
      <c r="C300" s="303">
        <v>72636.079999999929</v>
      </c>
      <c r="D300" s="304">
        <v>104</v>
      </c>
      <c r="E300" s="304">
        <v>120.12</v>
      </c>
      <c r="F300" s="237">
        <v>-8.3768284038930885E-3</v>
      </c>
      <c r="G300" s="27"/>
      <c r="H300" s="5"/>
      <c r="I300" s="5"/>
    </row>
    <row r="301" spans="1:9" ht="11.25" customHeight="1" x14ac:dyDescent="0.2">
      <c r="A301" s="54"/>
      <c r="B301" s="16"/>
      <c r="C301" s="303"/>
      <c r="D301" s="304"/>
      <c r="E301" s="304"/>
      <c r="F301" s="237"/>
      <c r="G301" s="27"/>
      <c r="H301" s="5"/>
      <c r="I301" s="28"/>
    </row>
    <row r="302" spans="1:9" s="28" customFormat="1" ht="16.5" customHeight="1" x14ac:dyDescent="0.2">
      <c r="A302" s="54"/>
      <c r="B302" s="31" t="s">
        <v>141</v>
      </c>
      <c r="C302" s="303"/>
      <c r="D302" s="304"/>
      <c r="E302" s="304"/>
      <c r="F302" s="237"/>
      <c r="G302" s="20"/>
      <c r="H302" s="5"/>
    </row>
    <row r="303" spans="1:9" s="28" customFormat="1" ht="16.5" customHeight="1" x14ac:dyDescent="0.2">
      <c r="A303" s="2"/>
      <c r="B303" s="37" t="s">
        <v>151</v>
      </c>
      <c r="C303" s="301">
        <v>12729.600000000006</v>
      </c>
      <c r="D303" s="302">
        <v>39</v>
      </c>
      <c r="E303" s="302"/>
      <c r="F303" s="239">
        <v>0.56470177543304212</v>
      </c>
      <c r="G303" s="56"/>
      <c r="H303" s="5"/>
      <c r="I303" s="5"/>
    </row>
    <row r="304" spans="1:9" s="57" customFormat="1" ht="10.5" customHeight="1" x14ac:dyDescent="0.2">
      <c r="A304" s="6"/>
      <c r="B304" s="16" t="s">
        <v>222</v>
      </c>
      <c r="C304" s="306">
        <v>7.5</v>
      </c>
      <c r="D304" s="307"/>
      <c r="E304" s="307"/>
      <c r="F304" s="182">
        <v>-0.25</v>
      </c>
      <c r="G304" s="56"/>
      <c r="H304" s="5"/>
    </row>
    <row r="305" spans="1:9" ht="10.5" customHeight="1" x14ac:dyDescent="0.2">
      <c r="B305" s="16" t="s">
        <v>128</v>
      </c>
      <c r="C305" s="306"/>
      <c r="D305" s="307"/>
      <c r="E305" s="307"/>
      <c r="F305" s="182"/>
      <c r="G305" s="56"/>
      <c r="H305" s="5"/>
      <c r="I305" s="57"/>
    </row>
    <row r="306" spans="1:9" s="57" customFormat="1" ht="10.5" customHeight="1" x14ac:dyDescent="0.2">
      <c r="A306" s="6"/>
      <c r="B306" s="16" t="s">
        <v>427</v>
      </c>
      <c r="C306" s="306"/>
      <c r="D306" s="307"/>
      <c r="E306" s="307"/>
      <c r="F306" s="182"/>
      <c r="G306" s="56"/>
      <c r="H306" s="5"/>
    </row>
    <row r="307" spans="1:9" s="57" customFormat="1" ht="10.5" customHeight="1" x14ac:dyDescent="0.2">
      <c r="A307" s="6"/>
      <c r="B307" s="574" t="s">
        <v>455</v>
      </c>
      <c r="C307" s="306"/>
      <c r="D307" s="307"/>
      <c r="E307" s="307"/>
      <c r="F307" s="182"/>
      <c r="G307" s="56"/>
      <c r="H307" s="5"/>
    </row>
    <row r="308" spans="1:9" s="57" customFormat="1" ht="10.5" hidden="1" customHeight="1" x14ac:dyDescent="0.2">
      <c r="A308" s="6"/>
      <c r="B308" s="574"/>
      <c r="C308" s="306"/>
      <c r="D308" s="307"/>
      <c r="E308" s="307"/>
      <c r="F308" s="182"/>
      <c r="G308" s="56"/>
      <c r="H308" s="5"/>
    </row>
    <row r="309" spans="1:9" s="57" customFormat="1" ht="10.5" customHeight="1" x14ac:dyDescent="0.2">
      <c r="A309" s="6"/>
      <c r="B309" s="16" t="s">
        <v>280</v>
      </c>
      <c r="C309" s="306">
        <v>-146.05000000000001</v>
      </c>
      <c r="D309" s="307"/>
      <c r="E309" s="307"/>
      <c r="F309" s="182">
        <v>0.72840236686390547</v>
      </c>
      <c r="G309" s="56"/>
      <c r="H309" s="5"/>
    </row>
    <row r="310" spans="1:9" s="57" customFormat="1" ht="10.5" customHeight="1" x14ac:dyDescent="0.2">
      <c r="A310" s="6"/>
      <c r="B310" s="35" t="s">
        <v>142</v>
      </c>
      <c r="C310" s="308">
        <v>12591.050000000007</v>
      </c>
      <c r="D310" s="309">
        <v>39</v>
      </c>
      <c r="E310" s="309"/>
      <c r="F310" s="182">
        <v>0.56197509483958608</v>
      </c>
      <c r="G310" s="59"/>
    </row>
    <row r="311" spans="1:9" s="57" customFormat="1" ht="9" x14ac:dyDescent="0.15">
      <c r="A311" s="24"/>
      <c r="B311" s="33"/>
      <c r="C311" s="308"/>
      <c r="D311" s="309"/>
      <c r="E311" s="309"/>
      <c r="F311" s="183"/>
      <c r="G311" s="59"/>
      <c r="H311" s="60"/>
      <c r="I311" s="60"/>
    </row>
    <row r="312" spans="1:9" s="60" customFormat="1" ht="14.25" customHeight="1" x14ac:dyDescent="0.2">
      <c r="A312" s="24"/>
      <c r="B312" s="31" t="s">
        <v>139</v>
      </c>
      <c r="C312" s="308"/>
      <c r="D312" s="309"/>
      <c r="E312" s="309"/>
      <c r="F312" s="183"/>
      <c r="G312" s="56"/>
    </row>
    <row r="313" spans="1:9" s="60" customFormat="1" ht="14.25" customHeight="1" x14ac:dyDescent="0.2">
      <c r="A313" s="6"/>
      <c r="B313" s="37" t="s">
        <v>140</v>
      </c>
      <c r="C313" s="306">
        <v>22.18</v>
      </c>
      <c r="D313" s="307"/>
      <c r="E313" s="307"/>
      <c r="F313" s="182"/>
      <c r="G313" s="56"/>
      <c r="H313" s="5"/>
      <c r="I313" s="57"/>
    </row>
    <row r="314" spans="1:9" s="57" customFormat="1" ht="10.5" customHeight="1" x14ac:dyDescent="0.2">
      <c r="A314" s="6"/>
      <c r="B314" s="37" t="s">
        <v>179</v>
      </c>
      <c r="C314" s="306">
        <v>30</v>
      </c>
      <c r="D314" s="307"/>
      <c r="E314" s="307"/>
      <c r="F314" s="182">
        <v>-0.62962962962962965</v>
      </c>
      <c r="G314" s="56"/>
      <c r="H314" s="5"/>
    </row>
    <row r="315" spans="1:9" s="57" customFormat="1" ht="10.5" customHeight="1" x14ac:dyDescent="0.2">
      <c r="A315" s="6"/>
      <c r="B315" s="37" t="s">
        <v>223</v>
      </c>
      <c r="C315" s="306"/>
      <c r="D315" s="307"/>
      <c r="E315" s="307"/>
      <c r="F315" s="182"/>
      <c r="G315" s="56"/>
      <c r="H315" s="5"/>
    </row>
    <row r="316" spans="1:9" s="57" customFormat="1" ht="10.5" customHeight="1" x14ac:dyDescent="0.2">
      <c r="A316" s="6"/>
      <c r="B316" s="37" t="s">
        <v>498</v>
      </c>
      <c r="C316" s="306"/>
      <c r="D316" s="307"/>
      <c r="E316" s="307"/>
      <c r="F316" s="182"/>
      <c r="G316" s="56"/>
      <c r="H316" s="5"/>
    </row>
    <row r="317" spans="1:9" s="57" customFormat="1" ht="10.5" customHeight="1" x14ac:dyDescent="0.2">
      <c r="A317" s="6"/>
      <c r="B317" s="574" t="s">
        <v>456</v>
      </c>
      <c r="C317" s="306"/>
      <c r="D317" s="307"/>
      <c r="E317" s="307"/>
      <c r="F317" s="182"/>
      <c r="G317" s="56"/>
      <c r="H317" s="5"/>
    </row>
    <row r="318" spans="1:9" s="57" customFormat="1" ht="10.5" customHeight="1" x14ac:dyDescent="0.2">
      <c r="A318" s="6"/>
      <c r="B318" s="37" t="s">
        <v>280</v>
      </c>
      <c r="C318" s="306">
        <v>0.24</v>
      </c>
      <c r="D318" s="307"/>
      <c r="E318" s="307"/>
      <c r="F318" s="182"/>
      <c r="G318" s="59"/>
      <c r="H318" s="5"/>
    </row>
    <row r="319" spans="1:9" s="60" customFormat="1" ht="10.5" customHeight="1" x14ac:dyDescent="0.2">
      <c r="A319" s="24"/>
      <c r="B319" s="35" t="s">
        <v>143</v>
      </c>
      <c r="C319" s="308">
        <v>52.42</v>
      </c>
      <c r="D319" s="309"/>
      <c r="E319" s="309"/>
      <c r="F319" s="183">
        <v>-0.4035726476277165</v>
      </c>
      <c r="G319" s="56"/>
      <c r="H319" s="5"/>
    </row>
    <row r="320" spans="1:9" s="60" customFormat="1" ht="10.5" customHeight="1" x14ac:dyDescent="0.2">
      <c r="A320" s="24"/>
      <c r="B320" s="31" t="s">
        <v>466</v>
      </c>
      <c r="C320" s="308"/>
      <c r="D320" s="309"/>
      <c r="E320" s="309"/>
      <c r="F320" s="183"/>
      <c r="G320" s="56"/>
      <c r="H320" s="5"/>
    </row>
    <row r="321" spans="1:9" s="60" customFormat="1" ht="10.5" customHeight="1" x14ac:dyDescent="0.2">
      <c r="A321" s="24"/>
      <c r="B321" s="37" t="s">
        <v>468</v>
      </c>
      <c r="C321" s="308">
        <v>46830</v>
      </c>
      <c r="D321" s="309"/>
      <c r="E321" s="309"/>
      <c r="F321" s="183"/>
      <c r="G321" s="56"/>
      <c r="H321" s="5"/>
    </row>
    <row r="322" spans="1:9" s="60" customFormat="1" ht="10.5" customHeight="1" x14ac:dyDescent="0.2">
      <c r="A322" s="6"/>
      <c r="B322" s="35" t="s">
        <v>467</v>
      </c>
      <c r="C322" s="306">
        <v>46830</v>
      </c>
      <c r="D322" s="307"/>
      <c r="E322" s="307"/>
      <c r="F322" s="182"/>
      <c r="G322" s="59"/>
      <c r="H322" s="57"/>
      <c r="I322" s="57"/>
    </row>
    <row r="323" spans="1:9" s="60" customFormat="1" ht="13.5" customHeight="1" x14ac:dyDescent="0.2">
      <c r="A323" s="24"/>
      <c r="B323" s="31" t="s">
        <v>122</v>
      </c>
      <c r="C323" s="308"/>
      <c r="D323" s="309"/>
      <c r="E323" s="309"/>
      <c r="F323" s="183"/>
      <c r="G323" s="56"/>
    </row>
    <row r="324" spans="1:9" s="60" customFormat="1" ht="17.25" customHeight="1" x14ac:dyDescent="0.2">
      <c r="A324" s="6"/>
      <c r="B324" s="37" t="s">
        <v>144</v>
      </c>
      <c r="C324" s="306"/>
      <c r="D324" s="307"/>
      <c r="E324" s="307"/>
      <c r="F324" s="182"/>
      <c r="G324" s="56"/>
      <c r="H324" s="5"/>
      <c r="I324" s="57"/>
    </row>
    <row r="325" spans="1:9" s="57" customFormat="1" ht="10.5" customHeight="1" x14ac:dyDescent="0.2">
      <c r="A325" s="6"/>
      <c r="B325" s="37" t="s">
        <v>224</v>
      </c>
      <c r="C325" s="306"/>
      <c r="D325" s="307"/>
      <c r="E325" s="307"/>
      <c r="F325" s="182"/>
      <c r="G325" s="56"/>
      <c r="H325" s="5"/>
    </row>
    <row r="326" spans="1:9" s="57" customFormat="1" ht="10.5" customHeight="1" x14ac:dyDescent="0.2">
      <c r="A326" s="6"/>
      <c r="B326" s="37" t="s">
        <v>414</v>
      </c>
      <c r="C326" s="306"/>
      <c r="D326" s="307"/>
      <c r="E326" s="307"/>
      <c r="F326" s="182"/>
      <c r="G326" s="59"/>
      <c r="H326" s="5"/>
    </row>
    <row r="327" spans="1:9" s="60" customFormat="1" ht="10.5" customHeight="1" x14ac:dyDescent="0.2">
      <c r="A327" s="24"/>
      <c r="B327" s="35" t="s">
        <v>120</v>
      </c>
      <c r="C327" s="308"/>
      <c r="D327" s="309"/>
      <c r="E327" s="309"/>
      <c r="F327" s="183"/>
      <c r="G327" s="62"/>
      <c r="H327" s="5"/>
    </row>
    <row r="328" spans="1:9" s="57" customFormat="1" ht="12" x14ac:dyDescent="0.2">
      <c r="A328" s="61"/>
      <c r="B328" s="33"/>
      <c r="C328" s="308"/>
      <c r="D328" s="309"/>
      <c r="E328" s="309"/>
      <c r="F328" s="183"/>
      <c r="G328" s="62"/>
      <c r="H328" s="63"/>
      <c r="I328" s="63"/>
    </row>
    <row r="329" spans="1:9" s="63" customFormat="1" ht="14.25" customHeight="1" x14ac:dyDescent="0.2">
      <c r="A329" s="61"/>
      <c r="B329" s="31" t="s">
        <v>244</v>
      </c>
      <c r="C329" s="308"/>
      <c r="D329" s="309"/>
      <c r="E329" s="309"/>
      <c r="F329" s="183"/>
      <c r="G329" s="59"/>
    </row>
    <row r="330" spans="1:9" s="63" customFormat="1" ht="14.25" customHeight="1" x14ac:dyDescent="0.2">
      <c r="A330" s="24"/>
      <c r="B330" s="37" t="s">
        <v>144</v>
      </c>
      <c r="C330" s="306"/>
      <c r="D330" s="307"/>
      <c r="E330" s="307"/>
      <c r="F330" s="182"/>
      <c r="G330" s="59"/>
      <c r="H330" s="5"/>
      <c r="I330" s="60"/>
    </row>
    <row r="331" spans="1:9" s="60" customFormat="1" ht="11.25" customHeight="1" x14ac:dyDescent="0.2">
      <c r="A331" s="24"/>
      <c r="B331" s="37" t="s">
        <v>125</v>
      </c>
      <c r="C331" s="306">
        <v>20714.279999999988</v>
      </c>
      <c r="D331" s="307"/>
      <c r="E331" s="307">
        <v>223.52</v>
      </c>
      <c r="F331" s="182">
        <v>-3.0035526798219969E-2</v>
      </c>
      <c r="G331" s="56"/>
      <c r="H331" s="5"/>
    </row>
    <row r="332" spans="1:9" s="60" customFormat="1" ht="11.25" customHeight="1" x14ac:dyDescent="0.2">
      <c r="A332" s="6"/>
      <c r="B332" s="37" t="s">
        <v>126</v>
      </c>
      <c r="C332" s="306"/>
      <c r="D332" s="307"/>
      <c r="E332" s="307"/>
      <c r="F332" s="182"/>
      <c r="G332" s="56"/>
      <c r="H332" s="5"/>
      <c r="I332" s="57"/>
    </row>
    <row r="333" spans="1:9" s="57" customFormat="1" ht="10.5" customHeight="1" x14ac:dyDescent="0.2">
      <c r="A333" s="6"/>
      <c r="B333" s="37" t="s">
        <v>127</v>
      </c>
      <c r="C333" s="306">
        <v>1292.4000000000001</v>
      </c>
      <c r="D333" s="307"/>
      <c r="E333" s="307"/>
      <c r="F333" s="182"/>
      <c r="G333" s="56"/>
      <c r="H333" s="5"/>
    </row>
    <row r="334" spans="1:9" s="57" customFormat="1" ht="10.5" customHeight="1" x14ac:dyDescent="0.2">
      <c r="A334" s="6"/>
      <c r="B334" s="37" t="s">
        <v>133</v>
      </c>
      <c r="C334" s="306">
        <v>4300.32</v>
      </c>
      <c r="D334" s="307"/>
      <c r="E334" s="307"/>
      <c r="F334" s="182">
        <v>-8.2036361462911822E-2</v>
      </c>
      <c r="G334" s="56"/>
      <c r="H334" s="5"/>
    </row>
    <row r="335" spans="1:9" s="57" customFormat="1" ht="10.5" customHeight="1" x14ac:dyDescent="0.2">
      <c r="A335" s="6"/>
      <c r="B335" s="37" t="s">
        <v>134</v>
      </c>
      <c r="C335" s="306">
        <v>841.38000000000011</v>
      </c>
      <c r="D335" s="307"/>
      <c r="E335" s="307"/>
      <c r="F335" s="182"/>
      <c r="G335" s="56"/>
      <c r="H335" s="5"/>
    </row>
    <row r="336" spans="1:9" s="57" customFormat="1" ht="10.5" customHeight="1" x14ac:dyDescent="0.2">
      <c r="A336" s="6"/>
      <c r="B336" s="37" t="s">
        <v>24</v>
      </c>
      <c r="C336" s="306">
        <v>31946.610000000004</v>
      </c>
      <c r="D336" s="307"/>
      <c r="E336" s="307"/>
      <c r="F336" s="182">
        <v>-4.004669048163656E-3</v>
      </c>
      <c r="G336" s="56"/>
      <c r="H336" s="5"/>
    </row>
    <row r="337" spans="1:9" s="57" customFormat="1" ht="10.5" customHeight="1" x14ac:dyDescent="0.2">
      <c r="A337" s="6"/>
      <c r="B337" s="37" t="s">
        <v>138</v>
      </c>
      <c r="C337" s="306">
        <v>530.66</v>
      </c>
      <c r="D337" s="307"/>
      <c r="E337" s="307"/>
      <c r="F337" s="182"/>
      <c r="G337" s="56"/>
      <c r="H337" s="5"/>
    </row>
    <row r="338" spans="1:9" s="57" customFormat="1" ht="10.5" customHeight="1" x14ac:dyDescent="0.2">
      <c r="A338" s="6"/>
      <c r="B338" s="37" t="s">
        <v>34</v>
      </c>
      <c r="C338" s="306">
        <v>1495.32</v>
      </c>
      <c r="D338" s="307"/>
      <c r="E338" s="307"/>
      <c r="F338" s="182">
        <v>-0.35673541026766131</v>
      </c>
      <c r="G338" s="56"/>
      <c r="H338" s="5"/>
    </row>
    <row r="339" spans="1:9" s="57" customFormat="1" ht="10.5" customHeight="1" x14ac:dyDescent="0.2">
      <c r="A339" s="6"/>
      <c r="B339" s="37" t="s">
        <v>140</v>
      </c>
      <c r="C339" s="306"/>
      <c r="D339" s="307"/>
      <c r="E339" s="307"/>
      <c r="F339" s="182"/>
      <c r="G339" s="56"/>
      <c r="H339" s="5"/>
    </row>
    <row r="340" spans="1:9" s="57" customFormat="1" ht="10.5" customHeight="1" x14ac:dyDescent="0.2">
      <c r="A340" s="6"/>
      <c r="B340" s="37" t="s">
        <v>129</v>
      </c>
      <c r="C340" s="306">
        <v>7754.35</v>
      </c>
      <c r="D340" s="307"/>
      <c r="E340" s="307">
        <v>211.5</v>
      </c>
      <c r="F340" s="182">
        <v>0.11809871238446856</v>
      </c>
      <c r="G340" s="56"/>
      <c r="H340" s="5"/>
    </row>
    <row r="341" spans="1:9" s="57" customFormat="1" ht="10.5" customHeight="1" x14ac:dyDescent="0.2">
      <c r="A341" s="6"/>
      <c r="B341" s="16" t="s">
        <v>427</v>
      </c>
      <c r="C341" s="306"/>
      <c r="D341" s="307"/>
      <c r="E341" s="307"/>
      <c r="F341" s="182"/>
      <c r="G341" s="56"/>
      <c r="H341" s="5"/>
    </row>
    <row r="342" spans="1:9" s="57" customFormat="1" ht="10.5" customHeight="1" x14ac:dyDescent="0.2">
      <c r="A342" s="6"/>
      <c r="B342" s="37" t="s">
        <v>179</v>
      </c>
      <c r="C342" s="306"/>
      <c r="D342" s="307"/>
      <c r="E342" s="307"/>
      <c r="F342" s="182"/>
      <c r="G342" s="56"/>
      <c r="H342" s="5"/>
    </row>
    <row r="343" spans="1:9" s="57" customFormat="1" ht="10.5" customHeight="1" x14ac:dyDescent="0.2">
      <c r="A343" s="6"/>
      <c r="B343" s="37" t="s">
        <v>130</v>
      </c>
      <c r="C343" s="306"/>
      <c r="D343" s="307"/>
      <c r="E343" s="307"/>
      <c r="F343" s="182"/>
      <c r="G343" s="56"/>
      <c r="H343" s="5"/>
    </row>
    <row r="344" spans="1:9" s="57" customFormat="1" ht="10.5" customHeight="1" x14ac:dyDescent="0.2">
      <c r="A344" s="6"/>
      <c r="B344" s="37" t="s">
        <v>468</v>
      </c>
      <c r="C344" s="306">
        <v>200</v>
      </c>
      <c r="D344" s="307"/>
      <c r="E344" s="307"/>
      <c r="F344" s="182"/>
      <c r="G344" s="56"/>
      <c r="H344" s="5"/>
    </row>
    <row r="345" spans="1:9" s="57" customFormat="1" ht="10.5" customHeight="1" x14ac:dyDescent="0.2">
      <c r="A345" s="6"/>
      <c r="B345" s="575" t="s">
        <v>460</v>
      </c>
      <c r="C345" s="306"/>
      <c r="D345" s="307"/>
      <c r="E345" s="307"/>
      <c r="F345" s="182"/>
      <c r="G345" s="56"/>
      <c r="H345" s="5"/>
    </row>
    <row r="346" spans="1:9" s="57" customFormat="1" ht="10.5" customHeight="1" x14ac:dyDescent="0.2">
      <c r="A346" s="6"/>
      <c r="B346" s="575" t="s">
        <v>488</v>
      </c>
      <c r="C346" s="306"/>
      <c r="D346" s="307"/>
      <c r="E346" s="307"/>
      <c r="F346" s="182"/>
      <c r="G346" s="56"/>
      <c r="H346" s="5"/>
    </row>
    <row r="347" spans="1:9" s="57" customFormat="1" ht="10.5" customHeight="1" x14ac:dyDescent="0.2">
      <c r="A347" s="6"/>
      <c r="B347" s="37" t="s">
        <v>280</v>
      </c>
      <c r="C347" s="308">
        <v>-1894.44</v>
      </c>
      <c r="D347" s="309"/>
      <c r="E347" s="309">
        <v>-11.950000000000001</v>
      </c>
      <c r="F347" s="183">
        <v>0.19661941938907002</v>
      </c>
      <c r="G347" s="59"/>
    </row>
    <row r="348" spans="1:9" s="60" customFormat="1" ht="10.5" customHeight="1" x14ac:dyDescent="0.2">
      <c r="A348" s="24"/>
      <c r="B348" s="35" t="s">
        <v>246</v>
      </c>
      <c r="C348" s="308">
        <v>67192.88</v>
      </c>
      <c r="D348" s="309"/>
      <c r="E348" s="309">
        <v>423.07</v>
      </c>
      <c r="F348" s="183">
        <v>-6.4758908101849588E-3</v>
      </c>
      <c r="G348" s="56"/>
      <c r="H348" s="5"/>
    </row>
    <row r="349" spans="1:9" s="60" customFormat="1" ht="10.5" customHeight="1" x14ac:dyDescent="0.2">
      <c r="A349" s="6"/>
      <c r="B349" s="35" t="s">
        <v>8</v>
      </c>
      <c r="C349" s="306">
        <v>17261367.240000002</v>
      </c>
      <c r="D349" s="307">
        <v>73982.14</v>
      </c>
      <c r="E349" s="307">
        <v>42947.92</v>
      </c>
      <c r="F349" s="182">
        <v>4.8649110003259555E-2</v>
      </c>
      <c r="G349" s="59"/>
      <c r="H349" s="57"/>
      <c r="I349" s="57"/>
    </row>
    <row r="350" spans="1:9" s="57" customFormat="1" ht="9" hidden="1" x14ac:dyDescent="0.15">
      <c r="A350" s="24"/>
      <c r="B350" s="33"/>
      <c r="C350" s="308"/>
      <c r="D350" s="309"/>
      <c r="E350" s="309"/>
      <c r="F350" s="183"/>
      <c r="G350" s="59"/>
      <c r="H350" s="60"/>
      <c r="I350" s="60"/>
    </row>
    <row r="351" spans="1:9" s="60" customFormat="1" ht="13.5" customHeight="1" x14ac:dyDescent="0.2">
      <c r="A351" s="24"/>
      <c r="B351" s="31" t="s">
        <v>145</v>
      </c>
      <c r="C351" s="308"/>
      <c r="D351" s="309"/>
      <c r="E351" s="309"/>
      <c r="F351" s="183"/>
      <c r="G351" s="59"/>
    </row>
    <row r="352" spans="1:9" s="60" customFormat="1" ht="13.5" customHeight="1" x14ac:dyDescent="0.2">
      <c r="A352" s="24"/>
      <c r="B352" s="37" t="s">
        <v>146</v>
      </c>
      <c r="C352" s="306">
        <v>178490.76999999996</v>
      </c>
      <c r="D352" s="307">
        <v>75400.01999999999</v>
      </c>
      <c r="E352" s="307">
        <v>393.5</v>
      </c>
      <c r="F352" s="182">
        <v>-0.14436674424010343</v>
      </c>
      <c r="G352" s="59"/>
      <c r="H352" s="5"/>
    </row>
    <row r="353" spans="1:9" s="60" customFormat="1" ht="10.5" customHeight="1" x14ac:dyDescent="0.2">
      <c r="A353" s="24"/>
      <c r="B353" s="37" t="s">
        <v>442</v>
      </c>
      <c r="C353" s="306">
        <v>135.49</v>
      </c>
      <c r="D353" s="307">
        <v>53.77</v>
      </c>
      <c r="E353" s="307"/>
      <c r="F353" s="182">
        <v>-0.12309882855478593</v>
      </c>
      <c r="G353" s="59"/>
      <c r="H353" s="5"/>
    </row>
    <row r="354" spans="1:9" s="60" customFormat="1" ht="10.5" customHeight="1" x14ac:dyDescent="0.2">
      <c r="A354" s="24"/>
      <c r="B354" s="37" t="s">
        <v>147</v>
      </c>
      <c r="C354" s="306">
        <v>592.75999999999976</v>
      </c>
      <c r="D354" s="307">
        <v>188.3</v>
      </c>
      <c r="E354" s="307"/>
      <c r="F354" s="182">
        <v>1.2209490958146496E-2</v>
      </c>
      <c r="G354" s="59"/>
      <c r="H354" s="5"/>
    </row>
    <row r="355" spans="1:9" s="60" customFormat="1" ht="10.5" customHeight="1" x14ac:dyDescent="0.2">
      <c r="A355" s="24"/>
      <c r="B355" s="37" t="s">
        <v>148</v>
      </c>
      <c r="C355" s="306">
        <v>3401.0099999999934</v>
      </c>
      <c r="D355" s="307">
        <v>1135.0299999999988</v>
      </c>
      <c r="E355" s="307">
        <v>3.7800000000000002</v>
      </c>
      <c r="F355" s="182">
        <v>-0.11628106388949622</v>
      </c>
      <c r="G355" s="59"/>
      <c r="H355" s="5"/>
    </row>
    <row r="356" spans="1:9" s="60" customFormat="1" ht="10.5" customHeight="1" x14ac:dyDescent="0.2">
      <c r="A356" s="24"/>
      <c r="B356" s="37" t="s">
        <v>125</v>
      </c>
      <c r="C356" s="306">
        <v>1606.850000000001</v>
      </c>
      <c r="D356" s="307">
        <v>456.96999999999991</v>
      </c>
      <c r="E356" s="307">
        <v>2.7</v>
      </c>
      <c r="F356" s="182">
        <v>0.13644239813852233</v>
      </c>
      <c r="G356" s="59"/>
      <c r="H356" s="5"/>
    </row>
    <row r="357" spans="1:9" s="60" customFormat="1" ht="10.5" hidden="1" customHeight="1" x14ac:dyDescent="0.2">
      <c r="A357" s="24"/>
      <c r="B357" s="16"/>
      <c r="C357" s="306"/>
      <c r="D357" s="307"/>
      <c r="E357" s="307"/>
      <c r="F357" s="182"/>
      <c r="G357" s="59"/>
      <c r="H357" s="5"/>
    </row>
    <row r="358" spans="1:9" s="60" customFormat="1" ht="10.5" customHeight="1" x14ac:dyDescent="0.2">
      <c r="A358" s="24"/>
      <c r="B358" s="37" t="s">
        <v>149</v>
      </c>
      <c r="C358" s="306">
        <v>178.88000000000005</v>
      </c>
      <c r="D358" s="307"/>
      <c r="E358" s="307"/>
      <c r="F358" s="182">
        <v>-0.32232156387331401</v>
      </c>
      <c r="G358" s="56"/>
      <c r="H358" s="5"/>
    </row>
    <row r="359" spans="1:9" s="60" customFormat="1" ht="10.5" customHeight="1" x14ac:dyDescent="0.2">
      <c r="A359" s="6"/>
      <c r="B359" s="37" t="s">
        <v>435</v>
      </c>
      <c r="C359" s="306"/>
      <c r="D359" s="307"/>
      <c r="E359" s="307"/>
      <c r="F359" s="182"/>
      <c r="G359" s="56"/>
      <c r="H359" s="5"/>
      <c r="I359" s="57"/>
    </row>
    <row r="360" spans="1:9" s="57" customFormat="1" ht="10.5" customHeight="1" x14ac:dyDescent="0.2">
      <c r="A360" s="6"/>
      <c r="B360" s="37" t="s">
        <v>281</v>
      </c>
      <c r="C360" s="306">
        <v>-14640</v>
      </c>
      <c r="D360" s="307">
        <v>-18</v>
      </c>
      <c r="E360" s="307">
        <v>-78</v>
      </c>
      <c r="F360" s="182">
        <v>0.51835718730553837</v>
      </c>
      <c r="G360" s="59"/>
      <c r="H360" s="5"/>
    </row>
    <row r="361" spans="1:9" s="57" customFormat="1" ht="10.5" customHeight="1" x14ac:dyDescent="0.2">
      <c r="A361" s="6"/>
      <c r="B361" s="575" t="s">
        <v>461</v>
      </c>
      <c r="C361" s="306"/>
      <c r="D361" s="307"/>
      <c r="E361" s="307"/>
      <c r="F361" s="182"/>
      <c r="G361" s="59"/>
      <c r="H361" s="5"/>
    </row>
    <row r="362" spans="1:9" s="57" customFormat="1" ht="10.5" hidden="1" customHeight="1" x14ac:dyDescent="0.2">
      <c r="A362" s="6"/>
      <c r="B362" s="579" t="s">
        <v>464</v>
      </c>
      <c r="C362" s="306"/>
      <c r="D362" s="307"/>
      <c r="E362" s="307"/>
      <c r="F362" s="182"/>
      <c r="G362" s="59"/>
      <c r="H362" s="5"/>
    </row>
    <row r="363" spans="1:9" s="60" customFormat="1" ht="10.5" customHeight="1" x14ac:dyDescent="0.2">
      <c r="A363" s="24"/>
      <c r="B363" s="41" t="s">
        <v>150</v>
      </c>
      <c r="C363" s="311">
        <v>169765.75999999998</v>
      </c>
      <c r="D363" s="312">
        <v>77216.09</v>
      </c>
      <c r="E363" s="312">
        <v>321.97999999999996</v>
      </c>
      <c r="F363" s="184">
        <v>-0.17280709225636048</v>
      </c>
      <c r="G363" s="266"/>
      <c r="H363" s="5"/>
    </row>
    <row r="364" spans="1:9" s="60" customFormat="1" ht="10.5" customHeight="1" x14ac:dyDescent="0.15">
      <c r="A364" s="24"/>
      <c r="B364" s="265"/>
      <c r="C364" s="266"/>
      <c r="D364" s="266"/>
      <c r="E364" s="266"/>
      <c r="F364" s="266"/>
      <c r="G364" s="265"/>
      <c r="H364" s="267"/>
      <c r="I364" s="59"/>
    </row>
    <row r="365" spans="1:9" s="60" customFormat="1" ht="10.5" customHeight="1" x14ac:dyDescent="0.15">
      <c r="A365" s="24"/>
      <c r="B365" s="265" t="s">
        <v>238</v>
      </c>
      <c r="C365" s="265"/>
      <c r="D365" s="265"/>
      <c r="E365" s="265"/>
      <c r="F365" s="265"/>
      <c r="G365" s="265"/>
      <c r="H365" s="265"/>
      <c r="I365" s="59"/>
    </row>
    <row r="366" spans="1:9" s="60" customFormat="1" ht="9" x14ac:dyDescent="0.15">
      <c r="A366" s="24"/>
      <c r="B366" s="265" t="s">
        <v>249</v>
      </c>
      <c r="C366" s="265"/>
      <c r="D366" s="265"/>
      <c r="E366" s="265"/>
      <c r="F366" s="265"/>
      <c r="G366" s="265"/>
      <c r="H366" s="265"/>
      <c r="I366" s="59"/>
    </row>
    <row r="367" spans="1:9" s="60" customFormat="1" ht="10.5" customHeight="1" x14ac:dyDescent="0.15">
      <c r="A367" s="24"/>
      <c r="B367" s="265" t="s">
        <v>251</v>
      </c>
      <c r="C367" s="265"/>
      <c r="D367" s="265"/>
      <c r="E367" s="265"/>
      <c r="F367" s="265"/>
      <c r="G367" s="210"/>
      <c r="H367" s="265"/>
      <c r="I367" s="59"/>
    </row>
    <row r="368" spans="1:9" s="60" customFormat="1" ht="10.5" customHeight="1" x14ac:dyDescent="0.15">
      <c r="A368" s="24"/>
      <c r="B368" s="265" t="s">
        <v>376</v>
      </c>
      <c r="C368" s="210"/>
      <c r="D368" s="210"/>
      <c r="E368" s="210"/>
      <c r="F368" s="210"/>
      <c r="G368" s="210"/>
      <c r="H368" s="211"/>
      <c r="I368" s="59"/>
    </row>
    <row r="369" spans="1:9" s="60" customFormat="1" ht="10.5" customHeight="1" x14ac:dyDescent="0.2">
      <c r="A369" s="24"/>
      <c r="B369" s="265" t="s">
        <v>282</v>
      </c>
      <c r="C369" s="210"/>
      <c r="D369" s="210"/>
      <c r="E369" s="210"/>
      <c r="F369" s="210"/>
      <c r="G369" s="4"/>
      <c r="H369" s="211"/>
      <c r="I369" s="59"/>
    </row>
    <row r="370" spans="1:9" s="60" customFormat="1" ht="10.5" customHeight="1" x14ac:dyDescent="0.2">
      <c r="A370" s="6"/>
      <c r="B370" s="5"/>
      <c r="C370" s="3"/>
      <c r="D370" s="3"/>
      <c r="E370" s="3"/>
      <c r="F370" s="4"/>
      <c r="G370" s="8"/>
      <c r="H370" s="4"/>
      <c r="I370" s="51"/>
    </row>
    <row r="371" spans="1:9" ht="13.5" customHeight="1" x14ac:dyDescent="0.25">
      <c r="B371" s="7" t="s">
        <v>288</v>
      </c>
      <c r="C371" s="8"/>
      <c r="D371" s="8"/>
      <c r="E371" s="8"/>
      <c r="F371" s="8"/>
      <c r="H371" s="8"/>
      <c r="I371" s="8"/>
    </row>
    <row r="372" spans="1:9" ht="15" customHeight="1" x14ac:dyDescent="0.2">
      <c r="B372" s="9"/>
      <c r="C372" s="10" t="str">
        <f>$C$3</f>
        <v>MOIS D'OCTOBRE 2024</v>
      </c>
      <c r="D372" s="11"/>
      <c r="G372" s="15"/>
    </row>
    <row r="373" spans="1:9" ht="9.75" customHeight="1" x14ac:dyDescent="0.2">
      <c r="B373" s="12" t="s">
        <v>173</v>
      </c>
      <c r="C373" s="13"/>
      <c r="D373" s="13"/>
      <c r="E373" s="13"/>
      <c r="F373" s="14"/>
      <c r="G373" s="23"/>
      <c r="H373" s="5"/>
      <c r="I373" s="5"/>
    </row>
    <row r="374" spans="1:9" ht="19.5" customHeight="1" x14ac:dyDescent="0.2">
      <c r="B374" s="16" t="s">
        <v>7</v>
      </c>
      <c r="C374" s="17" t="s">
        <v>6</v>
      </c>
      <c r="D374" s="219" t="s">
        <v>242</v>
      </c>
      <c r="E374" s="219" t="s">
        <v>237</v>
      </c>
      <c r="F374" s="19" t="str">
        <f>Maladie_mnt!$H$5</f>
        <v>GAM</v>
      </c>
      <c r="G374" s="23"/>
      <c r="H374" s="5"/>
      <c r="I374" s="5"/>
    </row>
    <row r="375" spans="1:9" ht="13.5" customHeight="1" x14ac:dyDescent="0.2">
      <c r="B375" s="21"/>
      <c r="C375" s="44"/>
      <c r="D375" s="220"/>
      <c r="E375" s="220" t="s">
        <v>239</v>
      </c>
      <c r="F375" s="22" t="str">
        <f>Maladie_mnt!$H$6</f>
        <v>en %</v>
      </c>
      <c r="G375" s="56"/>
      <c r="H375" s="5"/>
      <c r="I375" s="5"/>
    </row>
    <row r="376" spans="1:9" ht="10.5" customHeight="1" x14ac:dyDescent="0.2">
      <c r="B376" s="31" t="s">
        <v>152</v>
      </c>
      <c r="C376" s="55"/>
      <c r="D376" s="225"/>
      <c r="E376" s="225"/>
      <c r="F376" s="182"/>
      <c r="G376" s="59"/>
      <c r="H376" s="57"/>
      <c r="I376" s="57"/>
    </row>
    <row r="377" spans="1:9" s="57" customFormat="1" x14ac:dyDescent="0.2">
      <c r="A377" s="24"/>
      <c r="B377" s="16" t="s">
        <v>12</v>
      </c>
      <c r="C377" s="308">
        <v>2159505.3000000045</v>
      </c>
      <c r="D377" s="309">
        <v>1400.58</v>
      </c>
      <c r="E377" s="309">
        <v>7677.9100000000008</v>
      </c>
      <c r="F377" s="183">
        <v>-1.8511442337775685E-2</v>
      </c>
      <c r="G377" s="56"/>
      <c r="H377" s="60"/>
      <c r="I377" s="60"/>
    </row>
    <row r="378" spans="1:9" s="60" customFormat="1" ht="14.25" customHeight="1" x14ac:dyDescent="0.2">
      <c r="A378" s="6"/>
      <c r="B378" s="16" t="s">
        <v>10</v>
      </c>
      <c r="C378" s="306">
        <v>1.33</v>
      </c>
      <c r="D378" s="307"/>
      <c r="E378" s="307"/>
      <c r="F378" s="182"/>
      <c r="G378" s="56"/>
      <c r="H378" s="5"/>
      <c r="I378" s="57"/>
    </row>
    <row r="379" spans="1:9" s="57" customFormat="1" hidden="1" x14ac:dyDescent="0.2">
      <c r="A379" s="6"/>
      <c r="B379" s="16" t="s">
        <v>9</v>
      </c>
      <c r="C379" s="306"/>
      <c r="D379" s="307"/>
      <c r="E379" s="307"/>
      <c r="F379" s="182"/>
      <c r="G379" s="56"/>
      <c r="H379" s="5"/>
    </row>
    <row r="380" spans="1:9" s="57" customFormat="1" hidden="1" x14ac:dyDescent="0.2">
      <c r="A380" s="6"/>
      <c r="B380" s="16" t="s">
        <v>299</v>
      </c>
      <c r="C380" s="306"/>
      <c r="D380" s="307"/>
      <c r="E380" s="307"/>
      <c r="F380" s="182"/>
      <c r="G380" s="56"/>
      <c r="H380" s="5"/>
    </row>
    <row r="381" spans="1:9" s="57" customFormat="1" hidden="1" x14ac:dyDescent="0.2">
      <c r="A381" s="6"/>
      <c r="B381" s="16" t="s">
        <v>11</v>
      </c>
      <c r="C381" s="306"/>
      <c r="D381" s="307"/>
      <c r="E381" s="307"/>
      <c r="F381" s="182"/>
      <c r="G381" s="56"/>
      <c r="H381" s="5"/>
    </row>
    <row r="382" spans="1:9" s="57" customFormat="1" hidden="1" x14ac:dyDescent="0.2">
      <c r="A382" s="6"/>
      <c r="B382" s="16" t="s">
        <v>75</v>
      </c>
      <c r="C382" s="306"/>
      <c r="D382" s="307"/>
      <c r="E382" s="307"/>
      <c r="F382" s="182"/>
      <c r="G382" s="59"/>
      <c r="H382" s="5"/>
    </row>
    <row r="383" spans="1:9" s="57" customFormat="1" hidden="1" x14ac:dyDescent="0.2">
      <c r="A383" s="24"/>
      <c r="B383" s="16" t="s">
        <v>85</v>
      </c>
      <c r="C383" s="306">
        <v>74068.75</v>
      </c>
      <c r="D383" s="313">
        <v>74068.75</v>
      </c>
      <c r="E383" s="313"/>
      <c r="F383" s="185">
        <v>-0.19426880155496684</v>
      </c>
      <c r="G383" s="59"/>
      <c r="H383" s="5"/>
      <c r="I383" s="60"/>
    </row>
    <row r="384" spans="1:9" s="60" customFormat="1" x14ac:dyDescent="0.2">
      <c r="A384" s="24"/>
      <c r="B384" s="37" t="s">
        <v>25</v>
      </c>
      <c r="C384" s="306"/>
      <c r="D384" s="313"/>
      <c r="E384" s="313"/>
      <c r="F384" s="185"/>
      <c r="G384" s="56"/>
      <c r="H384" s="5"/>
    </row>
    <row r="385" spans="1:11" s="60" customFormat="1" x14ac:dyDescent="0.2">
      <c r="A385" s="6"/>
      <c r="B385" s="37" t="s">
        <v>48</v>
      </c>
      <c r="C385" s="306"/>
      <c r="D385" s="313"/>
      <c r="E385" s="313"/>
      <c r="F385" s="185"/>
      <c r="G385" s="66"/>
      <c r="H385" s="5"/>
      <c r="I385" s="57"/>
    </row>
    <row r="386" spans="1:11" s="57" customFormat="1" x14ac:dyDescent="0.2">
      <c r="A386" s="6"/>
      <c r="B386" s="37" t="s">
        <v>355</v>
      </c>
      <c r="C386" s="306">
        <v>16</v>
      </c>
      <c r="D386" s="307"/>
      <c r="E386" s="307"/>
      <c r="F386" s="182"/>
      <c r="G386" s="66"/>
      <c r="H386" s="5"/>
    </row>
    <row r="387" spans="1:11" s="57" customFormat="1" ht="10.5" customHeight="1" x14ac:dyDescent="0.2">
      <c r="A387" s="6"/>
      <c r="B387" s="37" t="s">
        <v>79</v>
      </c>
      <c r="C387" s="306">
        <v>3068</v>
      </c>
      <c r="D387" s="307"/>
      <c r="E387" s="307">
        <v>8</v>
      </c>
      <c r="F387" s="182">
        <v>1.9309739923186298E-2</v>
      </c>
      <c r="G387" s="56"/>
      <c r="H387" s="5"/>
    </row>
    <row r="388" spans="1:11" s="57" customFormat="1" ht="10.5" customHeight="1" x14ac:dyDescent="0.2">
      <c r="A388" s="6"/>
      <c r="B388" s="16" t="s">
        <v>432</v>
      </c>
      <c r="C388" s="306">
        <v>213253.24000000409</v>
      </c>
      <c r="D388" s="313"/>
      <c r="E388" s="313">
        <v>428.17999999999995</v>
      </c>
      <c r="F388" s="185">
        <v>-1.9153333142306939E-2</v>
      </c>
      <c r="G388" s="59"/>
      <c r="H388" s="5"/>
    </row>
    <row r="389" spans="1:11" s="57" customFormat="1" ht="10.5" customHeight="1" x14ac:dyDescent="0.2">
      <c r="A389" s="6"/>
      <c r="B389" s="563" t="s">
        <v>440</v>
      </c>
      <c r="C389" s="306">
        <v>518.01</v>
      </c>
      <c r="D389" s="313"/>
      <c r="E389" s="313"/>
      <c r="F389" s="185"/>
      <c r="G389" s="59"/>
      <c r="H389" s="5"/>
    </row>
    <row r="390" spans="1:11" s="57" customFormat="1" ht="13.5" customHeight="1" x14ac:dyDescent="0.2">
      <c r="A390" s="6"/>
      <c r="B390" s="574" t="s">
        <v>457</v>
      </c>
      <c r="C390" s="306"/>
      <c r="D390" s="313"/>
      <c r="E390" s="313"/>
      <c r="F390" s="185"/>
      <c r="G390" s="59"/>
      <c r="H390" s="5"/>
    </row>
    <row r="391" spans="1:11" s="57" customFormat="1" ht="10.5" customHeight="1" x14ac:dyDescent="0.2">
      <c r="A391" s="6"/>
      <c r="B391" s="574" t="s">
        <v>476</v>
      </c>
      <c r="C391" s="306">
        <v>8172.0899999999965</v>
      </c>
      <c r="D391" s="313"/>
      <c r="E391" s="313">
        <v>29.09</v>
      </c>
      <c r="F391" s="185">
        <v>-5.0026504108137249E-2</v>
      </c>
      <c r="G391" s="59"/>
      <c r="H391" s="5"/>
    </row>
    <row r="392" spans="1:11" s="57" customFormat="1" ht="10.5" customHeight="1" x14ac:dyDescent="0.2">
      <c r="A392" s="6"/>
      <c r="B392" s="574" t="s">
        <v>493</v>
      </c>
      <c r="C392" s="306"/>
      <c r="D392" s="313"/>
      <c r="E392" s="313"/>
      <c r="F392" s="185"/>
      <c r="G392" s="59"/>
      <c r="H392" s="5"/>
    </row>
    <row r="393" spans="1:11" s="57" customFormat="1" ht="10.5" customHeight="1" x14ac:dyDescent="0.2">
      <c r="A393" s="24"/>
      <c r="B393" s="563" t="s">
        <v>445</v>
      </c>
      <c r="C393" s="306">
        <v>61.70000000000006</v>
      </c>
      <c r="D393" s="313"/>
      <c r="E393" s="313"/>
      <c r="F393" s="185">
        <v>-3.7441497659906453E-2</v>
      </c>
      <c r="G393" s="59"/>
      <c r="H393" s="5"/>
    </row>
    <row r="394" spans="1:11" s="60" customFormat="1" ht="10.5" customHeight="1" x14ac:dyDescent="0.2">
      <c r="A394" s="6"/>
      <c r="B394" s="16" t="s">
        <v>280</v>
      </c>
      <c r="C394" s="306">
        <v>-215741.46999999994</v>
      </c>
      <c r="D394" s="313"/>
      <c r="E394" s="313">
        <v>-399.14</v>
      </c>
      <c r="F394" s="185">
        <v>0.42130597852929363</v>
      </c>
      <c r="G394" s="56"/>
      <c r="H394" s="5"/>
      <c r="J394" s="57"/>
      <c r="K394" s="57"/>
    </row>
    <row r="395" spans="1:11" s="57" customFormat="1" x14ac:dyDescent="0.2">
      <c r="A395" s="6"/>
      <c r="B395" s="29" t="s">
        <v>156</v>
      </c>
      <c r="C395" s="308">
        <v>2242922.9500000086</v>
      </c>
      <c r="D395" s="315">
        <v>75469.33</v>
      </c>
      <c r="E395" s="315">
        <v>7744.0400000000009</v>
      </c>
      <c r="F395" s="186">
        <v>-5.3487938483767206E-2</v>
      </c>
      <c r="G395" s="59"/>
      <c r="J395" s="60"/>
      <c r="K395" s="60"/>
    </row>
    <row r="396" spans="1:11" s="57" customFormat="1" x14ac:dyDescent="0.2">
      <c r="A396" s="24"/>
      <c r="B396" s="29" t="s">
        <v>153</v>
      </c>
      <c r="C396" s="308"/>
      <c r="D396" s="315"/>
      <c r="E396" s="315"/>
      <c r="F396" s="186"/>
      <c r="G396" s="59"/>
      <c r="H396" s="28"/>
    </row>
    <row r="397" spans="1:11" s="60" customFormat="1" ht="15" customHeight="1" x14ac:dyDescent="0.2">
      <c r="A397" s="2"/>
      <c r="B397" s="31" t="s">
        <v>154</v>
      </c>
      <c r="C397" s="308"/>
      <c r="D397" s="315"/>
      <c r="E397" s="315"/>
      <c r="F397" s="186"/>
      <c r="G397" s="282"/>
      <c r="J397" s="57"/>
      <c r="K397" s="57"/>
    </row>
    <row r="398" spans="1:11" ht="17.25" customHeight="1" x14ac:dyDescent="0.2">
      <c r="A398" s="2"/>
      <c r="B398" s="272" t="s">
        <v>268</v>
      </c>
      <c r="C398" s="317"/>
      <c r="D398" s="318"/>
      <c r="E398" s="318"/>
      <c r="F398" s="281"/>
      <c r="G398" s="282"/>
      <c r="H398" s="283"/>
      <c r="I398" s="5"/>
      <c r="J398" s="60"/>
      <c r="K398" s="60"/>
    </row>
    <row r="399" spans="1:11" ht="10.5" customHeight="1" x14ac:dyDescent="0.2">
      <c r="A399" s="2"/>
      <c r="B399" s="67" t="s">
        <v>267</v>
      </c>
      <c r="C399" s="317">
        <v>1172100.2899999998</v>
      </c>
      <c r="D399" s="318"/>
      <c r="E399" s="318">
        <v>8597.5300000000007</v>
      </c>
      <c r="F399" s="281">
        <v>6.0041982318950193E-3</v>
      </c>
      <c r="G399" s="282"/>
      <c r="H399" s="283"/>
      <c r="I399" s="5"/>
    </row>
    <row r="400" spans="1:11" ht="21" customHeight="1" x14ac:dyDescent="0.2">
      <c r="A400" s="2"/>
      <c r="B400" s="272" t="s">
        <v>266</v>
      </c>
      <c r="C400" s="317"/>
      <c r="D400" s="318"/>
      <c r="E400" s="318"/>
      <c r="F400" s="281"/>
      <c r="G400" s="282"/>
      <c r="H400" s="283"/>
      <c r="I400" s="5"/>
    </row>
    <row r="401" spans="1:11" ht="11.25" customHeight="1" x14ac:dyDescent="0.2">
      <c r="A401" s="54"/>
      <c r="B401" s="67" t="s">
        <v>257</v>
      </c>
      <c r="C401" s="317">
        <v>942875.31999999925</v>
      </c>
      <c r="D401" s="318"/>
      <c r="E401" s="318">
        <v>1688.5300000000002</v>
      </c>
      <c r="F401" s="281">
        <v>5.7465780458213045E-2</v>
      </c>
      <c r="G401" s="282"/>
      <c r="H401" s="283"/>
      <c r="I401" s="5"/>
    </row>
    <row r="402" spans="1:11" s="28" customFormat="1" ht="10.5" customHeight="1" x14ac:dyDescent="0.2">
      <c r="A402" s="2"/>
      <c r="B402" s="16" t="s">
        <v>258</v>
      </c>
      <c r="C402" s="317">
        <v>149.26000000000002</v>
      </c>
      <c r="D402" s="318"/>
      <c r="E402" s="318"/>
      <c r="F402" s="281">
        <v>-0.33234925747003041</v>
      </c>
      <c r="G402" s="282"/>
      <c r="H402" s="283"/>
      <c r="J402" s="5"/>
      <c r="K402" s="5"/>
    </row>
    <row r="403" spans="1:11" ht="10.5" customHeight="1" x14ac:dyDescent="0.2">
      <c r="A403" s="2"/>
      <c r="B403" s="67" t="s">
        <v>259</v>
      </c>
      <c r="C403" s="317">
        <v>2505.14</v>
      </c>
      <c r="D403" s="318"/>
      <c r="E403" s="318"/>
      <c r="F403" s="281"/>
      <c r="G403" s="282"/>
      <c r="H403" s="283"/>
      <c r="I403" s="5"/>
      <c r="J403" s="28"/>
      <c r="K403" s="28"/>
    </row>
    <row r="404" spans="1:11" ht="10.5" customHeight="1" x14ac:dyDescent="0.2">
      <c r="A404" s="2"/>
      <c r="B404" s="67" t="s">
        <v>260</v>
      </c>
      <c r="C404" s="317"/>
      <c r="D404" s="318"/>
      <c r="E404" s="318"/>
      <c r="F404" s="281"/>
      <c r="G404" s="282"/>
      <c r="H404" s="283"/>
      <c r="I404" s="5"/>
    </row>
    <row r="405" spans="1:11" ht="10.5" customHeight="1" x14ac:dyDescent="0.2">
      <c r="A405" s="2"/>
      <c r="B405" s="67" t="s">
        <v>261</v>
      </c>
      <c r="C405" s="317">
        <v>2266</v>
      </c>
      <c r="D405" s="318"/>
      <c r="E405" s="318"/>
      <c r="F405" s="281">
        <v>-0.36157324580557015</v>
      </c>
      <c r="G405" s="282"/>
      <c r="H405" s="283"/>
      <c r="I405" s="5"/>
    </row>
    <row r="406" spans="1:11" ht="10.5" customHeight="1" x14ac:dyDescent="0.2">
      <c r="A406" s="2"/>
      <c r="B406" s="67" t="s">
        <v>262</v>
      </c>
      <c r="C406" s="317">
        <v>210380.07000000007</v>
      </c>
      <c r="D406" s="318"/>
      <c r="E406" s="318">
        <v>1811.7</v>
      </c>
      <c r="F406" s="281">
        <v>0.24541343710551766</v>
      </c>
      <c r="G406" s="284"/>
      <c r="H406" s="283"/>
      <c r="I406" s="5"/>
    </row>
    <row r="407" spans="1:11" ht="10.5" customHeight="1" x14ac:dyDescent="0.2">
      <c r="A407" s="2"/>
      <c r="B407" s="67" t="s">
        <v>264</v>
      </c>
      <c r="C407" s="317">
        <v>437197.42000000004</v>
      </c>
      <c r="D407" s="318"/>
      <c r="E407" s="318">
        <v>4062.4</v>
      </c>
      <c r="F407" s="281">
        <v>0.64420693812788765</v>
      </c>
      <c r="G407" s="282"/>
      <c r="H407" s="283"/>
      <c r="I407" s="5"/>
    </row>
    <row r="408" spans="1:11" ht="10.5" customHeight="1" x14ac:dyDescent="0.2">
      <c r="A408" s="2"/>
      <c r="B408" s="67" t="s">
        <v>263</v>
      </c>
      <c r="C408" s="317"/>
      <c r="D408" s="318"/>
      <c r="E408" s="318"/>
      <c r="F408" s="281"/>
      <c r="G408" s="282"/>
      <c r="H408" s="283"/>
      <c r="I408" s="5"/>
    </row>
    <row r="409" spans="1:11" ht="18.75" customHeight="1" x14ac:dyDescent="0.2">
      <c r="A409" s="2"/>
      <c r="B409" s="29" t="s">
        <v>265</v>
      </c>
      <c r="C409" s="317"/>
      <c r="D409" s="318"/>
      <c r="E409" s="318"/>
      <c r="F409" s="281"/>
      <c r="G409" s="282"/>
      <c r="H409" s="283"/>
      <c r="I409" s="5"/>
    </row>
    <row r="410" spans="1:11" ht="10.5" customHeight="1" x14ac:dyDescent="0.2">
      <c r="A410" s="2"/>
      <c r="B410" s="16" t="s">
        <v>269</v>
      </c>
      <c r="C410" s="317">
        <v>131.1</v>
      </c>
      <c r="D410" s="318"/>
      <c r="E410" s="318"/>
      <c r="F410" s="281">
        <v>0</v>
      </c>
      <c r="G410" s="282"/>
      <c r="H410" s="283"/>
      <c r="I410" s="5"/>
    </row>
    <row r="411" spans="1:11" ht="10.5" customHeight="1" x14ac:dyDescent="0.2">
      <c r="A411" s="2"/>
      <c r="B411" s="16" t="s">
        <v>270</v>
      </c>
      <c r="C411" s="317"/>
      <c r="D411" s="318"/>
      <c r="E411" s="318"/>
      <c r="F411" s="281"/>
      <c r="G411" s="282"/>
      <c r="H411" s="283"/>
      <c r="I411" s="5"/>
    </row>
    <row r="412" spans="1:11" ht="10.5" customHeight="1" x14ac:dyDescent="0.2">
      <c r="A412" s="2"/>
      <c r="B412" s="29" t="s">
        <v>271</v>
      </c>
      <c r="C412" s="317"/>
      <c r="D412" s="318"/>
      <c r="E412" s="318"/>
      <c r="F412" s="281"/>
      <c r="G412" s="282"/>
      <c r="H412" s="283"/>
      <c r="I412" s="5"/>
    </row>
    <row r="413" spans="1:11" ht="10.5" customHeight="1" x14ac:dyDescent="0.2">
      <c r="A413" s="2"/>
      <c r="B413" s="16" t="s">
        <v>272</v>
      </c>
      <c r="C413" s="317">
        <v>52891.090000000018</v>
      </c>
      <c r="D413" s="318"/>
      <c r="E413" s="318">
        <v>706.04</v>
      </c>
      <c r="F413" s="281">
        <v>0.10315392486527375</v>
      </c>
      <c r="G413" s="282"/>
      <c r="H413" s="283"/>
      <c r="I413" s="5"/>
    </row>
    <row r="414" spans="1:11" ht="10.5" customHeight="1" x14ac:dyDescent="0.2">
      <c r="A414" s="2"/>
      <c r="B414" s="574" t="s">
        <v>458</v>
      </c>
      <c r="C414" s="317"/>
      <c r="D414" s="318"/>
      <c r="E414" s="318"/>
      <c r="F414" s="281"/>
      <c r="G414" s="282"/>
      <c r="H414" s="283"/>
      <c r="I414" s="5"/>
    </row>
    <row r="415" spans="1:11" ht="10.5" customHeight="1" x14ac:dyDescent="0.2">
      <c r="A415" s="2"/>
      <c r="B415" s="16" t="s">
        <v>86</v>
      </c>
      <c r="C415" s="317">
        <v>193000.08999999988</v>
      </c>
      <c r="D415" s="318"/>
      <c r="E415" s="318">
        <v>866.39</v>
      </c>
      <c r="F415" s="281">
        <v>2.5862840607563831E-2</v>
      </c>
      <c r="G415" s="70"/>
      <c r="H415" s="283"/>
      <c r="I415" s="5"/>
    </row>
    <row r="416" spans="1:11" ht="13.5" customHeight="1" x14ac:dyDescent="0.2">
      <c r="A416" s="54"/>
      <c r="B416" s="29" t="s">
        <v>155</v>
      </c>
      <c r="C416" s="308">
        <v>3013495.7799999989</v>
      </c>
      <c r="D416" s="315"/>
      <c r="E416" s="315">
        <v>17732.59</v>
      </c>
      <c r="F416" s="186">
        <v>9.9724640753106497E-2</v>
      </c>
      <c r="G416" s="69"/>
      <c r="H416" s="5"/>
      <c r="I416" s="28"/>
    </row>
    <row r="417" spans="1:9" s="28" customFormat="1" ht="10.5" hidden="1" customHeight="1" x14ac:dyDescent="0.2">
      <c r="A417" s="2"/>
      <c r="B417" s="29"/>
      <c r="C417" s="306"/>
      <c r="D417" s="313"/>
      <c r="E417" s="313"/>
      <c r="F417" s="185"/>
      <c r="G417" s="69"/>
      <c r="H417" s="5"/>
      <c r="I417" s="5"/>
    </row>
    <row r="418" spans="1:9" ht="9" hidden="1" customHeight="1" x14ac:dyDescent="0.2">
      <c r="A418" s="2"/>
      <c r="B418" s="29"/>
      <c r="C418" s="306"/>
      <c r="D418" s="313"/>
      <c r="E418" s="313"/>
      <c r="F418" s="185"/>
      <c r="G418" s="70"/>
      <c r="H418" s="5"/>
      <c r="I418" s="5"/>
    </row>
    <row r="419" spans="1:9" ht="8.25" hidden="1" customHeight="1" x14ac:dyDescent="0.2">
      <c r="A419" s="54"/>
      <c r="B419" s="52"/>
      <c r="C419" s="308"/>
      <c r="D419" s="315"/>
      <c r="E419" s="315"/>
      <c r="F419" s="186"/>
      <c r="G419" s="69"/>
      <c r="H419" s="28"/>
      <c r="I419" s="28"/>
    </row>
    <row r="420" spans="1:9" s="28" customFormat="1" ht="15" hidden="1" customHeight="1" x14ac:dyDescent="0.2">
      <c r="A420" s="2"/>
      <c r="B420" s="52"/>
      <c r="C420" s="306"/>
      <c r="D420" s="313"/>
      <c r="E420" s="313"/>
      <c r="F420" s="185"/>
      <c r="G420" s="69"/>
      <c r="H420" s="5"/>
      <c r="I420" s="5"/>
    </row>
    <row r="421" spans="1:9" ht="7.5" hidden="1" customHeight="1" x14ac:dyDescent="0.2">
      <c r="A421" s="2"/>
      <c r="B421" s="52"/>
      <c r="C421" s="306"/>
      <c r="D421" s="313"/>
      <c r="E421" s="313"/>
      <c r="F421" s="185"/>
      <c r="G421" s="69"/>
      <c r="H421" s="5"/>
      <c r="I421" s="5"/>
    </row>
    <row r="422" spans="1:9" ht="9.75" hidden="1" customHeight="1" x14ac:dyDescent="0.2">
      <c r="A422" s="2"/>
      <c r="B422" s="29"/>
      <c r="C422" s="306"/>
      <c r="D422" s="313"/>
      <c r="E422" s="313"/>
      <c r="F422" s="185"/>
      <c r="G422" s="70"/>
      <c r="H422" s="5"/>
      <c r="I422" s="5"/>
    </row>
    <row r="423" spans="1:9" ht="18" customHeight="1" x14ac:dyDescent="0.2">
      <c r="A423" s="2"/>
      <c r="B423" s="273" t="s">
        <v>43</v>
      </c>
      <c r="C423" s="308">
        <v>758732.35000000033</v>
      </c>
      <c r="D423" s="315"/>
      <c r="E423" s="315">
        <v>2246.1799999999998</v>
      </c>
      <c r="F423" s="186">
        <v>9.3950006467973024E-2</v>
      </c>
      <c r="G423" s="69"/>
      <c r="H423" s="5"/>
      <c r="I423" s="5"/>
    </row>
    <row r="424" spans="1:9" ht="13.5" customHeight="1" x14ac:dyDescent="0.2">
      <c r="A424" s="54"/>
      <c r="B424" s="74" t="s">
        <v>162</v>
      </c>
      <c r="C424" s="308"/>
      <c r="D424" s="315"/>
      <c r="E424" s="315"/>
      <c r="F424" s="186"/>
      <c r="G424" s="69"/>
      <c r="H424" s="28"/>
      <c r="I424" s="28"/>
    </row>
    <row r="425" spans="1:9" s="28" customFormat="1" ht="10.5" customHeight="1" x14ac:dyDescent="0.2">
      <c r="A425" s="2"/>
      <c r="B425" s="37" t="s">
        <v>20</v>
      </c>
      <c r="C425" s="306">
        <v>62516.39</v>
      </c>
      <c r="D425" s="313"/>
      <c r="E425" s="313">
        <v>346.36</v>
      </c>
      <c r="F425" s="185">
        <v>6.4205314286385429E-2</v>
      </c>
      <c r="G425" s="69"/>
      <c r="H425" s="5"/>
      <c r="I425" s="5"/>
    </row>
    <row r="426" spans="1:9" ht="10.5" customHeight="1" x14ac:dyDescent="0.2">
      <c r="A426" s="2"/>
      <c r="B426" s="75" t="s">
        <v>159</v>
      </c>
      <c r="C426" s="306">
        <v>1050579.0900000001</v>
      </c>
      <c r="D426" s="313"/>
      <c r="E426" s="313">
        <v>113.32000000000001</v>
      </c>
      <c r="F426" s="185">
        <v>8.6352953482901063E-2</v>
      </c>
      <c r="G426" s="69"/>
      <c r="H426" s="5"/>
      <c r="I426" s="5"/>
    </row>
    <row r="427" spans="1:9" ht="10.5" customHeight="1" x14ac:dyDescent="0.2">
      <c r="A427" s="2"/>
      <c r="B427" s="75" t="s">
        <v>26</v>
      </c>
      <c r="C427" s="306">
        <v>1120784.899999999</v>
      </c>
      <c r="D427" s="313"/>
      <c r="E427" s="313">
        <v>5227.01</v>
      </c>
      <c r="F427" s="185">
        <v>8.2529174182438991E-2</v>
      </c>
      <c r="G427" s="69"/>
      <c r="H427" s="5"/>
      <c r="I427" s="5"/>
    </row>
    <row r="428" spans="1:9" ht="10.5" customHeight="1" x14ac:dyDescent="0.2">
      <c r="A428" s="2"/>
      <c r="B428" s="75" t="s">
        <v>27</v>
      </c>
      <c r="C428" s="306">
        <v>3185145.4299999978</v>
      </c>
      <c r="D428" s="313"/>
      <c r="E428" s="313">
        <v>10961.32</v>
      </c>
      <c r="F428" s="185">
        <v>8.3805085170464366E-2</v>
      </c>
      <c r="G428" s="69"/>
      <c r="H428" s="5"/>
      <c r="I428" s="5"/>
    </row>
    <row r="429" spans="1:9" ht="10.5" customHeight="1" x14ac:dyDescent="0.2">
      <c r="A429" s="2"/>
      <c r="B429" s="75" t="s">
        <v>274</v>
      </c>
      <c r="C429" s="306">
        <v>175563.21000000002</v>
      </c>
      <c r="D429" s="313"/>
      <c r="E429" s="313"/>
      <c r="F429" s="185">
        <v>0.16065548995346579</v>
      </c>
      <c r="G429" s="69"/>
      <c r="H429" s="5"/>
      <c r="I429" s="5"/>
    </row>
    <row r="430" spans="1:9" ht="10.5" customHeight="1" x14ac:dyDescent="0.2">
      <c r="A430" s="2"/>
      <c r="B430" s="75" t="s">
        <v>273</v>
      </c>
      <c r="C430" s="306"/>
      <c r="D430" s="313"/>
      <c r="E430" s="313"/>
      <c r="F430" s="185"/>
      <c r="G430" s="69"/>
      <c r="H430" s="5"/>
      <c r="I430" s="5"/>
    </row>
    <row r="431" spans="1:9" ht="10.5" hidden="1" customHeight="1" x14ac:dyDescent="0.2">
      <c r="A431" s="2"/>
      <c r="B431" s="75" t="s">
        <v>49</v>
      </c>
      <c r="C431" s="306">
        <v>17329.54</v>
      </c>
      <c r="D431" s="313"/>
      <c r="E431" s="313">
        <v>150</v>
      </c>
      <c r="F431" s="185">
        <v>-0.36650919755823552</v>
      </c>
      <c r="G431" s="69"/>
      <c r="H431" s="5"/>
      <c r="I431" s="5"/>
    </row>
    <row r="432" spans="1:9" hidden="1" x14ac:dyDescent="0.2">
      <c r="A432" s="2"/>
      <c r="B432" s="37" t="s">
        <v>50</v>
      </c>
      <c r="C432" s="306"/>
      <c r="D432" s="313"/>
      <c r="E432" s="313"/>
      <c r="F432" s="185"/>
      <c r="G432" s="69"/>
      <c r="H432" s="5"/>
      <c r="I432" s="5"/>
    </row>
    <row r="433" spans="1:10" x14ac:dyDescent="0.2">
      <c r="A433" s="2"/>
      <c r="B433" s="574" t="s">
        <v>459</v>
      </c>
      <c r="C433" s="306"/>
      <c r="D433" s="313"/>
      <c r="E433" s="313"/>
      <c r="F433" s="185"/>
      <c r="G433" s="69"/>
      <c r="H433" s="5"/>
      <c r="I433" s="5"/>
    </row>
    <row r="434" spans="1:10" ht="10.5" customHeight="1" x14ac:dyDescent="0.2">
      <c r="A434" s="2"/>
      <c r="B434" s="75" t="s">
        <v>28</v>
      </c>
      <c r="C434" s="306">
        <v>33381.639999999992</v>
      </c>
      <c r="D434" s="313"/>
      <c r="E434" s="313">
        <v>-150</v>
      </c>
      <c r="F434" s="185">
        <v>0.79046957021723196</v>
      </c>
      <c r="G434" s="69"/>
      <c r="H434" s="5"/>
      <c r="I434" s="5"/>
    </row>
    <row r="435" spans="1:10" ht="10.5" customHeight="1" x14ac:dyDescent="0.2">
      <c r="A435" s="2"/>
      <c r="B435" s="37" t="s">
        <v>280</v>
      </c>
      <c r="C435" s="306">
        <v>-21307.439999999995</v>
      </c>
      <c r="D435" s="313"/>
      <c r="E435" s="313">
        <v>-121</v>
      </c>
      <c r="F435" s="185">
        <v>-6.2153959915579926E-2</v>
      </c>
      <c r="G435" s="70"/>
      <c r="H435" s="5"/>
      <c r="I435" s="5"/>
    </row>
    <row r="436" spans="1:10" ht="10.5" customHeight="1" x14ac:dyDescent="0.2">
      <c r="A436" s="54"/>
      <c r="B436" s="35" t="s">
        <v>160</v>
      </c>
      <c r="C436" s="308">
        <v>5623992.7599999961</v>
      </c>
      <c r="D436" s="315"/>
      <c r="E436" s="315">
        <v>16527.010000000002</v>
      </c>
      <c r="F436" s="186">
        <v>8.6856313326963086E-2</v>
      </c>
      <c r="G436" s="69"/>
      <c r="H436" s="5"/>
      <c r="I436" s="28"/>
    </row>
    <row r="437" spans="1:10" ht="17.25" customHeight="1" x14ac:dyDescent="0.2">
      <c r="A437" s="2"/>
      <c r="B437" s="76" t="s">
        <v>33</v>
      </c>
      <c r="C437" s="306"/>
      <c r="D437" s="313"/>
      <c r="E437" s="313"/>
      <c r="F437" s="185"/>
      <c r="G437" s="69"/>
      <c r="H437" s="5"/>
      <c r="I437" s="5"/>
    </row>
    <row r="438" spans="1:10" ht="10.5" customHeight="1" x14ac:dyDescent="0.2">
      <c r="A438" s="2"/>
      <c r="B438" s="76" t="s">
        <v>490</v>
      </c>
      <c r="C438" s="306">
        <v>100</v>
      </c>
      <c r="D438" s="313"/>
      <c r="E438" s="313"/>
      <c r="F438" s="185"/>
      <c r="G438" s="69"/>
      <c r="H438" s="5"/>
      <c r="I438" s="5"/>
    </row>
    <row r="439" spans="1:10" ht="10.5" customHeight="1" x14ac:dyDescent="0.2">
      <c r="A439" s="2"/>
      <c r="B439" s="76" t="s">
        <v>477</v>
      </c>
      <c r="C439" s="306"/>
      <c r="D439" s="313"/>
      <c r="E439" s="313"/>
      <c r="F439" s="185"/>
      <c r="G439" s="69"/>
      <c r="H439" s="5"/>
      <c r="I439" s="5"/>
    </row>
    <row r="440" spans="1:10" ht="10.5" customHeight="1" x14ac:dyDescent="0.2">
      <c r="A440" s="2"/>
      <c r="B440" s="76" t="s">
        <v>492</v>
      </c>
      <c r="C440" s="306">
        <v>2.7705000000000002</v>
      </c>
      <c r="D440" s="313"/>
      <c r="E440" s="313"/>
      <c r="F440" s="185"/>
      <c r="G440" s="69"/>
      <c r="H440" s="5"/>
      <c r="I440" s="5"/>
    </row>
    <row r="441" spans="1:10" ht="10.5" customHeight="1" x14ac:dyDescent="0.2">
      <c r="A441" s="2"/>
      <c r="B441" s="76" t="s">
        <v>480</v>
      </c>
      <c r="C441" s="306"/>
      <c r="D441" s="313"/>
      <c r="E441" s="313"/>
      <c r="F441" s="185"/>
      <c r="G441" s="79"/>
      <c r="H441" s="5"/>
      <c r="I441" s="5"/>
    </row>
    <row r="442" spans="1:10" ht="10.5" customHeight="1" x14ac:dyDescent="0.2">
      <c r="A442" s="2"/>
      <c r="B442" s="76" t="s">
        <v>494</v>
      </c>
      <c r="C442" s="306">
        <v>21.560760000000002</v>
      </c>
      <c r="D442" s="313"/>
      <c r="E442" s="313"/>
      <c r="F442" s="185"/>
      <c r="G442" s="79"/>
      <c r="H442" s="5"/>
      <c r="I442" s="5"/>
    </row>
    <row r="443" spans="1:10" ht="10.5" customHeight="1" x14ac:dyDescent="0.2">
      <c r="A443" s="2"/>
      <c r="B443" s="76" t="s">
        <v>499</v>
      </c>
      <c r="C443" s="306"/>
      <c r="D443" s="313"/>
      <c r="E443" s="313"/>
      <c r="F443" s="185"/>
      <c r="G443" s="79"/>
      <c r="H443" s="5"/>
      <c r="I443" s="5"/>
    </row>
    <row r="444" spans="1:10" ht="13.5" customHeight="1" x14ac:dyDescent="0.2">
      <c r="A444" s="77"/>
      <c r="B444" s="73" t="s">
        <v>158</v>
      </c>
      <c r="C444" s="308">
        <v>249378.61</v>
      </c>
      <c r="D444" s="315"/>
      <c r="E444" s="315"/>
      <c r="F444" s="186">
        <v>0.76028625810734662</v>
      </c>
      <c r="G444" s="69"/>
      <c r="H444" s="5"/>
      <c r="I444" s="80"/>
    </row>
    <row r="445" spans="1:10" s="80" customFormat="1" ht="12.75" x14ac:dyDescent="0.2">
      <c r="A445" s="2"/>
      <c r="B445" s="78" t="s">
        <v>161</v>
      </c>
      <c r="C445" s="306">
        <v>6632228.0512599964</v>
      </c>
      <c r="D445" s="313"/>
      <c r="E445" s="313">
        <v>18773.190000000002</v>
      </c>
      <c r="F445" s="185">
        <v>0.10357048773339539</v>
      </c>
      <c r="G445" s="69"/>
      <c r="H445" s="5"/>
      <c r="I445" s="5"/>
    </row>
    <row r="446" spans="1:10" ht="10.5" hidden="1" customHeight="1" x14ac:dyDescent="0.2">
      <c r="A446" s="2"/>
      <c r="B446" s="76" t="s">
        <v>80</v>
      </c>
      <c r="C446" s="306"/>
      <c r="D446" s="313"/>
      <c r="E446" s="313"/>
      <c r="F446" s="185"/>
      <c r="G446" s="69"/>
      <c r="H446" s="5"/>
      <c r="I446" s="5"/>
      <c r="J446" s="83"/>
    </row>
    <row r="447" spans="1:10" hidden="1" x14ac:dyDescent="0.2">
      <c r="A447" s="2"/>
      <c r="B447" s="76" t="s">
        <v>81</v>
      </c>
      <c r="C447" s="306"/>
      <c r="D447" s="313"/>
      <c r="E447" s="313"/>
      <c r="F447" s="185"/>
      <c r="G447" s="69"/>
      <c r="H447" s="5"/>
      <c r="I447" s="5"/>
    </row>
    <row r="448" spans="1:10" x14ac:dyDescent="0.2">
      <c r="A448" s="2"/>
      <c r="B448" s="76" t="s">
        <v>78</v>
      </c>
      <c r="C448" s="306">
        <v>76251818.609999925</v>
      </c>
      <c r="D448" s="313"/>
      <c r="E448" s="313"/>
      <c r="F448" s="185">
        <v>5.9411068193284233E-2</v>
      </c>
      <c r="G448" s="69"/>
      <c r="H448" s="5"/>
      <c r="I448" s="5"/>
    </row>
    <row r="449" spans="1:10" x14ac:dyDescent="0.2">
      <c r="A449" s="2"/>
      <c r="B449" s="76" t="s">
        <v>76</v>
      </c>
      <c r="C449" s="306">
        <v>364311771.50000018</v>
      </c>
      <c r="D449" s="313"/>
      <c r="E449" s="313"/>
      <c r="F449" s="185">
        <v>0.16321493139469889</v>
      </c>
      <c r="G449" s="69"/>
      <c r="H449" s="5"/>
      <c r="I449" s="5"/>
    </row>
    <row r="450" spans="1:10" x14ac:dyDescent="0.2">
      <c r="A450" s="2"/>
      <c r="B450" s="76" t="s">
        <v>77</v>
      </c>
      <c r="C450" s="306"/>
      <c r="D450" s="313"/>
      <c r="E450" s="313"/>
      <c r="F450" s="185"/>
      <c r="G450" s="69"/>
      <c r="H450" s="5"/>
      <c r="I450" s="5"/>
    </row>
    <row r="451" spans="1:10" ht="12" x14ac:dyDescent="0.2">
      <c r="A451" s="2"/>
      <c r="B451" s="83" t="s">
        <v>276</v>
      </c>
      <c r="C451" s="308">
        <v>440563590.11000013</v>
      </c>
      <c r="D451" s="315"/>
      <c r="E451" s="315"/>
      <c r="F451" s="186">
        <v>0.14381736267980783</v>
      </c>
      <c r="G451" s="70"/>
      <c r="H451" s="5"/>
      <c r="I451" s="5"/>
    </row>
    <row r="452" spans="1:10" ht="12.75" x14ac:dyDescent="0.2">
      <c r="A452" s="54"/>
      <c r="B452" s="52" t="s">
        <v>157</v>
      </c>
      <c r="C452" s="308">
        <v>469883369.89126015</v>
      </c>
      <c r="D452" s="315">
        <v>75469.33</v>
      </c>
      <c r="E452" s="315">
        <v>87519.72</v>
      </c>
      <c r="F452" s="186">
        <v>0.13785605105616239</v>
      </c>
      <c r="G452" s="69"/>
      <c r="H452" s="5"/>
      <c r="I452" s="28"/>
    </row>
    <row r="453" spans="1:10" ht="10.5" customHeight="1" x14ac:dyDescent="0.2">
      <c r="A453" s="2"/>
      <c r="B453" s="167" t="s">
        <v>181</v>
      </c>
      <c r="C453" s="319"/>
      <c r="D453" s="320"/>
      <c r="E453" s="320"/>
      <c r="F453" s="240"/>
      <c r="G453" s="69"/>
      <c r="H453" s="5"/>
      <c r="I453" s="5"/>
    </row>
    <row r="454" spans="1:10" ht="10.5" customHeight="1" x14ac:dyDescent="0.2">
      <c r="A454" s="2"/>
      <c r="B454" s="168" t="s">
        <v>182</v>
      </c>
      <c r="C454" s="321"/>
      <c r="D454" s="322"/>
      <c r="E454" s="322"/>
      <c r="F454" s="194"/>
      <c r="G454" s="70"/>
      <c r="H454" s="5"/>
      <c r="I454" s="5"/>
    </row>
    <row r="455" spans="1:10" s="28" customFormat="1" ht="21.75" customHeight="1" x14ac:dyDescent="0.2">
      <c r="A455" s="54"/>
      <c r="B455" s="212" t="s">
        <v>31</v>
      </c>
      <c r="C455" s="431">
        <v>487036677.70126009</v>
      </c>
      <c r="D455" s="432"/>
      <c r="E455" s="432">
        <v>108151.99999999996</v>
      </c>
      <c r="F455" s="433">
        <v>0.13435480484423845</v>
      </c>
      <c r="G455" s="424"/>
      <c r="H455" s="5"/>
    </row>
    <row r="456" spans="1:10" s="28" customFormat="1" ht="21.75" hidden="1" customHeight="1" x14ac:dyDescent="0.2">
      <c r="A456" s="54"/>
      <c r="B456" s="76" t="s">
        <v>13</v>
      </c>
      <c r="C456" s="274"/>
      <c r="D456" s="276"/>
      <c r="E456" s="241"/>
      <c r="F456" s="425"/>
      <c r="G456" s="424"/>
      <c r="H456" s="211"/>
      <c r="I456" s="70"/>
    </row>
    <row r="457" spans="1:10" s="28" customFormat="1" hidden="1" x14ac:dyDescent="0.2">
      <c r="A457" s="54"/>
      <c r="B457" s="76" t="s">
        <v>14</v>
      </c>
      <c r="C457" s="275"/>
      <c r="D457" s="65"/>
      <c r="E457" s="241"/>
      <c r="F457" s="425"/>
      <c r="G457" s="210"/>
      <c r="H457" s="211"/>
      <c r="I457" s="70"/>
      <c r="J457" s="5"/>
    </row>
    <row r="458" spans="1:10" s="28" customFormat="1" ht="12.75" customHeight="1" x14ac:dyDescent="0.2">
      <c r="A458" s="54"/>
      <c r="B458" s="229" t="s">
        <v>248</v>
      </c>
      <c r="C458" s="241"/>
      <c r="D458" s="241"/>
      <c r="E458" s="241"/>
      <c r="F458" s="241"/>
      <c r="G458" s="213"/>
      <c r="H458" s="211"/>
      <c r="I458" s="70"/>
      <c r="J458" s="5"/>
    </row>
    <row r="459" spans="1:10" s="28" customFormat="1" ht="21.75" customHeight="1" x14ac:dyDescent="0.2">
      <c r="A459" s="54"/>
      <c r="B459" s="265" t="s">
        <v>238</v>
      </c>
      <c r="C459" s="213"/>
      <c r="D459" s="213"/>
      <c r="E459" s="213"/>
      <c r="F459" s="213"/>
      <c r="G459" s="213"/>
      <c r="H459" s="214"/>
      <c r="I459" s="70"/>
      <c r="J459" s="5"/>
    </row>
    <row r="460" spans="1:10" s="28" customFormat="1" x14ac:dyDescent="0.2">
      <c r="A460" s="54"/>
      <c r="B460" s="265" t="s">
        <v>251</v>
      </c>
      <c r="C460" s="213"/>
      <c r="D460" s="213"/>
      <c r="E460" s="213"/>
      <c r="F460" s="213"/>
      <c r="G460" s="213"/>
      <c r="H460" s="214"/>
      <c r="I460" s="70"/>
    </row>
    <row r="461" spans="1:10" s="28" customFormat="1" x14ac:dyDescent="0.2">
      <c r="A461" s="54"/>
      <c r="B461" s="265" t="s">
        <v>376</v>
      </c>
      <c r="C461" s="213"/>
      <c r="D461" s="213"/>
      <c r="E461" s="213"/>
      <c r="F461" s="213"/>
      <c r="G461" s="213"/>
      <c r="H461" s="214"/>
      <c r="I461" s="70"/>
    </row>
    <row r="462" spans="1:10" s="28" customFormat="1" x14ac:dyDescent="0.2">
      <c r="A462" s="54"/>
      <c r="B462" s="265" t="s">
        <v>282</v>
      </c>
      <c r="C462" s="213"/>
      <c r="D462" s="213"/>
      <c r="E462" s="213"/>
      <c r="F462" s="213"/>
      <c r="G462" s="213"/>
      <c r="H462" s="214"/>
      <c r="I462" s="70"/>
    </row>
    <row r="463" spans="1:10" s="28" customFormat="1" x14ac:dyDescent="0.2">
      <c r="A463" s="6"/>
      <c r="B463" s="43"/>
      <c r="C463" s="85"/>
      <c r="D463" s="85"/>
      <c r="E463" s="86"/>
      <c r="F463" s="5"/>
      <c r="G463" s="8"/>
      <c r="H463" s="5"/>
      <c r="I463" s="85"/>
    </row>
    <row r="464" spans="1:10" ht="16.5" customHeight="1" x14ac:dyDescent="0.25">
      <c r="B464" s="7" t="s">
        <v>288</v>
      </c>
      <c r="C464" s="8"/>
      <c r="D464" s="8"/>
      <c r="E464" s="8"/>
      <c r="F464" s="8"/>
      <c r="H464" s="8"/>
      <c r="I464" s="8"/>
    </row>
    <row r="465" spans="1:10" x14ac:dyDescent="0.2">
      <c r="B465" s="9"/>
      <c r="C465" s="10" t="str">
        <f>$C$3</f>
        <v>MOIS D'OCTOBRE 2024</v>
      </c>
      <c r="D465" s="11"/>
      <c r="G465" s="15"/>
    </row>
    <row r="466" spans="1:10" ht="12.75" x14ac:dyDescent="0.2">
      <c r="B466" s="12" t="str">
        <f>B373</f>
        <v xml:space="preserve">             V - ASSURANCE ACCIDENTS DU TRAVAIL : DEPENSES en milliers d'euros</v>
      </c>
      <c r="C466" s="13"/>
      <c r="D466" s="13"/>
      <c r="E466" s="13"/>
      <c r="F466" s="14"/>
      <c r="G466" s="749"/>
      <c r="H466" s="15"/>
      <c r="I466" s="15"/>
    </row>
    <row r="467" spans="1:10" ht="19.5" customHeight="1" x14ac:dyDescent="0.2">
      <c r="B467" s="597"/>
      <c r="C467" s="678"/>
      <c r="D467" s="87"/>
      <c r="E467" s="750" t="s">
        <v>6</v>
      </c>
      <c r="F467" s="339" t="str">
        <f>Maladie_mnt!$H$5</f>
        <v>GAM</v>
      </c>
      <c r="G467" s="199"/>
      <c r="H467" s="89"/>
      <c r="I467" s="20"/>
    </row>
    <row r="468" spans="1:10" ht="12.75" x14ac:dyDescent="0.2">
      <c r="B468" s="684" t="s">
        <v>29</v>
      </c>
      <c r="C468" s="685"/>
      <c r="D468" s="90"/>
      <c r="E468" s="301"/>
      <c r="F468" s="239"/>
      <c r="G468" s="199"/>
      <c r="H468" s="90"/>
      <c r="I468" s="20"/>
    </row>
    <row r="469" spans="1:10" ht="12.75" customHeight="1" x14ac:dyDescent="0.2">
      <c r="B469" s="657"/>
      <c r="C469" s="686"/>
      <c r="D469" s="90"/>
      <c r="E469" s="301"/>
      <c r="F469" s="239"/>
      <c r="G469" s="200"/>
      <c r="H469" s="90"/>
      <c r="I469" s="20"/>
    </row>
    <row r="470" spans="1:10" ht="12.75" customHeight="1" x14ac:dyDescent="0.2">
      <c r="A470" s="91"/>
      <c r="B470" s="620" t="s">
        <v>74</v>
      </c>
      <c r="C470" s="687"/>
      <c r="D470" s="93"/>
      <c r="E470" s="303"/>
      <c r="F470" s="237"/>
      <c r="G470" s="199"/>
      <c r="H470" s="93"/>
      <c r="I470" s="94"/>
    </row>
    <row r="471" spans="1:10" s="95" customFormat="1" ht="12.75" customHeight="1" x14ac:dyDescent="0.2">
      <c r="A471" s="6"/>
      <c r="B471" s="657"/>
      <c r="C471" s="686"/>
      <c r="D471" s="90"/>
      <c r="E471" s="301"/>
      <c r="F471" s="239"/>
      <c r="G471" s="200"/>
      <c r="H471" s="90"/>
      <c r="I471" s="20"/>
      <c r="J471" s="104"/>
    </row>
    <row r="472" spans="1:10" ht="12.75" customHeight="1" x14ac:dyDescent="0.2">
      <c r="A472" s="91"/>
      <c r="B472" s="92" t="s">
        <v>73</v>
      </c>
      <c r="C472" s="172"/>
      <c r="D472" s="93"/>
      <c r="E472" s="303">
        <v>28640828.071403004</v>
      </c>
      <c r="F472" s="237">
        <v>-0.13868895634604095</v>
      </c>
      <c r="G472" s="198"/>
      <c r="H472" s="93"/>
      <c r="I472" s="94"/>
    </row>
    <row r="473" spans="1:10" s="95" customFormat="1" ht="12" hidden="1" customHeight="1" x14ac:dyDescent="0.2">
      <c r="A473" s="6"/>
      <c r="B473" s="76"/>
      <c r="C473" s="96"/>
      <c r="D473" s="96"/>
      <c r="E473" s="325"/>
      <c r="F473" s="242"/>
      <c r="G473" s="201"/>
      <c r="H473" s="90"/>
      <c r="I473" s="20"/>
      <c r="J473" s="104"/>
    </row>
    <row r="474" spans="1:10" ht="12.75" customHeight="1" x14ac:dyDescent="0.2">
      <c r="B474" s="618" t="s">
        <v>410</v>
      </c>
      <c r="C474" s="688"/>
      <c r="D474" s="90"/>
      <c r="E474" s="303">
        <v>6118745.9530702829</v>
      </c>
      <c r="F474" s="237">
        <v>-0.18370202476266462</v>
      </c>
      <c r="G474" s="201"/>
      <c r="H474" s="90"/>
      <c r="I474" s="20"/>
      <c r="J474" s="104"/>
    </row>
    <row r="475" spans="1:10" ht="18" customHeight="1" x14ac:dyDescent="0.2">
      <c r="B475" s="609" t="s">
        <v>72</v>
      </c>
      <c r="C475" s="679"/>
      <c r="D475" s="90"/>
      <c r="E475" s="301"/>
      <c r="F475" s="239"/>
      <c r="G475" s="201"/>
      <c r="H475" s="90"/>
      <c r="I475" s="20"/>
      <c r="J475" s="104"/>
    </row>
    <row r="476" spans="1:10" ht="18" customHeight="1" x14ac:dyDescent="0.2">
      <c r="B476" s="421" t="s">
        <v>404</v>
      </c>
      <c r="C476" s="404"/>
      <c r="D476" s="90"/>
      <c r="E476" s="301">
        <v>5029989.5611118823</v>
      </c>
      <c r="F476" s="239">
        <v>-0.30583224076535576</v>
      </c>
      <c r="G476" s="201"/>
      <c r="H476" s="90"/>
      <c r="I476" s="20"/>
      <c r="J476" s="104"/>
    </row>
    <row r="477" spans="1:10" ht="18" customHeight="1" x14ac:dyDescent="0.2">
      <c r="B477" s="421" t="s">
        <v>407</v>
      </c>
      <c r="C477" s="404"/>
      <c r="D477" s="90"/>
      <c r="E477" s="301">
        <v>17227.683799479921</v>
      </c>
      <c r="F477" s="239">
        <v>-0.25001730505473219</v>
      </c>
      <c r="G477" s="199"/>
      <c r="H477" s="90"/>
      <c r="I477" s="20"/>
      <c r="J477" s="104"/>
    </row>
    <row r="478" spans="1:10" ht="18" customHeight="1" x14ac:dyDescent="0.2">
      <c r="B478" s="421" t="s">
        <v>405</v>
      </c>
      <c r="C478" s="404"/>
      <c r="D478" s="90"/>
      <c r="E478" s="301">
        <v>1071528.7081589201</v>
      </c>
      <c r="F478" s="239"/>
      <c r="G478" s="201"/>
      <c r="H478" s="90"/>
      <c r="I478" s="20"/>
      <c r="J478" s="104"/>
    </row>
    <row r="479" spans="1:10" ht="15" customHeight="1" x14ac:dyDescent="0.2">
      <c r="B479" s="601" t="s">
        <v>71</v>
      </c>
      <c r="C479" s="680"/>
      <c r="D479" s="90"/>
      <c r="E479" s="303">
        <v>19393897.357947852</v>
      </c>
      <c r="F479" s="237">
        <v>8.5186041033002313E-2</v>
      </c>
      <c r="G479" s="199"/>
      <c r="H479" s="90"/>
      <c r="I479" s="20"/>
      <c r="J479" s="104"/>
    </row>
    <row r="480" spans="1:10" ht="15" customHeight="1" x14ac:dyDescent="0.2">
      <c r="B480" s="609" t="s">
        <v>70</v>
      </c>
      <c r="C480" s="679"/>
      <c r="D480" s="90"/>
      <c r="E480" s="301"/>
      <c r="F480" s="239"/>
      <c r="G480" s="199"/>
      <c r="H480" s="90"/>
      <c r="I480" s="20"/>
      <c r="J480" s="104"/>
    </row>
    <row r="481" spans="2:10" ht="15" customHeight="1" x14ac:dyDescent="0.2">
      <c r="B481" s="609" t="s">
        <v>361</v>
      </c>
      <c r="C481" s="679"/>
      <c r="D481" s="90"/>
      <c r="E481" s="301">
        <v>0</v>
      </c>
      <c r="F481" s="239"/>
      <c r="G481" s="199"/>
      <c r="H481" s="90"/>
      <c r="I481" s="20"/>
      <c r="J481" s="104"/>
    </row>
    <row r="482" spans="2:10" ht="15" customHeight="1" x14ac:dyDescent="0.2">
      <c r="B482" s="622" t="s">
        <v>413</v>
      </c>
      <c r="C482" s="623"/>
      <c r="D482" s="90"/>
      <c r="E482" s="301">
        <v>14834134.396167019</v>
      </c>
      <c r="F482" s="239">
        <v>8.0063443240652621E-2</v>
      </c>
      <c r="G482" s="199"/>
      <c r="H482" s="90"/>
      <c r="I482" s="20"/>
      <c r="J482" s="104"/>
    </row>
    <row r="483" spans="2:10" ht="15" customHeight="1" x14ac:dyDescent="0.2">
      <c r="B483" s="609" t="s">
        <v>357</v>
      </c>
      <c r="C483" s="679"/>
      <c r="D483" s="90"/>
      <c r="E483" s="301">
        <v>2779731.9837370575</v>
      </c>
      <c r="F483" s="239">
        <v>0.1725274672111079</v>
      </c>
      <c r="G483" s="199"/>
      <c r="H483" s="90"/>
      <c r="I483" s="20"/>
      <c r="J483" s="104"/>
    </row>
    <row r="484" spans="2:10" ht="15" customHeight="1" x14ac:dyDescent="0.2">
      <c r="B484" s="609" t="s">
        <v>358</v>
      </c>
      <c r="C484" s="679"/>
      <c r="D484" s="90"/>
      <c r="E484" s="301">
        <v>447811.67371577979</v>
      </c>
      <c r="F484" s="239">
        <v>7.2969291345450493E-2</v>
      </c>
      <c r="G484" s="199"/>
      <c r="H484" s="90"/>
      <c r="I484" s="20"/>
      <c r="J484" s="104"/>
    </row>
    <row r="485" spans="2:10" ht="15" customHeight="1" x14ac:dyDescent="0.2">
      <c r="B485" s="609" t="s">
        <v>359</v>
      </c>
      <c r="C485" s="679"/>
      <c r="D485" s="90"/>
      <c r="E485" s="301">
        <v>1332219.3043279937</v>
      </c>
      <c r="F485" s="239">
        <v>-1.2378737427437336E-2</v>
      </c>
      <c r="G485" s="199"/>
      <c r="H485" s="90"/>
      <c r="I485" s="20"/>
      <c r="J485" s="104"/>
    </row>
    <row r="486" spans="2:10" ht="15" customHeight="1" x14ac:dyDescent="0.2">
      <c r="B486" s="614" t="s">
        <v>394</v>
      </c>
      <c r="C486" s="677"/>
      <c r="D486" s="90"/>
      <c r="E486" s="301">
        <v>1087322.4523699947</v>
      </c>
      <c r="F486" s="239">
        <v>-2.1650269420242951E-2</v>
      </c>
      <c r="G486" s="199"/>
      <c r="H486" s="90"/>
      <c r="I486" s="20"/>
      <c r="J486" s="104"/>
    </row>
    <row r="487" spans="2:10" ht="12.75" customHeight="1" x14ac:dyDescent="0.2">
      <c r="B487" s="614" t="s">
        <v>395</v>
      </c>
      <c r="C487" s="677"/>
      <c r="D487" s="90"/>
      <c r="E487" s="301">
        <v>21911.347127999925</v>
      </c>
      <c r="F487" s="239">
        <v>6.5786302377046413E-2</v>
      </c>
      <c r="G487" s="199"/>
      <c r="H487" s="90"/>
      <c r="I487" s="20"/>
      <c r="J487" s="104"/>
    </row>
    <row r="488" spans="2:10" ht="15" customHeight="1" x14ac:dyDescent="0.2">
      <c r="B488" s="614" t="s">
        <v>396</v>
      </c>
      <c r="C488" s="677"/>
      <c r="D488" s="90"/>
      <c r="E488" s="301">
        <v>38471.405257999839</v>
      </c>
      <c r="F488" s="239">
        <v>-7.7870609716642503E-2</v>
      </c>
      <c r="G488" s="199"/>
      <c r="H488" s="90"/>
      <c r="I488" s="20"/>
      <c r="J488" s="104"/>
    </row>
    <row r="489" spans="2:10" ht="15" customHeight="1" x14ac:dyDescent="0.2">
      <c r="B489" s="614" t="s">
        <v>397</v>
      </c>
      <c r="C489" s="677"/>
      <c r="D489" s="90"/>
      <c r="E489" s="301">
        <v>8906.3968619999687</v>
      </c>
      <c r="F489" s="239">
        <v>-1.6357488162837996E-2</v>
      </c>
      <c r="G489" s="199"/>
      <c r="H489" s="90"/>
      <c r="I489" s="20"/>
      <c r="J489" s="104"/>
    </row>
    <row r="490" spans="2:10" ht="15" customHeight="1" x14ac:dyDescent="0.2">
      <c r="B490" s="689" t="s">
        <v>406</v>
      </c>
      <c r="C490" s="690"/>
      <c r="D490" s="90"/>
      <c r="E490" s="301">
        <v>175607.70270999911</v>
      </c>
      <c r="F490" s="239">
        <v>5.6608314794914794E-2</v>
      </c>
      <c r="G490" s="199"/>
      <c r="H490" s="90"/>
      <c r="I490" s="20"/>
      <c r="J490" s="104"/>
    </row>
    <row r="491" spans="2:10" ht="12.75" x14ac:dyDescent="0.2">
      <c r="B491" s="601" t="s">
        <v>362</v>
      </c>
      <c r="C491" s="680"/>
      <c r="D491" s="90"/>
      <c r="E491" s="303">
        <v>144.56000000000003</v>
      </c>
      <c r="F491" s="237">
        <v>-0.95689511223491808</v>
      </c>
      <c r="G491" s="201"/>
      <c r="H491" s="90"/>
      <c r="I491" s="20"/>
      <c r="J491" s="104"/>
    </row>
    <row r="492" spans="2:10" ht="28.5" customHeight="1" x14ac:dyDescent="0.2">
      <c r="B492" s="611" t="s">
        <v>363</v>
      </c>
      <c r="C492" s="681"/>
      <c r="D492" s="90"/>
      <c r="E492" s="303">
        <v>3128040.2003848697</v>
      </c>
      <c r="F492" s="237">
        <v>-0.60314235652827364</v>
      </c>
      <c r="G492" s="201"/>
      <c r="H492" s="90"/>
      <c r="I492" s="20"/>
      <c r="J492" s="104"/>
    </row>
    <row r="493" spans="2:10" ht="12.75" x14ac:dyDescent="0.2">
      <c r="B493" s="420" t="s">
        <v>408</v>
      </c>
      <c r="C493" s="405"/>
      <c r="D493" s="90"/>
      <c r="E493" s="301">
        <v>2950422.4523144704</v>
      </c>
      <c r="F493" s="239">
        <v>-0.62214365502256097</v>
      </c>
      <c r="G493" s="201"/>
      <c r="H493" s="90"/>
      <c r="I493" s="20"/>
      <c r="J493" s="104"/>
    </row>
    <row r="494" spans="2:10" ht="15.75" customHeight="1" x14ac:dyDescent="0.2">
      <c r="B494" s="420" t="s">
        <v>409</v>
      </c>
      <c r="C494" s="405"/>
      <c r="D494" s="90"/>
      <c r="E494" s="301">
        <v>177617.74807039931</v>
      </c>
      <c r="F494" s="239"/>
      <c r="G494" s="199"/>
      <c r="H494" s="90"/>
      <c r="I494" s="20"/>
      <c r="J494" s="104"/>
    </row>
    <row r="495" spans="2:10" ht="17.25" customHeight="1" x14ac:dyDescent="0.2">
      <c r="B495" s="611" t="s">
        <v>364</v>
      </c>
      <c r="C495" s="681"/>
      <c r="D495" s="90"/>
      <c r="E495" s="303"/>
      <c r="F495" s="237"/>
      <c r="G495" s="199"/>
      <c r="H495" s="90"/>
      <c r="I495" s="20"/>
      <c r="J495" s="104"/>
    </row>
    <row r="496" spans="2:10" ht="20.100000000000001" customHeight="1" x14ac:dyDescent="0.2">
      <c r="B496" s="611" t="s">
        <v>365</v>
      </c>
      <c r="C496" s="681"/>
      <c r="D496" s="90"/>
      <c r="E496" s="303"/>
      <c r="F496" s="237"/>
      <c r="G496" s="201"/>
      <c r="H496" s="90"/>
      <c r="I496" s="20"/>
      <c r="J496" s="104"/>
    </row>
    <row r="497" spans="1:10" ht="21.75" customHeight="1" x14ac:dyDescent="0.2">
      <c r="B497" s="601" t="s">
        <v>371</v>
      </c>
      <c r="C497" s="680"/>
      <c r="D497" s="90"/>
      <c r="E497" s="303"/>
      <c r="F497" s="237"/>
      <c r="G497" s="200"/>
      <c r="H497" s="90"/>
      <c r="I497" s="20"/>
      <c r="J497" s="104"/>
    </row>
    <row r="498" spans="1:10" ht="15" customHeight="1" x14ac:dyDescent="0.2">
      <c r="A498" s="91"/>
      <c r="B498" s="599" t="s">
        <v>66</v>
      </c>
      <c r="C498" s="683"/>
      <c r="D498" s="93"/>
      <c r="E498" s="303">
        <v>1353541.6699999985</v>
      </c>
      <c r="F498" s="237">
        <v>4.1178147227334261E-2</v>
      </c>
      <c r="G498" s="200"/>
      <c r="H498" s="93"/>
      <c r="I498" s="94"/>
      <c r="J498" s="104"/>
    </row>
    <row r="499" spans="1:10" s="95" customFormat="1" ht="16.5" customHeight="1" x14ac:dyDescent="0.2">
      <c r="A499" s="91"/>
      <c r="B499" s="601" t="s">
        <v>375</v>
      </c>
      <c r="C499" s="680"/>
      <c r="D499" s="93"/>
      <c r="E499" s="301">
        <v>1338937.6699999985</v>
      </c>
      <c r="F499" s="239">
        <v>4.2337573942657691E-2</v>
      </c>
      <c r="G499" s="199"/>
      <c r="H499" s="93"/>
      <c r="I499" s="94"/>
      <c r="J499" s="104"/>
    </row>
    <row r="500" spans="1:10" s="95" customFormat="1" ht="16.5" customHeight="1" x14ac:dyDescent="0.2">
      <c r="A500" s="6"/>
      <c r="B500" s="601" t="s">
        <v>236</v>
      </c>
      <c r="C500" s="680"/>
      <c r="D500" s="90"/>
      <c r="E500" s="301">
        <v>-619</v>
      </c>
      <c r="F500" s="239"/>
      <c r="G500" s="199"/>
      <c r="H500" s="90"/>
      <c r="I500" s="20"/>
      <c r="J500" s="104"/>
    </row>
    <row r="501" spans="1:10" ht="16.5" customHeight="1" x14ac:dyDescent="0.2">
      <c r="B501" s="601" t="s">
        <v>316</v>
      </c>
      <c r="C501" s="680"/>
      <c r="D501" s="90"/>
      <c r="E501" s="301"/>
      <c r="F501" s="239"/>
      <c r="G501" s="200"/>
      <c r="H501" s="90"/>
      <c r="I501" s="20"/>
      <c r="J501" s="104"/>
    </row>
    <row r="502" spans="1:10" ht="16.5" customHeight="1" x14ac:dyDescent="0.2">
      <c r="A502" s="91"/>
      <c r="B502" s="599" t="s">
        <v>67</v>
      </c>
      <c r="C502" s="683"/>
      <c r="D502" s="93"/>
      <c r="E502" s="303">
        <v>136530.05000000005</v>
      </c>
      <c r="F502" s="237">
        <v>-0.4156292766843056</v>
      </c>
      <c r="G502" s="199"/>
      <c r="H502" s="93"/>
      <c r="I502" s="94"/>
      <c r="J502" s="104"/>
    </row>
    <row r="503" spans="1:10" s="95" customFormat="1" ht="16.5" customHeight="1" x14ac:dyDescent="0.2">
      <c r="A503" s="6"/>
      <c r="B503" s="601" t="s">
        <v>68</v>
      </c>
      <c r="C503" s="680"/>
      <c r="D503" s="90"/>
      <c r="E503" s="301">
        <v>112370.30000000003</v>
      </c>
      <c r="F503" s="239">
        <v>-0.47010041186060836</v>
      </c>
      <c r="G503" s="199"/>
      <c r="H503" s="90"/>
      <c r="I503" s="20"/>
      <c r="J503" s="104"/>
    </row>
    <row r="504" spans="1:10" ht="18" customHeight="1" x14ac:dyDescent="0.2">
      <c r="B504" s="601" t="s">
        <v>69</v>
      </c>
      <c r="C504" s="680"/>
      <c r="D504" s="90"/>
      <c r="E504" s="301">
        <v>24159.750000000004</v>
      </c>
      <c r="F504" s="239">
        <v>0.11972983457396347</v>
      </c>
      <c r="G504" s="202"/>
      <c r="H504" s="90"/>
      <c r="I504" s="20"/>
      <c r="J504" s="104"/>
    </row>
    <row r="505" spans="1:10" ht="30" customHeight="1" x14ac:dyDescent="0.2">
      <c r="A505" s="91"/>
      <c r="B505" s="630" t="s">
        <v>167</v>
      </c>
      <c r="C505" s="682"/>
      <c r="D505" s="98"/>
      <c r="E505" s="326">
        <v>30130899.791403003</v>
      </c>
      <c r="F505" s="243">
        <v>-0.13382709907717372</v>
      </c>
      <c r="G505" s="8"/>
      <c r="H505" s="99"/>
      <c r="I505" s="94"/>
      <c r="J505" s="104"/>
    </row>
    <row r="506" spans="1:10" s="95" customFormat="1" ht="27" customHeight="1" x14ac:dyDescent="0.25">
      <c r="A506" s="6"/>
      <c r="B506" s="7" t="s">
        <v>288</v>
      </c>
      <c r="C506" s="8"/>
      <c r="D506" s="8"/>
      <c r="E506" s="8"/>
      <c r="F506" s="8"/>
      <c r="G506" s="3"/>
      <c r="H506" s="8"/>
      <c r="I506" s="8"/>
      <c r="J506" s="104"/>
    </row>
    <row r="507" spans="1:10" ht="23.25" customHeight="1" x14ac:dyDescent="0.2">
      <c r="B507" s="9"/>
      <c r="C507" s="10" t="str">
        <f>$C$3</f>
        <v>MOIS D'OCTOBRE 2024</v>
      </c>
      <c r="D507" s="11"/>
      <c r="G507" s="15"/>
    </row>
    <row r="508" spans="1:10" ht="10.5" customHeight="1" x14ac:dyDescent="0.2">
      <c r="B508" s="12" t="str">
        <f>B466</f>
        <v xml:space="preserve">             V - ASSURANCE ACCIDENTS DU TRAVAIL : DEPENSES en milliers d'euros</v>
      </c>
      <c r="C508" s="13"/>
      <c r="D508" s="13"/>
      <c r="E508" s="13"/>
      <c r="F508" s="14"/>
      <c r="G508" s="89"/>
      <c r="H508" s="15"/>
      <c r="I508" s="5"/>
    </row>
    <row r="509" spans="1:10" ht="19.5" customHeight="1" x14ac:dyDescent="0.2">
      <c r="B509" s="597"/>
      <c r="C509" s="678"/>
      <c r="D509" s="163"/>
      <c r="E509" s="775" t="s">
        <v>6</v>
      </c>
      <c r="F509" s="19" t="str">
        <f>Maladie_mnt!$H$5</f>
        <v>GAM</v>
      </c>
      <c r="G509" s="102"/>
      <c r="H509" s="20"/>
      <c r="I509" s="5"/>
    </row>
    <row r="510" spans="1:10" ht="19.5" customHeight="1" x14ac:dyDescent="0.2">
      <c r="B510" s="632" t="s">
        <v>51</v>
      </c>
      <c r="C510" s="633"/>
      <c r="D510" s="634"/>
      <c r="E510" s="337"/>
      <c r="F510" s="176"/>
      <c r="G510" s="102"/>
      <c r="H510" s="103"/>
      <c r="I510" s="104"/>
    </row>
    <row r="511" spans="1:10" s="104" customFormat="1" ht="30" customHeight="1" x14ac:dyDescent="0.2">
      <c r="A511" s="6"/>
      <c r="B511" s="624" t="s">
        <v>52</v>
      </c>
      <c r="C511" s="636"/>
      <c r="D511" s="637"/>
      <c r="E511" s="327">
        <v>6877846.200000003</v>
      </c>
      <c r="F511" s="177">
        <v>-1.9482072348484203E-2</v>
      </c>
      <c r="G511" s="105"/>
      <c r="H511" s="106"/>
    </row>
    <row r="512" spans="1:10" s="104" customFormat="1" ht="19.5" customHeight="1" x14ac:dyDescent="0.2">
      <c r="A512" s="6"/>
      <c r="B512" s="595" t="s">
        <v>183</v>
      </c>
      <c r="C512" s="653"/>
      <c r="D512" s="654"/>
      <c r="E512" s="327">
        <v>5727980.2800000031</v>
      </c>
      <c r="F512" s="177">
        <v>-6.0384620710567383E-3</v>
      </c>
      <c r="G512" s="109"/>
      <c r="H512" s="106"/>
    </row>
    <row r="513" spans="1:8" s="104" customFormat="1" ht="12.75" x14ac:dyDescent="0.2">
      <c r="A513" s="6"/>
      <c r="B513" s="603" t="s">
        <v>53</v>
      </c>
      <c r="C513" s="663"/>
      <c r="D513" s="664"/>
      <c r="E513" s="328">
        <v>5439214.4100000029</v>
      </c>
      <c r="F513" s="174">
        <v>-1.5634987561846225E-2</v>
      </c>
      <c r="G513" s="109"/>
      <c r="H513" s="106"/>
    </row>
    <row r="514" spans="1:8" s="104" customFormat="1" ht="12.75" x14ac:dyDescent="0.2">
      <c r="A514" s="6"/>
      <c r="B514" s="603" t="s">
        <v>428</v>
      </c>
      <c r="C514" s="663"/>
      <c r="D514" s="664"/>
      <c r="E514" s="328">
        <v>54021.189999999981</v>
      </c>
      <c r="F514" s="174">
        <v>0.52379946315600456</v>
      </c>
      <c r="G514" s="109"/>
      <c r="H514" s="106"/>
    </row>
    <row r="515" spans="1:8" s="104" customFormat="1" ht="12.75" x14ac:dyDescent="0.2">
      <c r="A515" s="6"/>
      <c r="B515" s="603" t="s">
        <v>54</v>
      </c>
      <c r="C515" s="663"/>
      <c r="D515" s="664"/>
      <c r="E515" s="328"/>
      <c r="F515" s="174"/>
      <c r="G515" s="109"/>
      <c r="H515" s="106"/>
    </row>
    <row r="516" spans="1:8" s="104" customFormat="1" ht="12.75" x14ac:dyDescent="0.2">
      <c r="A516" s="6"/>
      <c r="B516" s="603" t="s">
        <v>497</v>
      </c>
      <c r="C516" s="663"/>
      <c r="D516" s="664"/>
      <c r="E516" s="328">
        <v>12156.769999999997</v>
      </c>
      <c r="F516" s="174">
        <v>0.48622674402967347</v>
      </c>
      <c r="G516" s="109"/>
      <c r="H516" s="106"/>
    </row>
    <row r="517" spans="1:8" s="104" customFormat="1" ht="12.75" x14ac:dyDescent="0.2">
      <c r="A517" s="6"/>
      <c r="B517" s="603" t="s">
        <v>302</v>
      </c>
      <c r="C517" s="663"/>
      <c r="D517" s="664"/>
      <c r="E517" s="328"/>
      <c r="F517" s="174"/>
      <c r="G517" s="109"/>
      <c r="H517" s="106"/>
    </row>
    <row r="518" spans="1:8" s="104" customFormat="1" ht="12.75" x14ac:dyDescent="0.2">
      <c r="A518" s="6"/>
      <c r="B518" s="169" t="s">
        <v>184</v>
      </c>
      <c r="C518" s="170"/>
      <c r="D518" s="171"/>
      <c r="E518" s="328">
        <v>92144.7</v>
      </c>
      <c r="F518" s="174">
        <v>0.51312255683978103</v>
      </c>
      <c r="G518" s="109"/>
      <c r="H518" s="110"/>
    </row>
    <row r="519" spans="1:8" s="104" customFormat="1" ht="12.75" x14ac:dyDescent="0.2">
      <c r="A519" s="6"/>
      <c r="B519" s="395" t="s">
        <v>373</v>
      </c>
      <c r="C519" s="170"/>
      <c r="D519" s="171"/>
      <c r="E519" s="328">
        <v>3259.44</v>
      </c>
      <c r="F519" s="174">
        <v>-0.35735579425542985</v>
      </c>
      <c r="G519" s="109"/>
      <c r="H519" s="110"/>
    </row>
    <row r="520" spans="1:8" s="104" customFormat="1" ht="12.75" x14ac:dyDescent="0.2">
      <c r="A520" s="6"/>
      <c r="B520" s="169" t="s">
        <v>185</v>
      </c>
      <c r="C520" s="170"/>
      <c r="D520" s="171"/>
      <c r="E520" s="328"/>
      <c r="F520" s="174"/>
      <c r="G520" s="109"/>
      <c r="H520" s="110"/>
    </row>
    <row r="521" spans="1:8" s="104" customFormat="1" ht="12.75" x14ac:dyDescent="0.2">
      <c r="A521" s="6"/>
      <c r="B521" s="603" t="s">
        <v>186</v>
      </c>
      <c r="C521" s="663"/>
      <c r="D521" s="664"/>
      <c r="E521" s="328">
        <v>122471.77</v>
      </c>
      <c r="F521" s="174">
        <v>4.6271076090442786E-3</v>
      </c>
      <c r="G521" s="109"/>
      <c r="H521" s="110"/>
    </row>
    <row r="522" spans="1:8" s="104" customFormat="1" ht="12.75" x14ac:dyDescent="0.2">
      <c r="A522" s="6"/>
      <c r="B522" s="603" t="s">
        <v>187</v>
      </c>
      <c r="C522" s="663"/>
      <c r="D522" s="664"/>
      <c r="E522" s="328"/>
      <c r="F522" s="174"/>
      <c r="G522" s="109"/>
      <c r="H522" s="106"/>
    </row>
    <row r="523" spans="1:8" s="104" customFormat="1" ht="12.75" x14ac:dyDescent="0.2">
      <c r="A523" s="6"/>
      <c r="B523" s="603" t="s">
        <v>188</v>
      </c>
      <c r="C523" s="663"/>
      <c r="D523" s="664"/>
      <c r="E523" s="328">
        <v>4712.0000000000018</v>
      </c>
      <c r="F523" s="174">
        <v>-0.16800124305416986</v>
      </c>
      <c r="G523" s="108"/>
      <c r="H523" s="106"/>
    </row>
    <row r="524" spans="1:8" s="104" customFormat="1" ht="12.75" x14ac:dyDescent="0.2">
      <c r="A524" s="6"/>
      <c r="B524" s="595" t="s">
        <v>55</v>
      </c>
      <c r="C524" s="653"/>
      <c r="D524" s="654"/>
      <c r="E524" s="327">
        <v>69604.28</v>
      </c>
      <c r="F524" s="177">
        <v>2.0482881572619238E-2</v>
      </c>
      <c r="G524" s="109"/>
      <c r="H524" s="106"/>
    </row>
    <row r="525" spans="1:8" s="104" customFormat="1" ht="12.75" x14ac:dyDescent="0.2">
      <c r="A525" s="6"/>
      <c r="B525" s="606" t="s">
        <v>56</v>
      </c>
      <c r="C525" s="675"/>
      <c r="D525" s="676"/>
      <c r="E525" s="328">
        <v>69604.28</v>
      </c>
      <c r="F525" s="174">
        <v>2.0482881572619238E-2</v>
      </c>
      <c r="G525" s="109"/>
      <c r="H525" s="106"/>
    </row>
    <row r="526" spans="1:8" s="104" customFormat="1" ht="12.75" x14ac:dyDescent="0.2">
      <c r="A526" s="6"/>
      <c r="B526" s="603" t="s">
        <v>57</v>
      </c>
      <c r="C526" s="663"/>
      <c r="D526" s="664"/>
      <c r="E526" s="328">
        <v>69604.28</v>
      </c>
      <c r="F526" s="174">
        <v>2.0482881572619238E-2</v>
      </c>
      <c r="G526" s="109"/>
      <c r="H526" s="111"/>
    </row>
    <row r="527" spans="1:8" s="104" customFormat="1" ht="12.75" x14ac:dyDescent="0.2">
      <c r="A527" s="24"/>
      <c r="B527" s="603" t="s">
        <v>58</v>
      </c>
      <c r="C527" s="663"/>
      <c r="D527" s="664"/>
      <c r="E527" s="328"/>
      <c r="F527" s="174"/>
      <c r="G527" s="109"/>
      <c r="H527" s="112"/>
    </row>
    <row r="528" spans="1:8" s="104" customFormat="1" ht="12.75" x14ac:dyDescent="0.2">
      <c r="A528" s="24"/>
      <c r="B528" s="606" t="s">
        <v>59</v>
      </c>
      <c r="C528" s="675"/>
      <c r="D528" s="676"/>
      <c r="E528" s="328"/>
      <c r="F528" s="174"/>
      <c r="G528" s="109"/>
      <c r="H528" s="107"/>
    </row>
    <row r="529" spans="1:8" s="104" customFormat="1" ht="12.75" x14ac:dyDescent="0.2">
      <c r="A529" s="6"/>
      <c r="B529" s="603" t="s">
        <v>372</v>
      </c>
      <c r="C529" s="663"/>
      <c r="D529" s="664"/>
      <c r="E529" s="328"/>
      <c r="F529" s="174"/>
      <c r="G529" s="109"/>
      <c r="H529" s="106"/>
    </row>
    <row r="530" spans="1:8" s="104" customFormat="1" ht="12.75" customHeight="1" x14ac:dyDescent="0.2">
      <c r="A530" s="6"/>
      <c r="B530" s="603" t="s">
        <v>434</v>
      </c>
      <c r="C530" s="604"/>
      <c r="D530" s="605"/>
      <c r="E530" s="328"/>
      <c r="F530" s="174"/>
      <c r="G530" s="109"/>
      <c r="H530" s="111"/>
    </row>
    <row r="531" spans="1:8" s="104" customFormat="1" ht="12.75" x14ac:dyDescent="0.2">
      <c r="A531" s="6"/>
      <c r="B531" s="606" t="s">
        <v>180</v>
      </c>
      <c r="C531" s="675"/>
      <c r="D531" s="676"/>
      <c r="E531" s="328"/>
      <c r="F531" s="174"/>
      <c r="G531" s="109"/>
      <c r="H531" s="111"/>
    </row>
    <row r="532" spans="1:8" s="104" customFormat="1" ht="12.75" x14ac:dyDescent="0.2">
      <c r="A532" s="24"/>
      <c r="B532" s="595" t="s">
        <v>189</v>
      </c>
      <c r="C532" s="653"/>
      <c r="D532" s="654"/>
      <c r="E532" s="327">
        <v>1061783.6200000001</v>
      </c>
      <c r="F532" s="177">
        <v>-9.5371015003331006E-2</v>
      </c>
      <c r="G532" s="109"/>
      <c r="H532" s="107"/>
    </row>
    <row r="533" spans="1:8" s="104" customFormat="1" ht="12.75" x14ac:dyDescent="0.2">
      <c r="A533" s="6"/>
      <c r="B533" s="595" t="s">
        <v>190</v>
      </c>
      <c r="C533" s="653"/>
      <c r="D533" s="654"/>
      <c r="E533" s="327">
        <v>18478.02</v>
      </c>
      <c r="F533" s="177">
        <v>0.8865305864083779</v>
      </c>
      <c r="G533" s="109"/>
      <c r="H533" s="106"/>
    </row>
    <row r="534" spans="1:8" s="104" customFormat="1" ht="12.75" x14ac:dyDescent="0.2">
      <c r="A534" s="6"/>
      <c r="B534" s="603" t="s">
        <v>191</v>
      </c>
      <c r="C534" s="663"/>
      <c r="D534" s="664"/>
      <c r="E534" s="328">
        <v>18478.02</v>
      </c>
      <c r="F534" s="174">
        <v>0.8865305864083779</v>
      </c>
      <c r="G534" s="109"/>
      <c r="H534" s="106"/>
    </row>
    <row r="535" spans="1:8" s="104" customFormat="1" ht="12.75" x14ac:dyDescent="0.2">
      <c r="A535" s="6"/>
      <c r="B535" s="603" t="s">
        <v>392</v>
      </c>
      <c r="C535" s="663"/>
      <c r="D535" s="664"/>
      <c r="E535" s="328"/>
      <c r="F535" s="174"/>
      <c r="G535" s="109"/>
      <c r="H535" s="106"/>
    </row>
    <row r="536" spans="1:8" s="104" customFormat="1" ht="12.75" x14ac:dyDescent="0.2">
      <c r="A536" s="6"/>
      <c r="B536" s="587" t="s">
        <v>393</v>
      </c>
      <c r="C536" s="383"/>
      <c r="D536" s="384"/>
      <c r="E536" s="328"/>
      <c r="F536" s="174"/>
      <c r="G536" s="102"/>
      <c r="H536" s="106"/>
    </row>
    <row r="537" spans="1:8" s="104" customFormat="1" ht="12.75" x14ac:dyDescent="0.2">
      <c r="A537" s="6"/>
      <c r="B537" s="595" t="s">
        <v>82</v>
      </c>
      <c r="C537" s="653"/>
      <c r="D537" s="654"/>
      <c r="E537" s="327"/>
      <c r="F537" s="177"/>
      <c r="G537" s="105"/>
      <c r="H537" s="106"/>
    </row>
    <row r="538" spans="1:8" s="104" customFormat="1" ht="24" customHeight="1" x14ac:dyDescent="0.2">
      <c r="A538" s="24"/>
      <c r="B538" s="624" t="s">
        <v>60</v>
      </c>
      <c r="C538" s="625"/>
      <c r="D538" s="626"/>
      <c r="E538" s="327">
        <v>27429.866200000004</v>
      </c>
      <c r="F538" s="177">
        <v>0.16473451317008969</v>
      </c>
      <c r="G538" s="105"/>
      <c r="H538" s="107"/>
    </row>
    <row r="539" spans="1:8" s="104" customFormat="1" ht="12.75" x14ac:dyDescent="0.2">
      <c r="A539" s="24"/>
      <c r="B539" s="638" t="s">
        <v>390</v>
      </c>
      <c r="C539" s="651"/>
      <c r="D539" s="652"/>
      <c r="E539" s="328">
        <v>27429.866200000004</v>
      </c>
      <c r="F539" s="177">
        <v>0.16473451317008969</v>
      </c>
      <c r="G539" s="105"/>
      <c r="H539" s="107"/>
    </row>
    <row r="540" spans="1:8" s="104" customFormat="1" ht="12.75" x14ac:dyDescent="0.2">
      <c r="A540" s="24"/>
      <c r="B540" s="638" t="s">
        <v>391</v>
      </c>
      <c r="C540" s="651"/>
      <c r="D540" s="652"/>
      <c r="E540" s="327"/>
      <c r="F540" s="177"/>
      <c r="G540" s="109"/>
      <c r="H540" s="107"/>
    </row>
    <row r="541" spans="1:8" s="104" customFormat="1" ht="12.75" x14ac:dyDescent="0.2">
      <c r="A541" s="24" t="s">
        <v>463</v>
      </c>
      <c r="B541" s="674" t="s">
        <v>462</v>
      </c>
      <c r="C541" s="604"/>
      <c r="D541" s="605"/>
      <c r="E541" s="327"/>
      <c r="F541" s="177"/>
      <c r="G541" s="109"/>
      <c r="H541" s="107"/>
    </row>
    <row r="542" spans="1:8" s="104" customFormat="1" ht="12.75" hidden="1" x14ac:dyDescent="0.2">
      <c r="A542" s="6"/>
      <c r="B542" s="624"/>
      <c r="C542" s="636"/>
      <c r="D542" s="637"/>
      <c r="E542" s="328"/>
      <c r="F542" s="174"/>
      <c r="G542" s="449"/>
      <c r="H542" s="106"/>
    </row>
    <row r="543" spans="1:8" s="451" customFormat="1" ht="21.75" customHeight="1" x14ac:dyDescent="0.2">
      <c r="A543" s="446"/>
      <c r="B543" s="671" t="s">
        <v>481</v>
      </c>
      <c r="C543" s="672"/>
      <c r="D543" s="673"/>
      <c r="E543" s="447"/>
      <c r="F543" s="448"/>
      <c r="G543" s="105"/>
      <c r="H543" s="450"/>
    </row>
    <row r="544" spans="1:8" s="104" customFormat="1" ht="12.75" x14ac:dyDescent="0.2">
      <c r="A544" s="6"/>
      <c r="B544" s="624" t="s">
        <v>483</v>
      </c>
      <c r="C544" s="636"/>
      <c r="D544" s="637"/>
      <c r="E544" s="327">
        <v>2165629.1700000023</v>
      </c>
      <c r="F544" s="177">
        <v>-0.13562373460796939</v>
      </c>
      <c r="G544" s="108"/>
      <c r="H544" s="106"/>
    </row>
    <row r="545" spans="1:8" s="104" customFormat="1" ht="12.75" x14ac:dyDescent="0.2">
      <c r="A545" s="6"/>
      <c r="B545" s="595" t="s">
        <v>61</v>
      </c>
      <c r="C545" s="653"/>
      <c r="D545" s="654"/>
      <c r="E545" s="327">
        <v>15</v>
      </c>
      <c r="F545" s="177"/>
      <c r="G545" s="109"/>
      <c r="H545" s="106"/>
    </row>
    <row r="546" spans="1:8" s="104" customFormat="1" ht="12.75" x14ac:dyDescent="0.2">
      <c r="A546" s="6"/>
      <c r="B546" s="603" t="s">
        <v>471</v>
      </c>
      <c r="C546" s="663"/>
      <c r="D546" s="664"/>
      <c r="E546" s="328">
        <v>15</v>
      </c>
      <c r="F546" s="174"/>
      <c r="G546" s="102"/>
      <c r="H546" s="106"/>
    </row>
    <row r="547" spans="1:8" s="104" customFormat="1" ht="12.75" x14ac:dyDescent="0.2">
      <c r="A547" s="6"/>
      <c r="B547" s="603" t="s">
        <v>473</v>
      </c>
      <c r="C547" s="663"/>
      <c r="D547" s="664"/>
      <c r="E547" s="328"/>
      <c r="F547" s="174"/>
      <c r="G547" s="102"/>
      <c r="H547" s="106"/>
    </row>
    <row r="548" spans="1:8" s="104" customFormat="1" ht="12.75" x14ac:dyDescent="0.2">
      <c r="A548" s="6"/>
      <c r="B548" s="603" t="s">
        <v>398</v>
      </c>
      <c r="C548" s="663"/>
      <c r="D548" s="664"/>
      <c r="E548" s="328"/>
      <c r="F548" s="174"/>
      <c r="G548" s="102"/>
      <c r="H548" s="106"/>
    </row>
    <row r="549" spans="1:8" s="104" customFormat="1" ht="12.75" x14ac:dyDescent="0.2">
      <c r="A549" s="6"/>
      <c r="B549" s="603" t="s">
        <v>469</v>
      </c>
      <c r="C549" s="663"/>
      <c r="D549" s="664"/>
      <c r="E549" s="328"/>
      <c r="F549" s="174"/>
      <c r="G549" s="109"/>
      <c r="H549" s="106"/>
    </row>
    <row r="550" spans="1:8" s="104" customFormat="1" ht="12.75" x14ac:dyDescent="0.2">
      <c r="A550" s="6"/>
      <c r="B550" s="603" t="s">
        <v>399</v>
      </c>
      <c r="C550" s="663"/>
      <c r="D550" s="664"/>
      <c r="E550" s="328"/>
      <c r="F550" s="174"/>
      <c r="G550" s="109"/>
      <c r="H550" s="113"/>
    </row>
    <row r="551" spans="1:8" s="104" customFormat="1" ht="12.75" x14ac:dyDescent="0.2">
      <c r="A551" s="6"/>
      <c r="B551" s="603" t="s">
        <v>400</v>
      </c>
      <c r="C551" s="663"/>
      <c r="D551" s="664"/>
      <c r="E551" s="328"/>
      <c r="F551" s="174"/>
      <c r="G551" s="109"/>
      <c r="H551" s="113"/>
    </row>
    <row r="552" spans="1:8" s="104" customFormat="1" ht="12.75" x14ac:dyDescent="0.2">
      <c r="A552" s="6"/>
      <c r="B552" s="638" t="s">
        <v>443</v>
      </c>
      <c r="C552" s="651"/>
      <c r="D552" s="652"/>
      <c r="E552" s="328"/>
      <c r="F552" s="174"/>
      <c r="G552" s="109"/>
      <c r="H552" s="113"/>
    </row>
    <row r="553" spans="1:8" s="104" customFormat="1" ht="12.75" x14ac:dyDescent="0.2">
      <c r="A553" s="6"/>
      <c r="B553" s="638" t="s">
        <v>401</v>
      </c>
      <c r="C553" s="651"/>
      <c r="D553" s="652"/>
      <c r="E553" s="328"/>
      <c r="F553" s="174"/>
      <c r="G553" s="108"/>
      <c r="H553" s="113"/>
    </row>
    <row r="554" spans="1:8" s="104" customFormat="1" ht="12.75" x14ac:dyDescent="0.2">
      <c r="A554" s="6"/>
      <c r="B554" s="595" t="s">
        <v>62</v>
      </c>
      <c r="C554" s="653"/>
      <c r="D554" s="654"/>
      <c r="E554" s="327">
        <v>2165614.1700000023</v>
      </c>
      <c r="F554" s="177">
        <v>-0.1411169897968757</v>
      </c>
      <c r="G554" s="109"/>
      <c r="H554" s="113"/>
    </row>
    <row r="555" spans="1:8" s="104" customFormat="1" ht="15" customHeight="1" x14ac:dyDescent="0.2">
      <c r="A555" s="6"/>
      <c r="B555" s="603" t="s">
        <v>470</v>
      </c>
      <c r="C555" s="663"/>
      <c r="D555" s="664"/>
      <c r="E555" s="328">
        <v>2018006.1700000013</v>
      </c>
      <c r="F555" s="174">
        <v>0.15439533966649099</v>
      </c>
      <c r="G555" s="109"/>
      <c r="H555" s="113"/>
    </row>
    <row r="556" spans="1:8" s="104" customFormat="1" ht="15" customHeight="1" x14ac:dyDescent="0.2">
      <c r="A556" s="6"/>
      <c r="B556" s="603" t="s">
        <v>474</v>
      </c>
      <c r="C556" s="663"/>
      <c r="D556" s="664"/>
      <c r="E556" s="328"/>
      <c r="F556" s="174"/>
      <c r="G556" s="109"/>
      <c r="H556" s="113"/>
    </row>
    <row r="557" spans="1:8" s="104" customFormat="1" ht="15" customHeight="1" x14ac:dyDescent="0.2">
      <c r="A557" s="6"/>
      <c r="B557" s="603" t="s">
        <v>402</v>
      </c>
      <c r="C557" s="663"/>
      <c r="D557" s="664"/>
      <c r="E557" s="328">
        <v>549.82000000000005</v>
      </c>
      <c r="F557" s="174">
        <v>-0.99927771977939328</v>
      </c>
      <c r="G557" s="109"/>
      <c r="H557" s="113"/>
    </row>
    <row r="558" spans="1:8" s="104" customFormat="1" ht="12.75" customHeight="1" x14ac:dyDescent="0.2">
      <c r="A558" s="6"/>
      <c r="B558" s="603" t="s">
        <v>469</v>
      </c>
      <c r="C558" s="663"/>
      <c r="D558" s="664"/>
      <c r="E558" s="328">
        <v>4261.5200000000004</v>
      </c>
      <c r="F558" s="174">
        <v>9.7399370121726614E-2</v>
      </c>
      <c r="G558" s="109"/>
      <c r="H558" s="113"/>
    </row>
    <row r="559" spans="1:8" s="104" customFormat="1" ht="12.75" customHeight="1" x14ac:dyDescent="0.2">
      <c r="A559" s="6"/>
      <c r="B559" s="603" t="s">
        <v>472</v>
      </c>
      <c r="C559" s="663"/>
      <c r="D559" s="664"/>
      <c r="E559" s="328">
        <v>136817.62</v>
      </c>
      <c r="F559" s="174"/>
      <c r="G559" s="109"/>
      <c r="H559" s="113"/>
    </row>
    <row r="560" spans="1:8" s="104" customFormat="1" ht="12.75" customHeight="1" x14ac:dyDescent="0.2">
      <c r="A560" s="6"/>
      <c r="B560" s="603" t="s">
        <v>399</v>
      </c>
      <c r="C560" s="663"/>
      <c r="D560" s="664"/>
      <c r="E560" s="328"/>
      <c r="F560" s="174"/>
      <c r="G560" s="109"/>
      <c r="H560" s="113"/>
    </row>
    <row r="561" spans="1:10" s="104" customFormat="1" ht="12.75" customHeight="1" x14ac:dyDescent="0.2">
      <c r="A561" s="6"/>
      <c r="B561" s="603" t="s">
        <v>400</v>
      </c>
      <c r="C561" s="663"/>
      <c r="D561" s="664"/>
      <c r="E561" s="328"/>
      <c r="F561" s="174"/>
      <c r="G561" s="455"/>
      <c r="H561" s="113"/>
    </row>
    <row r="562" spans="1:10" s="457" customFormat="1" ht="12.75" customHeight="1" x14ac:dyDescent="0.2">
      <c r="A562" s="452"/>
      <c r="B562" s="588" t="s">
        <v>425</v>
      </c>
      <c r="C562" s="593"/>
      <c r="D562" s="594"/>
      <c r="E562" s="453"/>
      <c r="F562" s="454"/>
      <c r="G562" s="455"/>
      <c r="H562" s="456"/>
    </row>
    <row r="563" spans="1:10" s="457" customFormat="1" ht="12.75" customHeight="1" x14ac:dyDescent="0.2">
      <c r="A563" s="452"/>
      <c r="B563" s="644" t="s">
        <v>403</v>
      </c>
      <c r="C563" s="665"/>
      <c r="D563" s="666"/>
      <c r="E563" s="453">
        <v>5979.0399999999991</v>
      </c>
      <c r="F563" s="454">
        <v>-0.27199139886543899</v>
      </c>
      <c r="G563" s="460"/>
      <c r="H563" s="456"/>
    </row>
    <row r="564" spans="1:10" s="457" customFormat="1" ht="12.75" customHeight="1" x14ac:dyDescent="0.2">
      <c r="A564" s="452"/>
      <c r="B564" s="624" t="s">
        <v>484</v>
      </c>
      <c r="C564" s="667"/>
      <c r="D564" s="668"/>
      <c r="E564" s="458"/>
      <c r="F564" s="459"/>
      <c r="G564" s="460"/>
      <c r="H564" s="461"/>
    </row>
    <row r="565" spans="1:10" s="457" customFormat="1" ht="21" customHeight="1" x14ac:dyDescent="0.2">
      <c r="A565" s="452"/>
      <c r="B565" s="624" t="s">
        <v>485</v>
      </c>
      <c r="C565" s="667"/>
      <c r="D565" s="668"/>
      <c r="E565" s="458">
        <v>54760.579999999987</v>
      </c>
      <c r="F565" s="459">
        <v>-0.33982243871058926</v>
      </c>
      <c r="G565" s="462"/>
      <c r="H565" s="461"/>
    </row>
    <row r="566" spans="1:10" s="457" customFormat="1" ht="21" customHeight="1" x14ac:dyDescent="0.2">
      <c r="A566" s="452"/>
      <c r="B566" s="595" t="s">
        <v>63</v>
      </c>
      <c r="C566" s="669"/>
      <c r="D566" s="670"/>
      <c r="E566" s="453">
        <v>31537.85999999999</v>
      </c>
      <c r="F566" s="454">
        <v>-0.21000570367492544</v>
      </c>
      <c r="G566" s="462"/>
      <c r="H566" s="461"/>
    </row>
    <row r="567" spans="1:10" s="457" customFormat="1" ht="15" customHeight="1" x14ac:dyDescent="0.2">
      <c r="A567" s="452"/>
      <c r="B567" s="595" t="s">
        <v>64</v>
      </c>
      <c r="C567" s="669"/>
      <c r="D567" s="670"/>
      <c r="E567" s="453">
        <v>23222.720000000001</v>
      </c>
      <c r="F567" s="454"/>
      <c r="G567" s="464"/>
      <c r="H567" s="461"/>
    </row>
    <row r="568" spans="1:10" s="457" customFormat="1" ht="15" customHeight="1" x14ac:dyDescent="0.2">
      <c r="A568" s="452"/>
      <c r="B568" s="595" t="s">
        <v>478</v>
      </c>
      <c r="C568" s="669"/>
      <c r="D568" s="670"/>
      <c r="E568" s="453"/>
      <c r="F568" s="454"/>
      <c r="G568" s="580"/>
      <c r="H568" s="461"/>
    </row>
    <row r="569" spans="1:10" s="457" customFormat="1" ht="15" customHeight="1" x14ac:dyDescent="0.2">
      <c r="A569" s="452"/>
      <c r="B569" s="595" t="s">
        <v>479</v>
      </c>
      <c r="C569" s="596"/>
      <c r="D569" s="596"/>
      <c r="E569" s="453"/>
      <c r="F569" s="454"/>
      <c r="G569" s="580"/>
      <c r="H569" s="461"/>
    </row>
    <row r="570" spans="1:10" s="457" customFormat="1" ht="16.5" customHeight="1" x14ac:dyDescent="0.2">
      <c r="A570" s="463"/>
      <c r="B570" s="641" t="s">
        <v>65</v>
      </c>
      <c r="C570" s="642"/>
      <c r="D570" s="643"/>
      <c r="E570" s="326">
        <v>9125665.8162000049</v>
      </c>
      <c r="F570" s="243">
        <v>-5.2019323767745873E-2</v>
      </c>
      <c r="G570" s="4"/>
      <c r="H570" s="465"/>
      <c r="I570" s="751"/>
    </row>
    <row r="571" spans="1:10" x14ac:dyDescent="0.2">
      <c r="B571" s="43"/>
      <c r="E571" s="100"/>
      <c r="F571" s="4"/>
      <c r="G571" s="115"/>
      <c r="H571" s="4"/>
      <c r="I571" s="4"/>
    </row>
    <row r="572" spans="1:10" ht="15.75" x14ac:dyDescent="0.25">
      <c r="B572" s="7" t="s">
        <v>288</v>
      </c>
      <c r="C572" s="8"/>
      <c r="D572" s="8"/>
      <c r="E572" s="8"/>
      <c r="F572" s="115"/>
      <c r="G572" s="116"/>
      <c r="H572" s="115"/>
      <c r="I572" s="8"/>
    </row>
    <row r="573" spans="1:10" x14ac:dyDescent="0.2">
      <c r="B573" s="9"/>
      <c r="C573" s="10" t="str">
        <f>$C$3</f>
        <v>MOIS D'OCTOBRE 2024</v>
      </c>
      <c r="D573" s="11"/>
      <c r="F573" s="116"/>
      <c r="G573" s="15"/>
      <c r="H573" s="116"/>
    </row>
    <row r="574" spans="1:10" ht="12" customHeight="1" x14ac:dyDescent="0.2">
      <c r="B574" s="12" t="str">
        <f>B508</f>
        <v xml:space="preserve">             V - ASSURANCE ACCIDENTS DU TRAVAIL : DEPENSES en milliers d'euros</v>
      </c>
      <c r="C574" s="13"/>
      <c r="D574" s="13"/>
      <c r="E574" s="13"/>
      <c r="F574" s="14"/>
      <c r="G574" s="749"/>
      <c r="H574" s="15"/>
      <c r="I574" s="15"/>
    </row>
    <row r="575" spans="1:10" ht="19.5" customHeight="1" x14ac:dyDescent="0.2">
      <c r="B575" s="597"/>
      <c r="C575" s="678"/>
      <c r="D575" s="87"/>
      <c r="E575" s="750" t="s">
        <v>6</v>
      </c>
      <c r="F575" s="339" t="str">
        <f>Maladie_mnt!$H$5</f>
        <v>GAM</v>
      </c>
      <c r="G575" s="780"/>
      <c r="H575" s="89"/>
      <c r="I575" s="20"/>
    </row>
    <row r="576" spans="1:10" s="95" customFormat="1" ht="18" customHeight="1" x14ac:dyDescent="0.2">
      <c r="A576" s="114"/>
      <c r="B576" s="126" t="s">
        <v>475</v>
      </c>
      <c r="C576" s="126"/>
      <c r="D576" s="126"/>
      <c r="E576" s="326"/>
      <c r="F576" s="243"/>
      <c r="G576" s="205"/>
      <c r="H576" s="119"/>
      <c r="I576" s="120"/>
      <c r="J576" s="104"/>
    </row>
    <row r="577" spans="1:10" s="121" customFormat="1" ht="23.25" customHeight="1" x14ac:dyDescent="0.2">
      <c r="A577" s="6"/>
      <c r="B577" s="123"/>
      <c r="C577" s="124"/>
      <c r="D577" s="124"/>
      <c r="E577" s="748"/>
      <c r="F577" s="747"/>
      <c r="G577" s="206"/>
      <c r="H577" s="125"/>
      <c r="I577" s="111"/>
      <c r="J577" s="104"/>
    </row>
    <row r="578" spans="1:10" ht="12" customHeight="1" x14ac:dyDescent="0.2">
      <c r="A578" s="114"/>
      <c r="B578" s="126" t="s">
        <v>30</v>
      </c>
      <c r="C578" s="127"/>
      <c r="D578" s="128"/>
      <c r="E578" s="407">
        <v>39256565.607603014</v>
      </c>
      <c r="F578" s="408">
        <v>-0.11609530008664271</v>
      </c>
      <c r="G578" s="206"/>
      <c r="H578" s="129"/>
      <c r="I578" s="120"/>
    </row>
    <row r="579" spans="1:10" s="121" customFormat="1" ht="17.25" customHeight="1" x14ac:dyDescent="0.2">
      <c r="A579" s="6"/>
      <c r="B579" s="218"/>
      <c r="C579" s="127"/>
      <c r="D579" s="127"/>
      <c r="E579" s="409"/>
      <c r="F579" s="410"/>
      <c r="G579" s="206"/>
      <c r="H579" s="130"/>
      <c r="I579" s="111"/>
      <c r="J579" s="104"/>
    </row>
    <row r="580" spans="1:10" ht="12.75" customHeight="1" x14ac:dyDescent="0.2">
      <c r="A580" s="114"/>
      <c r="B580" s="126" t="s">
        <v>240</v>
      </c>
      <c r="C580" s="127"/>
      <c r="D580" s="128"/>
      <c r="E580" s="407">
        <v>4903.5700000000006</v>
      </c>
      <c r="F580" s="408"/>
      <c r="G580" s="173"/>
      <c r="H580" s="129"/>
      <c r="I580" s="120"/>
    </row>
    <row r="581" spans="1:10" ht="12.75" customHeight="1" x14ac:dyDescent="0.2">
      <c r="A581" s="114"/>
      <c r="B581" s="216"/>
      <c r="C581" s="573"/>
      <c r="D581" s="573"/>
      <c r="E581" s="402"/>
      <c r="F581" s="209"/>
      <c r="G581" s="173"/>
      <c r="H581" s="129"/>
      <c r="I581" s="120"/>
    </row>
    <row r="582" spans="1:10" ht="12.75" customHeight="1" x14ac:dyDescent="0.2">
      <c r="A582" s="114"/>
      <c r="B582" s="126" t="s">
        <v>433</v>
      </c>
      <c r="C582" s="127"/>
      <c r="D582" s="128"/>
      <c r="E582" s="411"/>
      <c r="F582" s="412"/>
      <c r="G582" s="173"/>
      <c r="H582" s="129"/>
      <c r="I582" s="120"/>
    </row>
    <row r="583" spans="1:10" s="121" customFormat="1" ht="17.25" customHeight="1" x14ac:dyDescent="0.2">
      <c r="A583" s="6"/>
      <c r="B583" s="216"/>
      <c r="C583" s="217"/>
      <c r="D583" s="584"/>
      <c r="E583" s="402"/>
      <c r="F583" s="209"/>
      <c r="G583" s="173"/>
      <c r="H583" s="130"/>
      <c r="I583" s="111"/>
      <c r="J583" s="104"/>
    </row>
    <row r="584" spans="1:10" ht="12.75" x14ac:dyDescent="0.2">
      <c r="B584" s="126" t="s">
        <v>19</v>
      </c>
      <c r="C584" s="131"/>
      <c r="D584" s="403"/>
      <c r="E584" s="407"/>
      <c r="F584" s="408"/>
      <c r="G584" s="173"/>
      <c r="H584" s="130"/>
      <c r="I584" s="111"/>
    </row>
    <row r="585" spans="1:10" ht="12.75" x14ac:dyDescent="0.2">
      <c r="B585" s="216"/>
      <c r="C585" s="217"/>
      <c r="D585" s="584"/>
      <c r="E585" s="402"/>
      <c r="F585" s="209"/>
      <c r="G585" s="173"/>
      <c r="H585" s="130"/>
      <c r="I585" s="111"/>
      <c r="J585" s="104"/>
    </row>
    <row r="586" spans="1:10" ht="12.75" x14ac:dyDescent="0.2">
      <c r="B586" s="126" t="s">
        <v>44</v>
      </c>
      <c r="C586" s="131"/>
      <c r="D586" s="403"/>
      <c r="E586" s="407"/>
      <c r="F586" s="408"/>
      <c r="G586" s="173"/>
      <c r="H586" s="130"/>
      <c r="I586" s="111"/>
    </row>
    <row r="587" spans="1:10" ht="12.75" x14ac:dyDescent="0.2">
      <c r="B587" s="218"/>
      <c r="C587" s="217"/>
      <c r="D587" s="779"/>
      <c r="E587" s="409"/>
      <c r="F587" s="410"/>
      <c r="G587" s="5"/>
      <c r="H587" s="130"/>
      <c r="I587" s="111"/>
      <c r="J587" s="104"/>
    </row>
    <row r="588" spans="1:10" ht="12.75" x14ac:dyDescent="0.2">
      <c r="B588" s="279" t="s">
        <v>45</v>
      </c>
      <c r="C588" s="277"/>
      <c r="D588" s="778"/>
      <c r="E588" s="777"/>
      <c r="F588" s="776"/>
      <c r="G588" s="5"/>
      <c r="H588" s="5"/>
      <c r="I588" s="5"/>
      <c r="J588" s="104"/>
    </row>
    <row r="589" spans="1:10" ht="12.75" customHeight="1" x14ac:dyDescent="0.2">
      <c r="B589" s="149" t="s">
        <v>21</v>
      </c>
      <c r="C589" s="217"/>
      <c r="D589" s="746"/>
      <c r="E589" s="289"/>
      <c r="F589" s="179"/>
      <c r="G589" s="5"/>
      <c r="H589" s="5"/>
      <c r="I589" s="5"/>
    </row>
    <row r="590" spans="1:10" ht="12.75" customHeight="1" x14ac:dyDescent="0.2">
      <c r="B590" s="149" t="s">
        <v>38</v>
      </c>
      <c r="C590" s="217"/>
      <c r="D590" s="746"/>
      <c r="E590" s="289">
        <v>289383154.65999997</v>
      </c>
      <c r="F590" s="179">
        <v>4.7866286820310133E-2</v>
      </c>
      <c r="G590" s="5"/>
      <c r="H590" s="5"/>
      <c r="I590" s="5"/>
    </row>
    <row r="591" spans="1:10" ht="12.75" customHeight="1" x14ac:dyDescent="0.2">
      <c r="B591" s="149" t="s">
        <v>37</v>
      </c>
      <c r="C591" s="217"/>
      <c r="D591" s="746"/>
      <c r="E591" s="289">
        <v>113952247.62000003</v>
      </c>
      <c r="F591" s="179">
        <v>4.1692223152630214E-2</v>
      </c>
      <c r="G591" s="5"/>
      <c r="H591" s="5"/>
      <c r="I591" s="5"/>
    </row>
    <row r="592" spans="1:10" ht="12.75" customHeight="1" x14ac:dyDescent="0.2">
      <c r="B592" s="149" t="s">
        <v>36</v>
      </c>
      <c r="C592" s="217"/>
      <c r="D592" s="746"/>
      <c r="E592" s="289">
        <v>403335402.27999997</v>
      </c>
      <c r="F592" s="179">
        <v>4.6114555564782167E-2</v>
      </c>
      <c r="G592" s="5"/>
      <c r="H592" s="5"/>
      <c r="I592" s="5"/>
    </row>
    <row r="593" spans="1:10" ht="12.75" customHeight="1" x14ac:dyDescent="0.2">
      <c r="B593" s="149" t="s">
        <v>39</v>
      </c>
      <c r="C593" s="217"/>
      <c r="D593" s="746"/>
      <c r="E593" s="289">
        <v>2268.4499999999998</v>
      </c>
      <c r="F593" s="179"/>
      <c r="G593" s="5"/>
      <c r="H593" s="5"/>
      <c r="I593" s="5"/>
    </row>
    <row r="594" spans="1:10" ht="12.75" customHeight="1" x14ac:dyDescent="0.2">
      <c r="B594" s="149" t="s">
        <v>40</v>
      </c>
      <c r="C594" s="217"/>
      <c r="D594" s="746"/>
      <c r="E594" s="289">
        <v>11030.17</v>
      </c>
      <c r="F594" s="179"/>
      <c r="G594" s="5"/>
      <c r="H594" s="5"/>
      <c r="I594" s="5"/>
    </row>
    <row r="595" spans="1:10" ht="12.75" customHeight="1" x14ac:dyDescent="0.2">
      <c r="B595" s="162" t="s">
        <v>41</v>
      </c>
      <c r="C595" s="231"/>
      <c r="D595" s="745"/>
      <c r="E595" s="413">
        <v>7769163.75</v>
      </c>
      <c r="F595" s="187">
        <v>0.17795057189174268</v>
      </c>
      <c r="G595" s="173"/>
      <c r="H595" s="5"/>
      <c r="I595" s="5"/>
    </row>
    <row r="596" spans="1:10" ht="12.75" customHeight="1" x14ac:dyDescent="0.2">
      <c r="B596" s="233" t="s">
        <v>42</v>
      </c>
      <c r="C596" s="131"/>
      <c r="D596" s="403"/>
      <c r="E596" s="411">
        <v>411117864.64999998</v>
      </c>
      <c r="F596" s="412">
        <v>4.8351916942881656E-2</v>
      </c>
      <c r="G596" s="173"/>
      <c r="H596" s="130"/>
      <c r="I596" s="111"/>
    </row>
    <row r="597" spans="1:10" ht="12.75" x14ac:dyDescent="0.2">
      <c r="B597" s="149" t="s">
        <v>83</v>
      </c>
      <c r="C597" s="217"/>
      <c r="D597" s="746"/>
      <c r="E597" s="289">
        <v>38744</v>
      </c>
      <c r="F597" s="179">
        <v>-0.13533644972859871</v>
      </c>
      <c r="G597" s="173"/>
      <c r="H597" s="130"/>
      <c r="I597" s="111"/>
      <c r="J597" s="104"/>
    </row>
    <row r="598" spans="1:10" ht="12.75" x14ac:dyDescent="0.2">
      <c r="B598" s="162" t="s">
        <v>84</v>
      </c>
      <c r="C598" s="231"/>
      <c r="D598" s="745"/>
      <c r="E598" s="413">
        <v>1134393.3900000001</v>
      </c>
      <c r="F598" s="187">
        <v>0.69257667414026769</v>
      </c>
      <c r="G598" s="173"/>
      <c r="H598" s="130"/>
      <c r="I598" s="111"/>
      <c r="J598" s="104"/>
    </row>
    <row r="599" spans="1:10" ht="13.5" thickBot="1" x14ac:dyDescent="0.25">
      <c r="B599" s="71"/>
      <c r="C599" s="217"/>
      <c r="D599" s="584"/>
      <c r="E599" s="757"/>
      <c r="F599" s="756"/>
      <c r="G599" s="173"/>
      <c r="H599" s="130"/>
      <c r="I599" s="111"/>
      <c r="J599" s="104"/>
    </row>
    <row r="600" spans="1:10" ht="13.5" thickBot="1" x14ac:dyDescent="0.25">
      <c r="B600" s="133" t="s">
        <v>168</v>
      </c>
      <c r="C600" s="134"/>
      <c r="D600" s="134"/>
      <c r="E600" s="417">
        <v>938589353.95886314</v>
      </c>
      <c r="F600" s="418">
        <v>8.2999371782632059E-2</v>
      </c>
      <c r="H600" s="135"/>
      <c r="I600" s="85"/>
    </row>
    <row r="601" spans="1:10" s="136" customFormat="1" ht="12.75" x14ac:dyDescent="0.2">
      <c r="A601" s="6"/>
      <c r="B601" s="5"/>
      <c r="C601" s="3"/>
      <c r="D601" s="3"/>
      <c r="E601" s="3"/>
      <c r="F601" s="3"/>
      <c r="G601" s="3"/>
      <c r="H601" s="3"/>
      <c r="I601" s="3"/>
      <c r="J601" s="104"/>
    </row>
  </sheetData>
  <dataConsolidate/>
  <mergeCells count="90">
    <mergeCell ref="B570:D570"/>
    <mergeCell ref="B557:D557"/>
    <mergeCell ref="B558:D558"/>
    <mergeCell ref="B563:D563"/>
    <mergeCell ref="B564:D564"/>
    <mergeCell ref="B561:D561"/>
    <mergeCell ref="B568:D568"/>
    <mergeCell ref="B566:D566"/>
    <mergeCell ref="B565:D565"/>
    <mergeCell ref="B569:D569"/>
    <mergeCell ref="B553:D553"/>
    <mergeCell ref="B559:D559"/>
    <mergeCell ref="B547:D547"/>
    <mergeCell ref="B556:D556"/>
    <mergeCell ref="B560:D560"/>
    <mergeCell ref="B567:D567"/>
    <mergeCell ref="B555:D555"/>
    <mergeCell ref="B554:D554"/>
    <mergeCell ref="B544:D544"/>
    <mergeCell ref="B549:D549"/>
    <mergeCell ref="B548:D548"/>
    <mergeCell ref="B543:D543"/>
    <mergeCell ref="B542:D542"/>
    <mergeCell ref="B552:D552"/>
    <mergeCell ref="B550:D550"/>
    <mergeCell ref="B551:D551"/>
    <mergeCell ref="B546:D546"/>
    <mergeCell ref="B545:D545"/>
    <mergeCell ref="B537:D537"/>
    <mergeCell ref="B532:D532"/>
    <mergeCell ref="B541:D541"/>
    <mergeCell ref="B538:D538"/>
    <mergeCell ref="B534:D534"/>
    <mergeCell ref="B540:D540"/>
    <mergeCell ref="B527:D527"/>
    <mergeCell ref="B528:D528"/>
    <mergeCell ref="B531:D531"/>
    <mergeCell ref="B535:D535"/>
    <mergeCell ref="B529:D529"/>
    <mergeCell ref="B530:D530"/>
    <mergeCell ref="B486:C486"/>
    <mergeCell ref="B522:D522"/>
    <mergeCell ref="B523:D523"/>
    <mergeCell ref="B526:D526"/>
    <mergeCell ref="B525:D525"/>
    <mergeCell ref="B513:D513"/>
    <mergeCell ref="B514:D514"/>
    <mergeCell ref="B515:D515"/>
    <mergeCell ref="B517:D517"/>
    <mergeCell ref="B516:D516"/>
    <mergeCell ref="B467:C467"/>
    <mergeCell ref="B485:C485"/>
    <mergeCell ref="B497:C497"/>
    <mergeCell ref="B492:C492"/>
    <mergeCell ref="B488:C488"/>
    <mergeCell ref="B505:C505"/>
    <mergeCell ref="B496:C496"/>
    <mergeCell ref="B501:C501"/>
    <mergeCell ref="B500:C500"/>
    <mergeCell ref="B502:C502"/>
    <mergeCell ref="B468:C468"/>
    <mergeCell ref="B511:D511"/>
    <mergeCell ref="B539:D539"/>
    <mergeCell ref="B484:C484"/>
    <mergeCell ref="B489:C489"/>
    <mergeCell ref="B524:D524"/>
    <mergeCell ref="B521:D521"/>
    <mergeCell ref="B471:C471"/>
    <mergeCell ref="B510:D510"/>
    <mergeCell ref="B509:C509"/>
    <mergeCell ref="B469:C469"/>
    <mergeCell ref="B487:C487"/>
    <mergeCell ref="B480:C480"/>
    <mergeCell ref="B470:C470"/>
    <mergeCell ref="B482:C482"/>
    <mergeCell ref="B475:C475"/>
    <mergeCell ref="B479:C479"/>
    <mergeCell ref="B481:C481"/>
    <mergeCell ref="B474:C474"/>
    <mergeCell ref="B483:C483"/>
    <mergeCell ref="B575:C575"/>
    <mergeCell ref="B499:C499"/>
    <mergeCell ref="B504:C504"/>
    <mergeCell ref="B503:C503"/>
    <mergeCell ref="B498:C498"/>
    <mergeCell ref="B490:C490"/>
    <mergeCell ref="B495:C495"/>
    <mergeCell ref="B512:D512"/>
    <mergeCell ref="B491:C491"/>
    <mergeCell ref="B533:D533"/>
  </mergeCells>
  <pageMargins left="0.19685039370078741" right="0.19685039370078741" top="0.27559055118110237" bottom="0.19685039370078741" header="0.31496062992125984" footer="0.51181102362204722"/>
  <pageSetup paperSize="9" scale="48" orientation="portrait" r:id="rId1"/>
  <headerFooter alignWithMargins="0">
    <oddFooter xml:space="preserve">&amp;R&amp;8
</oddFooter>
  </headerFooter>
  <rowBreaks count="5" manualBreakCount="5">
    <brk id="130" max="8" man="1"/>
    <brk id="257" max="8" man="1"/>
    <brk id="370" max="8" man="1"/>
    <brk id="462" max="8" man="1"/>
    <brk id="570"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tabColor indexed="45"/>
  </sheetPr>
  <dimension ref="A1:L658"/>
  <sheetViews>
    <sheetView showZeros="0" view="pageBreakPreview" topLeftCell="B504" zoomScale="115" zoomScaleNormal="100" workbookViewId="0">
      <selection activeCell="E656" sqref="E656:F656"/>
    </sheetView>
  </sheetViews>
  <sheetFormatPr baseColWidth="10" defaultRowHeight="11.25" x14ac:dyDescent="0.2"/>
  <cols>
    <col min="1" max="1" width="4" style="6" customWidth="1"/>
    <col min="2" max="2" width="64.28515625" style="5" customWidth="1"/>
    <col min="3" max="5" width="15" style="3" customWidth="1"/>
    <col min="6" max="6" width="14.85546875" style="3" customWidth="1"/>
    <col min="7" max="7" width="13.14062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tr">
        <f>Maladie_mnt!C3</f>
        <v>MOIS D'OCTOBRE 2024</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75" customHeight="1" x14ac:dyDescent="0.2">
      <c r="B6" s="21"/>
      <c r="C6" s="45" t="s">
        <v>5</v>
      </c>
      <c r="D6" s="44" t="s">
        <v>5</v>
      </c>
      <c r="E6" s="45"/>
      <c r="F6" s="220" t="s">
        <v>241</v>
      </c>
      <c r="G6" s="220" t="s">
        <v>239</v>
      </c>
      <c r="H6" s="22" t="s">
        <v>301</v>
      </c>
      <c r="I6" s="23"/>
    </row>
    <row r="7" spans="1:9" s="28" customFormat="1" ht="16.5" customHeight="1" x14ac:dyDescent="0.2">
      <c r="A7" s="24"/>
      <c r="B7" s="25" t="s">
        <v>285</v>
      </c>
      <c r="C7" s="287"/>
      <c r="D7" s="287"/>
      <c r="E7" s="287"/>
      <c r="F7" s="288"/>
      <c r="G7" s="288"/>
      <c r="H7" s="181"/>
      <c r="I7" s="27"/>
    </row>
    <row r="8" spans="1:9" s="28" customFormat="1" ht="13.5" customHeight="1" x14ac:dyDescent="0.2">
      <c r="A8" s="24"/>
      <c r="B8" s="31" t="s">
        <v>88</v>
      </c>
      <c r="C8" s="291"/>
      <c r="D8" s="291"/>
      <c r="E8" s="291"/>
      <c r="F8" s="292"/>
      <c r="G8" s="292"/>
      <c r="H8" s="178"/>
      <c r="I8" s="27"/>
    </row>
    <row r="9" spans="1:9" ht="10.5" customHeight="1" x14ac:dyDescent="0.2">
      <c r="B9" s="16" t="s">
        <v>22</v>
      </c>
      <c r="C9" s="289">
        <v>269208671.83000034</v>
      </c>
      <c r="D9" s="289">
        <v>163200050.86250001</v>
      </c>
      <c r="E9" s="289">
        <v>432408722.69250035</v>
      </c>
      <c r="F9" s="290">
        <v>12284044.52</v>
      </c>
      <c r="G9" s="290">
        <v>2804746.7137500001</v>
      </c>
      <c r="H9" s="179">
        <v>9.6456920284107017E-2</v>
      </c>
      <c r="I9" s="20"/>
    </row>
    <row r="10" spans="1:9" ht="10.5" customHeight="1" x14ac:dyDescent="0.2">
      <c r="B10" s="16" t="s">
        <v>387</v>
      </c>
      <c r="C10" s="289">
        <v>19629.196079999954</v>
      </c>
      <c r="D10" s="289">
        <v>71068.557039999927</v>
      </c>
      <c r="E10" s="289">
        <v>90697.753119999878</v>
      </c>
      <c r="F10" s="290">
        <v>12723.349599999989</v>
      </c>
      <c r="G10" s="290">
        <v>285.6880000000001</v>
      </c>
      <c r="H10" s="179"/>
      <c r="I10" s="20"/>
    </row>
    <row r="11" spans="1:9" ht="10.5" customHeight="1" x14ac:dyDescent="0.2">
      <c r="B11" s="16" t="s">
        <v>100</v>
      </c>
      <c r="C11" s="289">
        <v>7509263.8599999901</v>
      </c>
      <c r="D11" s="289">
        <v>38667654.680550009</v>
      </c>
      <c r="E11" s="289">
        <v>46176918.540549994</v>
      </c>
      <c r="F11" s="290">
        <v>22537.399999999998</v>
      </c>
      <c r="G11" s="290">
        <v>155704.27000000002</v>
      </c>
      <c r="H11" s="179">
        <v>1.0797824134114453E-3</v>
      </c>
      <c r="I11" s="20"/>
    </row>
    <row r="12" spans="1:9" ht="10.5" customHeight="1" x14ac:dyDescent="0.2">
      <c r="B12" s="16" t="s">
        <v>388</v>
      </c>
      <c r="C12" s="289">
        <v>26405.503920000046</v>
      </c>
      <c r="D12" s="289">
        <v>95602.542960000137</v>
      </c>
      <c r="E12" s="289">
        <v>122008.04688000018</v>
      </c>
      <c r="F12" s="290">
        <v>17115.650400000013</v>
      </c>
      <c r="G12" s="290">
        <v>384.31199999999984</v>
      </c>
      <c r="H12" s="179"/>
      <c r="I12" s="20"/>
    </row>
    <row r="13" spans="1:9" ht="10.5" customHeight="1" x14ac:dyDescent="0.2">
      <c r="B13" s="16" t="s">
        <v>340</v>
      </c>
      <c r="C13" s="289">
        <v>21253963.170000009</v>
      </c>
      <c r="D13" s="289">
        <v>20158217.949999988</v>
      </c>
      <c r="E13" s="289">
        <v>41412181.119999997</v>
      </c>
      <c r="F13" s="290">
        <v>3465318.8400000022</v>
      </c>
      <c r="G13" s="290">
        <v>209635.56000000003</v>
      </c>
      <c r="H13" s="179">
        <v>6.0622151763718657E-2</v>
      </c>
      <c r="I13" s="20"/>
    </row>
    <row r="14" spans="1:9" ht="10.5" customHeight="1" x14ac:dyDescent="0.2">
      <c r="B14" s="340" t="s">
        <v>90</v>
      </c>
      <c r="C14" s="289">
        <v>21168193.56000001</v>
      </c>
      <c r="D14" s="289">
        <v>19690088.879999984</v>
      </c>
      <c r="E14" s="289">
        <v>40858282.440000005</v>
      </c>
      <c r="F14" s="290">
        <v>3022829.9200000027</v>
      </c>
      <c r="G14" s="290">
        <v>208454.99000000005</v>
      </c>
      <c r="H14" s="179">
        <v>6.220492553846424E-2</v>
      </c>
      <c r="I14" s="20"/>
    </row>
    <row r="15" spans="1:9" ht="10.5" customHeight="1" x14ac:dyDescent="0.2">
      <c r="B15" s="33" t="s">
        <v>304</v>
      </c>
      <c r="C15" s="289">
        <v>1532090.2100000002</v>
      </c>
      <c r="D15" s="289">
        <v>775221.22999999963</v>
      </c>
      <c r="E15" s="289">
        <v>2307311.4400000004</v>
      </c>
      <c r="F15" s="290">
        <v>221912.66</v>
      </c>
      <c r="G15" s="290">
        <v>13233.69</v>
      </c>
      <c r="H15" s="179">
        <v>3.6521014450796141E-2</v>
      </c>
      <c r="I15" s="20"/>
    </row>
    <row r="16" spans="1:9" ht="10.5" customHeight="1" x14ac:dyDescent="0.2">
      <c r="B16" s="33" t="s">
        <v>305</v>
      </c>
      <c r="C16" s="289">
        <v>311.96000000000004</v>
      </c>
      <c r="D16" s="289">
        <v>87.570000000000007</v>
      </c>
      <c r="E16" s="289">
        <v>399.53000000000003</v>
      </c>
      <c r="F16" s="290">
        <v>87.570000000000007</v>
      </c>
      <c r="G16" s="290"/>
      <c r="H16" s="179"/>
      <c r="I16" s="20"/>
    </row>
    <row r="17" spans="2:9" ht="10.5" customHeight="1" x14ac:dyDescent="0.2">
      <c r="B17" s="33" t="s">
        <v>306</v>
      </c>
      <c r="C17" s="289">
        <v>384.27</v>
      </c>
      <c r="D17" s="289">
        <v>19988.350000000002</v>
      </c>
      <c r="E17" s="289">
        <v>20372.620000000003</v>
      </c>
      <c r="F17" s="290">
        <v>15328.400000000005</v>
      </c>
      <c r="G17" s="290">
        <v>83.600000000000009</v>
      </c>
      <c r="H17" s="179">
        <v>-0.11616336684134321</v>
      </c>
      <c r="I17" s="20"/>
    </row>
    <row r="18" spans="2:9" ht="10.5" customHeight="1" x14ac:dyDescent="0.2">
      <c r="B18" s="33" t="s">
        <v>307</v>
      </c>
      <c r="C18" s="289">
        <v>7577454.4899999974</v>
      </c>
      <c r="D18" s="289">
        <v>6459246.4799999958</v>
      </c>
      <c r="E18" s="289">
        <v>14036700.969999995</v>
      </c>
      <c r="F18" s="290">
        <v>432079.93</v>
      </c>
      <c r="G18" s="290">
        <v>67406.11</v>
      </c>
      <c r="H18" s="179">
        <v>-6.5163709904809464E-2</v>
      </c>
      <c r="I18" s="20"/>
    </row>
    <row r="19" spans="2:9" ht="10.5" customHeight="1" x14ac:dyDescent="0.2">
      <c r="B19" s="33" t="s">
        <v>308</v>
      </c>
      <c r="C19" s="289">
        <v>203331.25999999995</v>
      </c>
      <c r="D19" s="289">
        <v>38818.06</v>
      </c>
      <c r="E19" s="289">
        <v>242149.31999999995</v>
      </c>
      <c r="F19" s="290">
        <v>5216.2800000000016</v>
      </c>
      <c r="G19" s="290">
        <v>746.78</v>
      </c>
      <c r="H19" s="179">
        <v>0.37476859085227576</v>
      </c>
      <c r="I19" s="20"/>
    </row>
    <row r="20" spans="2:9" ht="10.5" customHeight="1" x14ac:dyDescent="0.2">
      <c r="B20" s="33" t="s">
        <v>309</v>
      </c>
      <c r="C20" s="289">
        <v>11854621.370000012</v>
      </c>
      <c r="D20" s="289">
        <v>12396727.18999999</v>
      </c>
      <c r="E20" s="289">
        <v>24251348.559999999</v>
      </c>
      <c r="F20" s="290">
        <v>2348205.0800000015</v>
      </c>
      <c r="G20" s="290">
        <v>126984.81000000003</v>
      </c>
      <c r="H20" s="179">
        <v>0.15343339392341293</v>
      </c>
      <c r="I20" s="20"/>
    </row>
    <row r="21" spans="2:9" ht="10.5" customHeight="1" x14ac:dyDescent="0.2">
      <c r="B21" s="33" t="s">
        <v>89</v>
      </c>
      <c r="C21" s="289">
        <v>85769.609999999899</v>
      </c>
      <c r="D21" s="289">
        <v>468129.06999999977</v>
      </c>
      <c r="E21" s="289">
        <v>553898.67999999982</v>
      </c>
      <c r="F21" s="290">
        <v>442488.91999999975</v>
      </c>
      <c r="G21" s="290">
        <v>1180.5700000000002</v>
      </c>
      <c r="H21" s="179">
        <v>-4.4412101480812871E-2</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184287.14085000008</v>
      </c>
      <c r="E24" s="289">
        <v>184287.14085000008</v>
      </c>
      <c r="F24" s="290"/>
      <c r="G24" s="290"/>
      <c r="H24" s="179">
        <v>0.63658653813222688</v>
      </c>
      <c r="I24" s="20"/>
    </row>
    <row r="25" spans="2:9" ht="10.5" customHeight="1" x14ac:dyDescent="0.2">
      <c r="B25" s="16" t="s">
        <v>96</v>
      </c>
      <c r="C25" s="289"/>
      <c r="D25" s="289"/>
      <c r="E25" s="289"/>
      <c r="F25" s="290"/>
      <c r="G25" s="290"/>
      <c r="H25" s="179"/>
      <c r="I25" s="20"/>
    </row>
    <row r="26" spans="2:9" ht="10.5" customHeight="1" x14ac:dyDescent="0.2">
      <c r="B26" s="16" t="s">
        <v>91</v>
      </c>
      <c r="C26" s="289">
        <v>2544812.7599999998</v>
      </c>
      <c r="D26" s="289">
        <v>1233098.3599999999</v>
      </c>
      <c r="E26" s="289">
        <v>3777911.12</v>
      </c>
      <c r="F26" s="290">
        <v>133752.13</v>
      </c>
      <c r="G26" s="290">
        <v>41368.06</v>
      </c>
      <c r="H26" s="179">
        <v>1.4116446499616186E-2</v>
      </c>
      <c r="I26" s="34"/>
    </row>
    <row r="27" spans="2:9" ht="10.5" customHeight="1" x14ac:dyDescent="0.2">
      <c r="B27" s="16" t="s">
        <v>252</v>
      </c>
      <c r="C27" s="289"/>
      <c r="D27" s="289"/>
      <c r="E27" s="289"/>
      <c r="F27" s="290"/>
      <c r="G27" s="290"/>
      <c r="H27" s="179"/>
      <c r="I27" s="34"/>
    </row>
    <row r="28" spans="2:9" ht="10.5" customHeight="1" x14ac:dyDescent="0.2">
      <c r="B28" s="16" t="s">
        <v>95</v>
      </c>
      <c r="C28" s="289">
        <v>31928.999999999989</v>
      </c>
      <c r="D28" s="289">
        <v>143649.80000000002</v>
      </c>
      <c r="E28" s="289">
        <v>175578.80000000002</v>
      </c>
      <c r="F28" s="290">
        <v>175578.80000000002</v>
      </c>
      <c r="G28" s="290">
        <v>368</v>
      </c>
      <c r="H28" s="179">
        <v>6.2839498213808742E-2</v>
      </c>
      <c r="I28" s="34"/>
    </row>
    <row r="29" spans="2:9" ht="10.5" customHeight="1" x14ac:dyDescent="0.2">
      <c r="B29" s="16" t="s">
        <v>381</v>
      </c>
      <c r="C29" s="289">
        <v>6729809.3600000031</v>
      </c>
      <c r="D29" s="289">
        <v>4113370.4225000013</v>
      </c>
      <c r="E29" s="289">
        <v>10843179.782500004</v>
      </c>
      <c r="F29" s="290">
        <v>1007</v>
      </c>
      <c r="G29" s="290">
        <v>83125.91</v>
      </c>
      <c r="H29" s="179">
        <v>3.3876533765400785E-2</v>
      </c>
      <c r="I29" s="34"/>
    </row>
    <row r="30" spans="2:9" ht="10.5" customHeight="1" x14ac:dyDescent="0.2">
      <c r="B30" s="16" t="s">
        <v>417</v>
      </c>
      <c r="C30" s="289"/>
      <c r="D30" s="289">
        <v>825105.49856500048</v>
      </c>
      <c r="E30" s="289">
        <v>825105.49856500048</v>
      </c>
      <c r="F30" s="290"/>
      <c r="G30" s="290"/>
      <c r="H30" s="179">
        <v>3.3792238067377189E-2</v>
      </c>
      <c r="I30" s="34"/>
    </row>
    <row r="31" spans="2:9" ht="10.5" customHeight="1" x14ac:dyDescent="0.2">
      <c r="B31" s="16" t="s">
        <v>441</v>
      </c>
      <c r="C31" s="289"/>
      <c r="D31" s="289">
        <v>10667822.771112002</v>
      </c>
      <c r="E31" s="289">
        <v>10667822.771112002</v>
      </c>
      <c r="F31" s="290"/>
      <c r="G31" s="290"/>
      <c r="H31" s="179">
        <v>0.20594433055080552</v>
      </c>
      <c r="I31" s="34"/>
    </row>
    <row r="32" spans="2:9" ht="10.5" customHeight="1" x14ac:dyDescent="0.2">
      <c r="B32" s="16" t="s">
        <v>346</v>
      </c>
      <c r="C32" s="289"/>
      <c r="D32" s="289"/>
      <c r="E32" s="289"/>
      <c r="F32" s="290"/>
      <c r="G32" s="290"/>
      <c r="H32" s="179"/>
      <c r="I32" s="34"/>
    </row>
    <row r="33" spans="1:11" ht="10.5" customHeight="1" x14ac:dyDescent="0.2">
      <c r="B33" s="16" t="s">
        <v>312</v>
      </c>
      <c r="C33" s="289"/>
      <c r="D33" s="289"/>
      <c r="E33" s="289"/>
      <c r="F33" s="290"/>
      <c r="G33" s="290"/>
      <c r="H33" s="179"/>
      <c r="I33" s="34"/>
    </row>
    <row r="34" spans="1:11" ht="10.5" customHeight="1" x14ac:dyDescent="0.2">
      <c r="B34" s="16" t="s">
        <v>313</v>
      </c>
      <c r="C34" s="289"/>
      <c r="D34" s="289"/>
      <c r="E34" s="289"/>
      <c r="F34" s="290"/>
      <c r="G34" s="290"/>
      <c r="H34" s="179"/>
      <c r="I34" s="34"/>
    </row>
    <row r="35" spans="1:11" ht="10.5" customHeight="1" x14ac:dyDescent="0.2">
      <c r="B35" s="16" t="s">
        <v>489</v>
      </c>
      <c r="C35" s="289"/>
      <c r="D35" s="289">
        <v>32346665.778599992</v>
      </c>
      <c r="E35" s="289">
        <v>32346665.778599992</v>
      </c>
      <c r="F35" s="290"/>
      <c r="G35" s="290"/>
      <c r="H35" s="179"/>
      <c r="I35" s="34"/>
    </row>
    <row r="36" spans="1:11" ht="10.5" customHeight="1" x14ac:dyDescent="0.2">
      <c r="B36" s="16" t="s">
        <v>487</v>
      </c>
      <c r="C36" s="289"/>
      <c r="D36" s="289">
        <v>2735664.2419999996</v>
      </c>
      <c r="E36" s="289">
        <v>2735664.2419999996</v>
      </c>
      <c r="F36" s="290"/>
      <c r="G36" s="290"/>
      <c r="H36" s="179">
        <v>0.25594801454586946</v>
      </c>
      <c r="I36" s="34"/>
    </row>
    <row r="37" spans="1:11" ht="10.5" customHeight="1" x14ac:dyDescent="0.2">
      <c r="B37" s="16" t="s">
        <v>420</v>
      </c>
      <c r="C37" s="289"/>
      <c r="D37" s="289">
        <v>1965489.8799429997</v>
      </c>
      <c r="E37" s="289">
        <v>1965489.8799429997</v>
      </c>
      <c r="F37" s="290"/>
      <c r="G37" s="290"/>
      <c r="H37" s="179">
        <v>-0.21116540411913831</v>
      </c>
      <c r="I37" s="34"/>
    </row>
    <row r="38" spans="1:11" ht="10.5" customHeight="1" x14ac:dyDescent="0.2">
      <c r="B38" s="574" t="s">
        <v>448</v>
      </c>
      <c r="C38" s="289"/>
      <c r="D38" s="289"/>
      <c r="E38" s="289"/>
      <c r="F38" s="290"/>
      <c r="G38" s="290"/>
      <c r="H38" s="179"/>
      <c r="I38" s="34"/>
    </row>
    <row r="39" spans="1:11" ht="10.5" hidden="1" customHeight="1" x14ac:dyDescent="0.2">
      <c r="B39" s="574"/>
      <c r="C39" s="289"/>
      <c r="D39" s="289"/>
      <c r="E39" s="289"/>
      <c r="F39" s="290"/>
      <c r="G39" s="290"/>
      <c r="H39" s="179"/>
      <c r="I39" s="34"/>
    </row>
    <row r="40" spans="1:11" ht="10.5" customHeight="1" x14ac:dyDescent="0.2">
      <c r="B40" s="16" t="s">
        <v>99</v>
      </c>
      <c r="C40" s="289">
        <v>146377.78</v>
      </c>
      <c r="D40" s="289">
        <v>283983.01143000013</v>
      </c>
      <c r="E40" s="289">
        <v>430360.7914300001</v>
      </c>
      <c r="F40" s="290">
        <v>161616.25</v>
      </c>
      <c r="G40" s="290">
        <v>1745.441894</v>
      </c>
      <c r="H40" s="179">
        <v>9.5793074338681006E-2</v>
      </c>
      <c r="I40" s="34"/>
    </row>
    <row r="41" spans="1:11" ht="10.5" customHeight="1" x14ac:dyDescent="0.2">
      <c r="B41" s="16" t="s">
        <v>283</v>
      </c>
      <c r="C41" s="289"/>
      <c r="D41" s="289">
        <v>-492600</v>
      </c>
      <c r="E41" s="289">
        <v>-492600</v>
      </c>
      <c r="F41" s="290"/>
      <c r="G41" s="290">
        <v>-3912</v>
      </c>
      <c r="H41" s="179">
        <v>0.31250799334953316</v>
      </c>
      <c r="I41" s="34"/>
      <c r="K41" s="28"/>
    </row>
    <row r="42" spans="1:11" s="28" customFormat="1" ht="10.5" customHeight="1" x14ac:dyDescent="0.2">
      <c r="A42" s="24"/>
      <c r="B42" s="16" t="s">
        <v>279</v>
      </c>
      <c r="C42" s="289">
        <v>115.89</v>
      </c>
      <c r="D42" s="289">
        <v>-26667396</v>
      </c>
      <c r="E42" s="289">
        <v>-26667280.109999999</v>
      </c>
      <c r="F42" s="290">
        <v>-11579</v>
      </c>
      <c r="G42" s="290">
        <v>-202132</v>
      </c>
      <c r="H42" s="179">
        <v>0.8502988263315705</v>
      </c>
      <c r="I42" s="36"/>
      <c r="J42" s="5"/>
    </row>
    <row r="43" spans="1:11" s="28" customFormat="1" ht="10.5" customHeight="1" x14ac:dyDescent="0.2">
      <c r="A43" s="24"/>
      <c r="B43" s="35" t="s">
        <v>101</v>
      </c>
      <c r="C43" s="291">
        <v>307470978.3500002</v>
      </c>
      <c r="D43" s="291">
        <v>249531735.49805009</v>
      </c>
      <c r="E43" s="291">
        <v>557002713.84805036</v>
      </c>
      <c r="F43" s="292">
        <v>16262114.939999999</v>
      </c>
      <c r="G43" s="292">
        <v>3091319.9556440008</v>
      </c>
      <c r="H43" s="178">
        <v>0.12765054175629476</v>
      </c>
      <c r="I43" s="36"/>
      <c r="K43" s="209" t="b">
        <f>IF(ABS(E43-SUM(E9:E13,E22:E42))&lt;0.001,TRUE,FALSE)</f>
        <v>1</v>
      </c>
    </row>
    <row r="44" spans="1:11" s="28" customFormat="1" ht="13.5" customHeight="1" x14ac:dyDescent="0.2">
      <c r="A44" s="24"/>
      <c r="B44" s="31" t="s">
        <v>102</v>
      </c>
      <c r="C44" s="291"/>
      <c r="D44" s="291"/>
      <c r="E44" s="291"/>
      <c r="F44" s="292"/>
      <c r="G44" s="292"/>
      <c r="H44" s="178"/>
      <c r="I44" s="36"/>
      <c r="K44" s="5"/>
    </row>
    <row r="45" spans="1:11" ht="10.5" customHeight="1" x14ac:dyDescent="0.2">
      <c r="B45" s="16" t="s">
        <v>104</v>
      </c>
      <c r="C45" s="289">
        <v>286827953.29000026</v>
      </c>
      <c r="D45" s="289">
        <v>631230144.75999975</v>
      </c>
      <c r="E45" s="289">
        <v>918058098.04999995</v>
      </c>
      <c r="F45" s="290">
        <v>332625307.13999987</v>
      </c>
      <c r="G45" s="290">
        <v>5577020.3899999987</v>
      </c>
      <c r="H45" s="179">
        <v>7.9860915412430122E-2</v>
      </c>
      <c r="I45" s="20"/>
    </row>
    <row r="46" spans="1:11" ht="10.5" customHeight="1" x14ac:dyDescent="0.2">
      <c r="B46" s="33" t="s">
        <v>106</v>
      </c>
      <c r="C46" s="289">
        <v>286453440.03000027</v>
      </c>
      <c r="D46" s="289">
        <v>627230593.58999979</v>
      </c>
      <c r="E46" s="289">
        <v>913684033.62</v>
      </c>
      <c r="F46" s="290">
        <v>328787656.01999986</v>
      </c>
      <c r="G46" s="290">
        <v>5553220.6400000006</v>
      </c>
      <c r="H46" s="179">
        <v>8.0013019669689767E-2</v>
      </c>
      <c r="I46" s="34"/>
    </row>
    <row r="47" spans="1:11" ht="10.5" customHeight="1" x14ac:dyDescent="0.2">
      <c r="B47" s="33" t="s">
        <v>304</v>
      </c>
      <c r="C47" s="289">
        <v>7441321.1900000004</v>
      </c>
      <c r="D47" s="289">
        <v>160618784.51999998</v>
      </c>
      <c r="E47" s="289">
        <v>168060105.70999995</v>
      </c>
      <c r="F47" s="290">
        <v>137301141.97999996</v>
      </c>
      <c r="G47" s="290">
        <v>1077026.0399999996</v>
      </c>
      <c r="H47" s="179">
        <v>6.6221117233404625E-2</v>
      </c>
      <c r="I47" s="34"/>
    </row>
    <row r="48" spans="1:11" ht="10.5" customHeight="1" x14ac:dyDescent="0.2">
      <c r="B48" s="33" t="s">
        <v>305</v>
      </c>
      <c r="C48" s="289">
        <v>28739.530000000013</v>
      </c>
      <c r="D48" s="289">
        <v>4044989.8400000026</v>
      </c>
      <c r="E48" s="289">
        <v>4073729.3700000024</v>
      </c>
      <c r="F48" s="290">
        <v>4017768.0600000024</v>
      </c>
      <c r="G48" s="290">
        <v>19331.000000000004</v>
      </c>
      <c r="H48" s="179">
        <v>-5.5461354971621302E-2</v>
      </c>
      <c r="I48" s="34"/>
    </row>
    <row r="49" spans="2:9" ht="10.5" customHeight="1" x14ac:dyDescent="0.2">
      <c r="B49" s="33" t="s">
        <v>306</v>
      </c>
      <c r="C49" s="289">
        <v>435724.46000000014</v>
      </c>
      <c r="D49" s="289">
        <v>73735387.489999995</v>
      </c>
      <c r="E49" s="289">
        <v>74171111.949999988</v>
      </c>
      <c r="F49" s="290">
        <v>72570570.589999974</v>
      </c>
      <c r="G49" s="290">
        <v>446764.32999999961</v>
      </c>
      <c r="H49" s="179">
        <v>4.1117633464717196E-2</v>
      </c>
      <c r="I49" s="34"/>
    </row>
    <row r="50" spans="2:9" ht="10.5" customHeight="1" x14ac:dyDescent="0.2">
      <c r="B50" s="33" t="s">
        <v>307</v>
      </c>
      <c r="C50" s="289">
        <v>68377982.660000235</v>
      </c>
      <c r="D50" s="289">
        <v>60096632.309999898</v>
      </c>
      <c r="E50" s="289">
        <v>128474614.97000012</v>
      </c>
      <c r="F50" s="290">
        <v>6482859.7499999981</v>
      </c>
      <c r="G50" s="290">
        <v>832765.79999999993</v>
      </c>
      <c r="H50" s="179">
        <v>6.1653264900192184E-2</v>
      </c>
      <c r="I50" s="34"/>
    </row>
    <row r="51" spans="2:9" ht="10.5" customHeight="1" x14ac:dyDescent="0.2">
      <c r="B51" s="33" t="s">
        <v>308</v>
      </c>
      <c r="C51" s="289">
        <v>100667050.56000012</v>
      </c>
      <c r="D51" s="289">
        <v>90880417.790000126</v>
      </c>
      <c r="E51" s="289">
        <v>191547468.35000023</v>
      </c>
      <c r="F51" s="290">
        <v>27414123.450000014</v>
      </c>
      <c r="G51" s="290">
        <v>1075738.76</v>
      </c>
      <c r="H51" s="179">
        <v>7.037429770450232E-2</v>
      </c>
      <c r="I51" s="34"/>
    </row>
    <row r="52" spans="2:9" ht="10.5" customHeight="1" x14ac:dyDescent="0.2">
      <c r="B52" s="33" t="s">
        <v>309</v>
      </c>
      <c r="C52" s="289">
        <v>109502621.62999994</v>
      </c>
      <c r="D52" s="289">
        <v>237854381.63999969</v>
      </c>
      <c r="E52" s="289">
        <v>347357003.26999962</v>
      </c>
      <c r="F52" s="290">
        <v>81001192.189999893</v>
      </c>
      <c r="G52" s="290">
        <v>2101594.71</v>
      </c>
      <c r="H52" s="179">
        <v>0.11030188839081667</v>
      </c>
      <c r="I52" s="34"/>
    </row>
    <row r="53" spans="2:9" ht="10.5" customHeight="1" x14ac:dyDescent="0.2">
      <c r="B53" s="33" t="s">
        <v>105</v>
      </c>
      <c r="C53" s="289">
        <v>374513.26000000007</v>
      </c>
      <c r="D53" s="289">
        <v>3999551.1700000018</v>
      </c>
      <c r="E53" s="289">
        <v>4374064.4300000016</v>
      </c>
      <c r="F53" s="290">
        <v>3837651.1200000015</v>
      </c>
      <c r="G53" s="290">
        <v>23799.750000000004</v>
      </c>
      <c r="H53" s="179">
        <v>4.9000695623027779E-2</v>
      </c>
      <c r="I53" s="34"/>
    </row>
    <row r="54" spans="2:9" ht="10.5" customHeight="1" x14ac:dyDescent="0.2">
      <c r="B54" s="16" t="s">
        <v>22</v>
      </c>
      <c r="C54" s="289">
        <v>144043677.32999945</v>
      </c>
      <c r="D54" s="289">
        <v>98505123.887199968</v>
      </c>
      <c r="E54" s="289">
        <v>242548801.21719941</v>
      </c>
      <c r="F54" s="290">
        <v>19962377.320000011</v>
      </c>
      <c r="G54" s="290">
        <v>1101898.5750000002</v>
      </c>
      <c r="H54" s="179">
        <v>6.0949284510787072E-2</v>
      </c>
      <c r="I54" s="34"/>
    </row>
    <row r="55" spans="2:9" ht="10.5" customHeight="1" x14ac:dyDescent="0.2">
      <c r="B55" s="16" t="s">
        <v>387</v>
      </c>
      <c r="C55" s="289">
        <v>156983.19541499979</v>
      </c>
      <c r="D55" s="289">
        <v>375636.17145299981</v>
      </c>
      <c r="E55" s="289">
        <v>532619.36686799966</v>
      </c>
      <c r="F55" s="290">
        <v>104466.7938</v>
      </c>
      <c r="G55" s="290">
        <v>2286.6028799999995</v>
      </c>
      <c r="H55" s="179"/>
      <c r="I55" s="34"/>
    </row>
    <row r="56" spans="2:9" ht="10.5" customHeight="1" x14ac:dyDescent="0.2">
      <c r="B56" s="16" t="s">
        <v>107</v>
      </c>
      <c r="C56" s="289"/>
      <c r="D56" s="289">
        <v>121397392.46999998</v>
      </c>
      <c r="E56" s="289">
        <v>121397392.46999998</v>
      </c>
      <c r="F56" s="290">
        <v>120347419.16999997</v>
      </c>
      <c r="G56" s="290">
        <v>742097.32000000007</v>
      </c>
      <c r="H56" s="179">
        <v>0.15517334459780696</v>
      </c>
      <c r="I56" s="34"/>
    </row>
    <row r="57" spans="2:9" ht="10.5" customHeight="1" x14ac:dyDescent="0.2">
      <c r="B57" s="33" t="s">
        <v>110</v>
      </c>
      <c r="C57" s="289"/>
      <c r="D57" s="289">
        <v>40740034.379999995</v>
      </c>
      <c r="E57" s="289">
        <v>40740034.379999995</v>
      </c>
      <c r="F57" s="290">
        <v>40740034.379999995</v>
      </c>
      <c r="G57" s="290">
        <v>265657.02</v>
      </c>
      <c r="H57" s="179">
        <v>0.20325923203861351</v>
      </c>
      <c r="I57" s="34"/>
    </row>
    <row r="58" spans="2:9" ht="10.5" customHeight="1" x14ac:dyDescent="0.2">
      <c r="B58" s="33" t="s">
        <v>109</v>
      </c>
      <c r="C58" s="289"/>
      <c r="D58" s="289">
        <v>57336558.399999991</v>
      </c>
      <c r="E58" s="289">
        <v>57336558.399999991</v>
      </c>
      <c r="F58" s="290">
        <v>57336385.099999994</v>
      </c>
      <c r="G58" s="290">
        <v>345790.3000000001</v>
      </c>
      <c r="H58" s="179">
        <v>0.15632085740257873</v>
      </c>
      <c r="I58" s="34"/>
    </row>
    <row r="59" spans="2:9" ht="10.5" customHeight="1" x14ac:dyDescent="0.2">
      <c r="B59" s="33" t="s">
        <v>112</v>
      </c>
      <c r="C59" s="289"/>
      <c r="D59" s="289">
        <v>22901299.690000001</v>
      </c>
      <c r="E59" s="289">
        <v>22901299.690000001</v>
      </c>
      <c r="F59" s="290">
        <v>22270999.690000001</v>
      </c>
      <c r="G59" s="290">
        <v>127150</v>
      </c>
      <c r="H59" s="179">
        <v>7.6730802485649452E-2</v>
      </c>
      <c r="I59" s="34"/>
    </row>
    <row r="60" spans="2:9" ht="10.5" customHeight="1" x14ac:dyDescent="0.2">
      <c r="B60" s="33" t="s">
        <v>111</v>
      </c>
      <c r="C60" s="289"/>
      <c r="D60" s="289">
        <v>419500</v>
      </c>
      <c r="E60" s="289">
        <v>419500</v>
      </c>
      <c r="F60" s="290"/>
      <c r="G60" s="290">
        <v>3500</v>
      </c>
      <c r="H60" s="179">
        <v>0.11125827814569544</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320737.18000000017</v>
      </c>
      <c r="D63" s="289">
        <v>3074241.5499999989</v>
      </c>
      <c r="E63" s="289">
        <v>3394978.7299999995</v>
      </c>
      <c r="F63" s="290">
        <v>3283031.7799999993</v>
      </c>
      <c r="G63" s="290">
        <v>7871.5199999999995</v>
      </c>
      <c r="H63" s="179">
        <v>-5.0188127576564767E-2</v>
      </c>
      <c r="I63" s="34"/>
    </row>
    <row r="64" spans="2:9" ht="10.5" customHeight="1" x14ac:dyDescent="0.2">
      <c r="B64" s="16" t="s">
        <v>381</v>
      </c>
      <c r="C64" s="289">
        <v>3043175.5300000026</v>
      </c>
      <c r="D64" s="289">
        <v>3717479.6299999943</v>
      </c>
      <c r="E64" s="289">
        <v>6760655.1599999983</v>
      </c>
      <c r="F64" s="290">
        <v>25650.63</v>
      </c>
      <c r="G64" s="290">
        <v>22828.909999999996</v>
      </c>
      <c r="H64" s="179">
        <v>0.35046725094496667</v>
      </c>
      <c r="I64" s="34"/>
    </row>
    <row r="65" spans="1:11" ht="10.5" customHeight="1" x14ac:dyDescent="0.2">
      <c r="B65" s="16" t="s">
        <v>418</v>
      </c>
      <c r="C65" s="289"/>
      <c r="D65" s="289">
        <v>109367.23869999999</v>
      </c>
      <c r="E65" s="289">
        <v>109367.23869999999</v>
      </c>
      <c r="F65" s="290"/>
      <c r="G65" s="290">
        <v>5404</v>
      </c>
      <c r="H65" s="179">
        <v>9.519401693034113E-2</v>
      </c>
      <c r="I65" s="34"/>
    </row>
    <row r="66" spans="1:11" ht="10.5" customHeight="1" x14ac:dyDescent="0.2">
      <c r="B66" s="16" t="s">
        <v>417</v>
      </c>
      <c r="C66" s="289"/>
      <c r="D66" s="289">
        <v>312992.87858000002</v>
      </c>
      <c r="E66" s="289">
        <v>312992.87858000002</v>
      </c>
      <c r="F66" s="290"/>
      <c r="G66" s="290"/>
      <c r="H66" s="179">
        <v>0.47697749287491265</v>
      </c>
      <c r="I66" s="34"/>
    </row>
    <row r="67" spans="1:11" ht="10.5" customHeight="1" x14ac:dyDescent="0.2">
      <c r="B67" s="16" t="s">
        <v>441</v>
      </c>
      <c r="C67" s="289"/>
      <c r="D67" s="289">
        <v>4796390.8491620002</v>
      </c>
      <c r="E67" s="289">
        <v>4796390.8491620002</v>
      </c>
      <c r="F67" s="290"/>
      <c r="G67" s="290"/>
      <c r="H67" s="179">
        <v>0.39289732070767625</v>
      </c>
      <c r="I67" s="34"/>
    </row>
    <row r="68" spans="1:11" ht="10.5" customHeight="1" x14ac:dyDescent="0.2">
      <c r="B68" s="16" t="s">
        <v>346</v>
      </c>
      <c r="C68" s="289"/>
      <c r="D68" s="289"/>
      <c r="E68" s="289"/>
      <c r="F68" s="290"/>
      <c r="G68" s="290"/>
      <c r="H68" s="179"/>
      <c r="I68" s="34"/>
    </row>
    <row r="69" spans="1:11" ht="10.5" customHeight="1" x14ac:dyDescent="0.2">
      <c r="B69" s="16" t="s">
        <v>312</v>
      </c>
      <c r="C69" s="289"/>
      <c r="D69" s="289"/>
      <c r="E69" s="289"/>
      <c r="F69" s="290"/>
      <c r="G69" s="290"/>
      <c r="H69" s="179"/>
      <c r="I69" s="34"/>
    </row>
    <row r="70" spans="1:11" ht="10.5" customHeight="1" x14ac:dyDescent="0.2">
      <c r="B70" s="16" t="s">
        <v>313</v>
      </c>
      <c r="C70" s="289"/>
      <c r="D70" s="289"/>
      <c r="E70" s="289"/>
      <c r="F70" s="290"/>
      <c r="G70" s="290"/>
      <c r="H70" s="179"/>
      <c r="I70" s="34"/>
    </row>
    <row r="71" spans="1:11" ht="10.5" customHeight="1" x14ac:dyDescent="0.2">
      <c r="B71" s="16" t="s">
        <v>94</v>
      </c>
      <c r="C71" s="289">
        <v>31917.079999999987</v>
      </c>
      <c r="D71" s="289">
        <v>653266.15</v>
      </c>
      <c r="E71" s="289">
        <v>685183.23</v>
      </c>
      <c r="F71" s="290"/>
      <c r="G71" s="290">
        <v>2908.95</v>
      </c>
      <c r="H71" s="179">
        <v>-2.1074347765534518E-2</v>
      </c>
      <c r="I71" s="34"/>
    </row>
    <row r="72" spans="1:11" ht="10.5" customHeight="1" x14ac:dyDescent="0.2">
      <c r="B72" s="16" t="s">
        <v>92</v>
      </c>
      <c r="C72" s="289">
        <v>115981.67</v>
      </c>
      <c r="D72" s="289">
        <v>17381.62</v>
      </c>
      <c r="E72" s="289">
        <v>133363.29</v>
      </c>
      <c r="F72" s="290">
        <v>1084.1000000000001</v>
      </c>
      <c r="G72" s="290">
        <v>772.62</v>
      </c>
      <c r="H72" s="179">
        <v>-0.24657190481934144</v>
      </c>
      <c r="I72" s="34"/>
    </row>
    <row r="73" spans="1:11" ht="10.5" customHeight="1" x14ac:dyDescent="0.2">
      <c r="B73" s="16" t="s">
        <v>93</v>
      </c>
      <c r="C73" s="289">
        <v>252406.08999999997</v>
      </c>
      <c r="D73" s="289">
        <v>34433.83</v>
      </c>
      <c r="E73" s="289">
        <v>286839.92</v>
      </c>
      <c r="F73" s="290">
        <v>2759.88</v>
      </c>
      <c r="G73" s="290">
        <v>360</v>
      </c>
      <c r="H73" s="179">
        <v>-7.800401893158726E-2</v>
      </c>
      <c r="I73" s="34"/>
      <c r="K73" s="28"/>
    </row>
    <row r="74" spans="1:11" ht="10.5" customHeight="1" x14ac:dyDescent="0.2">
      <c r="B74" s="16" t="s">
        <v>91</v>
      </c>
      <c r="C74" s="289">
        <v>338108.86000000004</v>
      </c>
      <c r="D74" s="289">
        <v>229627.05000000002</v>
      </c>
      <c r="E74" s="289">
        <v>567735.91</v>
      </c>
      <c r="F74" s="290">
        <v>37878.519999999997</v>
      </c>
      <c r="G74" s="290">
        <v>2292.15</v>
      </c>
      <c r="H74" s="179">
        <v>3.6782391132088366E-2</v>
      </c>
      <c r="I74" s="34"/>
      <c r="K74" s="28"/>
    </row>
    <row r="75" spans="1:11" s="28" customFormat="1" ht="10.5" customHeight="1" x14ac:dyDescent="0.2">
      <c r="A75" s="24"/>
      <c r="B75" s="16" t="s">
        <v>100</v>
      </c>
      <c r="C75" s="289">
        <v>72605.47000000003</v>
      </c>
      <c r="D75" s="289">
        <v>225231.52000000005</v>
      </c>
      <c r="E75" s="289">
        <v>297836.99000000011</v>
      </c>
      <c r="F75" s="290">
        <v>3745.7799999999957</v>
      </c>
      <c r="G75" s="290">
        <v>719.84</v>
      </c>
      <c r="H75" s="179">
        <v>0.1836359191499799</v>
      </c>
      <c r="I75" s="27"/>
      <c r="J75" s="5"/>
      <c r="K75" s="5"/>
    </row>
    <row r="76" spans="1:11" s="28" customFormat="1" ht="10.5" customHeight="1" x14ac:dyDescent="0.2">
      <c r="A76" s="24"/>
      <c r="B76" s="16" t="s">
        <v>388</v>
      </c>
      <c r="C76" s="289">
        <v>1633.7545849999995</v>
      </c>
      <c r="D76" s="289">
        <v>3909.3185470000026</v>
      </c>
      <c r="E76" s="289">
        <v>5543.0731320000023</v>
      </c>
      <c r="F76" s="290">
        <v>1087.2062000000001</v>
      </c>
      <c r="G76" s="290">
        <v>23.79712</v>
      </c>
      <c r="H76" s="179"/>
      <c r="I76" s="27"/>
      <c r="J76" s="5"/>
      <c r="K76" s="5"/>
    </row>
    <row r="77" spans="1:11" ht="10.5" customHeight="1" x14ac:dyDescent="0.2">
      <c r="B77" s="16" t="s">
        <v>97</v>
      </c>
      <c r="C77" s="289"/>
      <c r="D77" s="289"/>
      <c r="E77" s="289"/>
      <c r="F77" s="290"/>
      <c r="G77" s="290"/>
      <c r="H77" s="179"/>
      <c r="I77" s="20"/>
    </row>
    <row r="78" spans="1:11" ht="10.5" customHeight="1" x14ac:dyDescent="0.2">
      <c r="B78" s="16" t="s">
        <v>380</v>
      </c>
      <c r="C78" s="289"/>
      <c r="D78" s="289"/>
      <c r="E78" s="289"/>
      <c r="F78" s="290"/>
      <c r="G78" s="290"/>
      <c r="H78" s="179"/>
      <c r="I78" s="20"/>
    </row>
    <row r="79" spans="1:11" ht="10.5" customHeight="1" x14ac:dyDescent="0.2">
      <c r="B79" s="16" t="s">
        <v>419</v>
      </c>
      <c r="C79" s="289"/>
      <c r="D79" s="289">
        <v>2829.6194</v>
      </c>
      <c r="E79" s="289">
        <v>2829.6194</v>
      </c>
      <c r="F79" s="290"/>
      <c r="G79" s="290"/>
      <c r="H79" s="179"/>
      <c r="I79" s="20"/>
    </row>
    <row r="80" spans="1:11" ht="10.5" customHeight="1" x14ac:dyDescent="0.2">
      <c r="B80" s="16" t="s">
        <v>303</v>
      </c>
      <c r="C80" s="289"/>
      <c r="D80" s="289"/>
      <c r="E80" s="289"/>
      <c r="F80" s="290"/>
      <c r="G80" s="290"/>
      <c r="H80" s="179"/>
      <c r="I80" s="34"/>
    </row>
    <row r="81" spans="1:11" ht="10.5" customHeight="1" x14ac:dyDescent="0.2">
      <c r="B81" s="268" t="s">
        <v>255</v>
      </c>
      <c r="C81" s="289"/>
      <c r="D81" s="289">
        <v>420407.48000000004</v>
      </c>
      <c r="E81" s="289">
        <v>420407.48000000004</v>
      </c>
      <c r="F81" s="290">
        <v>420407.48000000004</v>
      </c>
      <c r="G81" s="290">
        <v>3922.08</v>
      </c>
      <c r="H81" s="179">
        <v>-0.13408291774755876</v>
      </c>
      <c r="I81" s="34"/>
    </row>
    <row r="82" spans="1:11" ht="10.5" customHeight="1" x14ac:dyDescent="0.2">
      <c r="B82" s="16" t="s">
        <v>489</v>
      </c>
      <c r="C82" s="289"/>
      <c r="D82" s="289">
        <v>286678.04160000006</v>
      </c>
      <c r="E82" s="289">
        <v>286678.04160000006</v>
      </c>
      <c r="F82" s="290"/>
      <c r="G82" s="290"/>
      <c r="H82" s="179"/>
      <c r="I82" s="34"/>
    </row>
    <row r="83" spans="1:11" ht="10.5" customHeight="1" x14ac:dyDescent="0.2">
      <c r="B83" s="268" t="s">
        <v>487</v>
      </c>
      <c r="C83" s="289"/>
      <c r="D83" s="289">
        <v>14392.268</v>
      </c>
      <c r="E83" s="289">
        <v>14392.268</v>
      </c>
      <c r="F83" s="290"/>
      <c r="G83" s="290"/>
      <c r="H83" s="179">
        <v>9.850721206320423E-2</v>
      </c>
      <c r="I83" s="34"/>
    </row>
    <row r="84" spans="1:11" ht="10.5" customHeight="1" x14ac:dyDescent="0.2">
      <c r="B84" s="16" t="s">
        <v>420</v>
      </c>
      <c r="C84" s="289"/>
      <c r="D84" s="289">
        <v>823154.39326699998</v>
      </c>
      <c r="E84" s="289">
        <v>823154.39326699998</v>
      </c>
      <c r="F84" s="290"/>
      <c r="G84" s="290"/>
      <c r="H84" s="179">
        <v>0.33132565138712899</v>
      </c>
      <c r="I84" s="34"/>
    </row>
    <row r="85" spans="1:11" ht="10.5" customHeight="1" x14ac:dyDescent="0.2">
      <c r="B85" s="574" t="s">
        <v>447</v>
      </c>
      <c r="C85" s="289"/>
      <c r="D85" s="289">
        <v>4065</v>
      </c>
      <c r="E85" s="289">
        <v>4065</v>
      </c>
      <c r="F85" s="290"/>
      <c r="G85" s="290"/>
      <c r="H85" s="179"/>
      <c r="I85" s="34"/>
    </row>
    <row r="86" spans="1:11" ht="10.5" hidden="1" customHeight="1" x14ac:dyDescent="0.2">
      <c r="B86" s="574"/>
      <c r="C86" s="289"/>
      <c r="D86" s="289"/>
      <c r="E86" s="289"/>
      <c r="F86" s="290"/>
      <c r="G86" s="290"/>
      <c r="H86" s="179"/>
      <c r="I86" s="34"/>
    </row>
    <row r="87" spans="1:11" ht="10.5" customHeight="1" x14ac:dyDescent="0.2">
      <c r="B87" s="16" t="s">
        <v>99</v>
      </c>
      <c r="C87" s="289">
        <v>386757.00000000035</v>
      </c>
      <c r="D87" s="289">
        <v>316916.8647470001</v>
      </c>
      <c r="E87" s="289">
        <v>703673.86474700051</v>
      </c>
      <c r="F87" s="290">
        <v>63244.965935000015</v>
      </c>
      <c r="G87" s="290">
        <v>2687.4093819999998</v>
      </c>
      <c r="H87" s="179">
        <v>2.3450937131452632E-2</v>
      </c>
      <c r="I87" s="34"/>
    </row>
    <row r="88" spans="1:11" ht="10.5" customHeight="1" x14ac:dyDescent="0.2">
      <c r="B88" s="16" t="s">
        <v>283</v>
      </c>
      <c r="C88" s="289"/>
      <c r="D88" s="289">
        <v>-2699664</v>
      </c>
      <c r="E88" s="289">
        <v>-2699664</v>
      </c>
      <c r="F88" s="290">
        <v>-21696</v>
      </c>
      <c r="G88" s="290">
        <v>-20448</v>
      </c>
      <c r="H88" s="179">
        <v>0.10178045394106938</v>
      </c>
      <c r="I88" s="34"/>
    </row>
    <row r="89" spans="1:11" ht="10.5" customHeight="1" x14ac:dyDescent="0.2">
      <c r="B89" s="16" t="s">
        <v>279</v>
      </c>
      <c r="C89" s="289">
        <v>12</v>
      </c>
      <c r="D89" s="289">
        <v>-24884938</v>
      </c>
      <c r="E89" s="289">
        <v>-24884926</v>
      </c>
      <c r="F89" s="290">
        <v>-84992</v>
      </c>
      <c r="G89" s="290">
        <v>-146869</v>
      </c>
      <c r="H89" s="179">
        <v>0.78796914840540122</v>
      </c>
      <c r="I89" s="20"/>
    </row>
    <row r="90" spans="1:11" s="28" customFormat="1" ht="15.75" customHeight="1" x14ac:dyDescent="0.2">
      <c r="A90" s="24"/>
      <c r="B90" s="35" t="s">
        <v>108</v>
      </c>
      <c r="C90" s="291">
        <v>435591948.44999975</v>
      </c>
      <c r="D90" s="291">
        <v>838966460.59065557</v>
      </c>
      <c r="E90" s="291">
        <v>1274558409.0406551</v>
      </c>
      <c r="F90" s="292">
        <v>476771772.76593477</v>
      </c>
      <c r="G90" s="292">
        <v>7305777.1643819995</v>
      </c>
      <c r="H90" s="178">
        <v>7.6820606778416067E-2</v>
      </c>
      <c r="I90" s="36"/>
      <c r="J90" s="5"/>
      <c r="K90" s="209" t="b">
        <f>IF(ABS(E90-SUM(E45,E54:E56,E61:E89))&lt;0.001,TRUE,FALSE)</f>
        <v>1</v>
      </c>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413252349.15999979</v>
      </c>
      <c r="D92" s="289">
        <v>261705174.74970001</v>
      </c>
      <c r="E92" s="289">
        <v>674957523.9096998</v>
      </c>
      <c r="F92" s="290">
        <v>32246421.840000011</v>
      </c>
      <c r="G92" s="290">
        <v>3906645.2887500003</v>
      </c>
      <c r="H92" s="179">
        <v>8.3426771208940709E-2</v>
      </c>
      <c r="I92" s="36"/>
      <c r="K92" s="5"/>
    </row>
    <row r="93" spans="1:11" ht="10.5" customHeight="1" x14ac:dyDescent="0.2">
      <c r="B93" s="16" t="s">
        <v>387</v>
      </c>
      <c r="C93" s="289">
        <v>176612.39149499976</v>
      </c>
      <c r="D93" s="289">
        <v>446704.72849299968</v>
      </c>
      <c r="E93" s="289">
        <v>623317.11998799944</v>
      </c>
      <c r="F93" s="290">
        <v>117190.1434</v>
      </c>
      <c r="G93" s="290">
        <v>2572.2908799999996</v>
      </c>
      <c r="H93" s="179"/>
      <c r="I93" s="34"/>
    </row>
    <row r="94" spans="1:11" ht="10.5" customHeight="1" x14ac:dyDescent="0.2">
      <c r="B94" s="16" t="s">
        <v>104</v>
      </c>
      <c r="C94" s="289">
        <v>308081916.46000028</v>
      </c>
      <c r="D94" s="289">
        <v>651388362.7099998</v>
      </c>
      <c r="E94" s="289">
        <v>959470279.17000008</v>
      </c>
      <c r="F94" s="290">
        <v>336090625.97999996</v>
      </c>
      <c r="G94" s="290">
        <v>5786655.9499999983</v>
      </c>
      <c r="H94" s="179">
        <v>7.9016140543976654E-2</v>
      </c>
      <c r="I94" s="34"/>
      <c r="K94" s="28"/>
    </row>
    <row r="95" spans="1:11" ht="10.5" customHeight="1" x14ac:dyDescent="0.2">
      <c r="B95" s="33" t="s">
        <v>106</v>
      </c>
      <c r="C95" s="289">
        <v>307621633.59000027</v>
      </c>
      <c r="D95" s="289">
        <v>646920682.46999967</v>
      </c>
      <c r="E95" s="289">
        <v>954542316.05999994</v>
      </c>
      <c r="F95" s="290">
        <v>331810485.93999994</v>
      </c>
      <c r="G95" s="290">
        <v>5761675.629999998</v>
      </c>
      <c r="H95" s="179">
        <v>7.9238537370090123E-2</v>
      </c>
      <c r="I95" s="34"/>
      <c r="K95" s="28"/>
    </row>
    <row r="96" spans="1:11" s="28" customFormat="1" ht="10.5" customHeight="1" x14ac:dyDescent="0.2">
      <c r="A96" s="24"/>
      <c r="B96" s="33" t="s">
        <v>304</v>
      </c>
      <c r="C96" s="289">
        <v>8973411.4000000022</v>
      </c>
      <c r="D96" s="289">
        <v>161394005.74999997</v>
      </c>
      <c r="E96" s="289">
        <v>170367417.14999998</v>
      </c>
      <c r="F96" s="290">
        <v>137523054.63999996</v>
      </c>
      <c r="G96" s="290">
        <v>1090259.7299999995</v>
      </c>
      <c r="H96" s="179">
        <v>6.5807519356467337E-2</v>
      </c>
      <c r="I96" s="27"/>
      <c r="J96" s="5"/>
    </row>
    <row r="97" spans="1:11" s="28" customFormat="1" ht="10.5" customHeight="1" x14ac:dyDescent="0.2">
      <c r="A97" s="24"/>
      <c r="B97" s="33" t="s">
        <v>305</v>
      </c>
      <c r="C97" s="289">
        <v>29051.490000000013</v>
      </c>
      <c r="D97" s="289">
        <v>4045077.4100000025</v>
      </c>
      <c r="E97" s="289">
        <v>4074128.9000000022</v>
      </c>
      <c r="F97" s="290">
        <v>4017855.6300000022</v>
      </c>
      <c r="G97" s="290">
        <v>19331.000000000004</v>
      </c>
      <c r="H97" s="179">
        <v>-5.5332119403179614E-2</v>
      </c>
      <c r="I97" s="27"/>
      <c r="J97" s="5"/>
    </row>
    <row r="98" spans="1:11" s="28" customFormat="1" ht="10.5" customHeight="1" x14ac:dyDescent="0.2">
      <c r="A98" s="24"/>
      <c r="B98" s="33" t="s">
        <v>306</v>
      </c>
      <c r="C98" s="289">
        <v>436108.73000000016</v>
      </c>
      <c r="D98" s="289">
        <v>73755375.839999989</v>
      </c>
      <c r="E98" s="289">
        <v>74191484.569999978</v>
      </c>
      <c r="F98" s="290">
        <v>72585898.98999998</v>
      </c>
      <c r="G98" s="290">
        <v>446847.92999999959</v>
      </c>
      <c r="H98" s="179">
        <v>4.1066761832923238E-2</v>
      </c>
      <c r="I98" s="27"/>
      <c r="J98" s="5"/>
    </row>
    <row r="99" spans="1:11" s="28" customFormat="1" ht="10.5" customHeight="1" x14ac:dyDescent="0.2">
      <c r="A99" s="24"/>
      <c r="B99" s="33" t="s">
        <v>307</v>
      </c>
      <c r="C99" s="289">
        <v>75955437.150000229</v>
      </c>
      <c r="D99" s="289">
        <v>66555878.789999895</v>
      </c>
      <c r="E99" s="289">
        <v>142511315.94000012</v>
      </c>
      <c r="F99" s="290">
        <v>6914939.6799999997</v>
      </c>
      <c r="G99" s="290">
        <v>900171.91</v>
      </c>
      <c r="H99" s="179">
        <v>4.7654948927244867E-2</v>
      </c>
      <c r="I99" s="27"/>
      <c r="J99" s="5"/>
    </row>
    <row r="100" spans="1:11" s="28" customFormat="1" ht="10.5" customHeight="1" x14ac:dyDescent="0.2">
      <c r="A100" s="24"/>
      <c r="B100" s="33" t="s">
        <v>308</v>
      </c>
      <c r="C100" s="289">
        <v>100870381.82000011</v>
      </c>
      <c r="D100" s="289">
        <v>90919235.850000143</v>
      </c>
      <c r="E100" s="289">
        <v>191789617.67000026</v>
      </c>
      <c r="F100" s="290">
        <v>27419339.730000015</v>
      </c>
      <c r="G100" s="290">
        <v>1076485.5399999998</v>
      </c>
      <c r="H100" s="179">
        <v>7.0673608349387074E-2</v>
      </c>
      <c r="I100" s="27"/>
      <c r="J100" s="5"/>
    </row>
    <row r="101" spans="1:11" s="28" customFormat="1" ht="10.5" customHeight="1" x14ac:dyDescent="0.2">
      <c r="A101" s="24"/>
      <c r="B101" s="33" t="s">
        <v>309</v>
      </c>
      <c r="C101" s="289">
        <v>121357242.99999996</v>
      </c>
      <c r="D101" s="289">
        <v>250251108.82999966</v>
      </c>
      <c r="E101" s="289">
        <v>371608351.82999969</v>
      </c>
      <c r="F101" s="290">
        <v>83349397.269999877</v>
      </c>
      <c r="G101" s="290">
        <v>2228579.52</v>
      </c>
      <c r="H101" s="179">
        <v>0.11301804451654363</v>
      </c>
      <c r="I101" s="27"/>
      <c r="J101" s="5"/>
      <c r="K101" s="5"/>
    </row>
    <row r="102" spans="1:11" s="28" customFormat="1" ht="10.5" customHeight="1" x14ac:dyDescent="0.2">
      <c r="A102" s="24"/>
      <c r="B102" s="33" t="s">
        <v>105</v>
      </c>
      <c r="C102" s="289">
        <v>460282.86999999994</v>
      </c>
      <c r="D102" s="289">
        <v>4467680.2400000012</v>
      </c>
      <c r="E102" s="289">
        <v>4927963.1100000022</v>
      </c>
      <c r="F102" s="290">
        <v>4280140.0400000019</v>
      </c>
      <c r="G102" s="290">
        <v>24980.320000000003</v>
      </c>
      <c r="H102" s="179">
        <v>3.7600071938563406E-2</v>
      </c>
      <c r="I102" s="27"/>
      <c r="J102" s="5"/>
      <c r="K102" s="5"/>
    </row>
    <row r="103" spans="1:11" ht="10.5" customHeight="1" x14ac:dyDescent="0.2">
      <c r="B103" s="16" t="s">
        <v>100</v>
      </c>
      <c r="C103" s="289">
        <v>7581869.3299999898</v>
      </c>
      <c r="D103" s="289">
        <v>38892886.200549997</v>
      </c>
      <c r="E103" s="289">
        <v>46474755.530549981</v>
      </c>
      <c r="F103" s="290">
        <v>26283.179999999993</v>
      </c>
      <c r="G103" s="290">
        <v>156424.11000000002</v>
      </c>
      <c r="H103" s="179">
        <v>2.070244799432075E-3</v>
      </c>
      <c r="I103" s="34"/>
    </row>
    <row r="104" spans="1:11" ht="10.5" customHeight="1" x14ac:dyDescent="0.2">
      <c r="B104" s="16" t="s">
        <v>388</v>
      </c>
      <c r="C104" s="289">
        <v>28039.258505000053</v>
      </c>
      <c r="D104" s="289">
        <v>99511.861507000154</v>
      </c>
      <c r="E104" s="289">
        <v>127551.1200120002</v>
      </c>
      <c r="F104" s="290">
        <v>18202.856600000014</v>
      </c>
      <c r="G104" s="290">
        <v>408.10911999999985</v>
      </c>
      <c r="H104" s="179"/>
      <c r="I104" s="34"/>
    </row>
    <row r="105" spans="1:11" ht="10.5" customHeight="1" x14ac:dyDescent="0.2">
      <c r="B105" s="16" t="s">
        <v>107</v>
      </c>
      <c r="C105" s="289"/>
      <c r="D105" s="289">
        <v>121397392.46999998</v>
      </c>
      <c r="E105" s="289">
        <v>121397392.46999998</v>
      </c>
      <c r="F105" s="290">
        <v>120347419.16999997</v>
      </c>
      <c r="G105" s="290">
        <v>742097.32000000007</v>
      </c>
      <c r="H105" s="179">
        <v>0.15517334459780696</v>
      </c>
      <c r="I105" s="34"/>
      <c r="K105" s="28"/>
    </row>
    <row r="106" spans="1:11" ht="10.5" customHeight="1" x14ac:dyDescent="0.2">
      <c r="B106" s="33" t="s">
        <v>110</v>
      </c>
      <c r="C106" s="289"/>
      <c r="D106" s="289">
        <v>40740034.379999995</v>
      </c>
      <c r="E106" s="289">
        <v>40740034.379999995</v>
      </c>
      <c r="F106" s="290">
        <v>40740034.379999995</v>
      </c>
      <c r="G106" s="290">
        <v>265657.02</v>
      </c>
      <c r="H106" s="179">
        <v>0.20325923203861351</v>
      </c>
      <c r="I106" s="34"/>
    </row>
    <row r="107" spans="1:11" s="28" customFormat="1" ht="10.5" customHeight="1" x14ac:dyDescent="0.2">
      <c r="A107" s="24"/>
      <c r="B107" s="33" t="s">
        <v>109</v>
      </c>
      <c r="C107" s="289"/>
      <c r="D107" s="289">
        <v>57336558.399999991</v>
      </c>
      <c r="E107" s="289">
        <v>57336558.399999991</v>
      </c>
      <c r="F107" s="290">
        <v>57336385.099999994</v>
      </c>
      <c r="G107" s="290">
        <v>345790.3000000001</v>
      </c>
      <c r="H107" s="179">
        <v>0.15632085740257873</v>
      </c>
      <c r="I107" s="27"/>
      <c r="J107" s="5"/>
      <c r="K107" s="5"/>
    </row>
    <row r="108" spans="1:11" ht="10.5" customHeight="1" x14ac:dyDescent="0.2">
      <c r="B108" s="33" t="s">
        <v>112</v>
      </c>
      <c r="C108" s="289"/>
      <c r="D108" s="289">
        <v>22901299.690000001</v>
      </c>
      <c r="E108" s="289">
        <v>22901299.690000001</v>
      </c>
      <c r="F108" s="290">
        <v>22270999.690000001</v>
      </c>
      <c r="G108" s="290">
        <v>127150</v>
      </c>
      <c r="H108" s="179">
        <v>7.6730802485649452E-2</v>
      </c>
      <c r="I108" s="34"/>
    </row>
    <row r="109" spans="1:11" ht="10.5" customHeight="1" x14ac:dyDescent="0.2">
      <c r="B109" s="33" t="s">
        <v>111</v>
      </c>
      <c r="C109" s="289"/>
      <c r="D109" s="289">
        <v>419500</v>
      </c>
      <c r="E109" s="289">
        <v>419500</v>
      </c>
      <c r="F109" s="290"/>
      <c r="G109" s="290">
        <v>3500</v>
      </c>
      <c r="H109" s="179">
        <v>0.11125827814569544</v>
      </c>
      <c r="I109" s="34"/>
    </row>
    <row r="110" spans="1:11" ht="10.5" customHeight="1" x14ac:dyDescent="0.2">
      <c r="B110" s="16" t="s">
        <v>97</v>
      </c>
      <c r="C110" s="289"/>
      <c r="D110" s="289"/>
      <c r="E110" s="289"/>
      <c r="F110" s="290"/>
      <c r="G110" s="290"/>
      <c r="H110" s="179"/>
      <c r="I110" s="20"/>
    </row>
    <row r="111" spans="1:11" ht="10.5" customHeight="1" x14ac:dyDescent="0.2">
      <c r="B111" s="16" t="s">
        <v>380</v>
      </c>
      <c r="C111" s="289"/>
      <c r="D111" s="289"/>
      <c r="E111" s="289"/>
      <c r="F111" s="290"/>
      <c r="G111" s="290"/>
      <c r="H111" s="179"/>
      <c r="I111" s="20"/>
    </row>
    <row r="112" spans="1:11" ht="10.5" customHeight="1" x14ac:dyDescent="0.2">
      <c r="B112" s="16" t="s">
        <v>419</v>
      </c>
      <c r="C112" s="289"/>
      <c r="D112" s="289">
        <v>187116.76025000008</v>
      </c>
      <c r="E112" s="289">
        <v>187116.76025000008</v>
      </c>
      <c r="F112" s="290"/>
      <c r="G112" s="290"/>
      <c r="H112" s="179">
        <v>0.65437924120008484</v>
      </c>
      <c r="I112" s="20"/>
    </row>
    <row r="113" spans="1:11" ht="10.5" customHeight="1" x14ac:dyDescent="0.25">
      <c r="B113" s="16" t="s">
        <v>103</v>
      </c>
      <c r="C113" s="289"/>
      <c r="D113" s="289"/>
      <c r="E113" s="289"/>
      <c r="F113" s="290"/>
      <c r="G113" s="290"/>
      <c r="H113" s="179"/>
      <c r="I113" s="34"/>
      <c r="K113" s="40"/>
    </row>
    <row r="114" spans="1:11" ht="10.5" customHeight="1" x14ac:dyDescent="0.25">
      <c r="B114" s="16" t="s">
        <v>96</v>
      </c>
      <c r="C114" s="289"/>
      <c r="D114" s="289"/>
      <c r="E114" s="289"/>
      <c r="F114" s="290"/>
      <c r="G114" s="290"/>
      <c r="H114" s="179"/>
      <c r="I114" s="34"/>
      <c r="K114" s="40"/>
    </row>
    <row r="115" spans="1:11" s="40" customFormat="1" ht="10.5" customHeight="1" x14ac:dyDescent="0.25">
      <c r="A115" s="38"/>
      <c r="B115" s="16" t="s">
        <v>95</v>
      </c>
      <c r="C115" s="289">
        <v>352666.18000000017</v>
      </c>
      <c r="D115" s="289">
        <v>3217891.3499999987</v>
      </c>
      <c r="E115" s="289">
        <v>3570557.5299999993</v>
      </c>
      <c r="F115" s="290">
        <v>3458610.5799999991</v>
      </c>
      <c r="G115" s="290">
        <v>8239.5199999999986</v>
      </c>
      <c r="H115" s="285">
        <v>-4.5195057984646847E-2</v>
      </c>
      <c r="I115" s="39"/>
      <c r="J115" s="5"/>
    </row>
    <row r="116" spans="1:11" s="40" customFormat="1" ht="10.5" customHeight="1" x14ac:dyDescent="0.25">
      <c r="A116" s="38"/>
      <c r="B116" s="16" t="s">
        <v>381</v>
      </c>
      <c r="C116" s="289">
        <v>9772984.8900000043</v>
      </c>
      <c r="D116" s="289">
        <v>7830850.0524999965</v>
      </c>
      <c r="E116" s="289">
        <v>17603834.942500003</v>
      </c>
      <c r="F116" s="290">
        <v>26657.63</v>
      </c>
      <c r="G116" s="290">
        <v>105954.81999999999</v>
      </c>
      <c r="H116" s="285">
        <v>0.13616768055587936</v>
      </c>
      <c r="I116" s="39"/>
      <c r="J116" s="5"/>
      <c r="K116" s="5"/>
    </row>
    <row r="117" spans="1:11" s="40" customFormat="1" ht="10.5" customHeight="1" x14ac:dyDescent="0.25">
      <c r="A117" s="38"/>
      <c r="B117" s="16" t="s">
        <v>418</v>
      </c>
      <c r="C117" s="289"/>
      <c r="D117" s="289">
        <v>109367.23869999999</v>
      </c>
      <c r="E117" s="289">
        <v>109367.23869999999</v>
      </c>
      <c r="F117" s="290"/>
      <c r="G117" s="290">
        <v>5404</v>
      </c>
      <c r="H117" s="285">
        <v>9.519401693034113E-2</v>
      </c>
      <c r="I117" s="39"/>
      <c r="J117" s="5"/>
      <c r="K117" s="5"/>
    </row>
    <row r="118" spans="1:11" ht="10.5" customHeight="1" x14ac:dyDescent="0.2">
      <c r="B118" s="16" t="s">
        <v>417</v>
      </c>
      <c r="C118" s="289"/>
      <c r="D118" s="289">
        <v>1138098.3771450005</v>
      </c>
      <c r="E118" s="289">
        <v>1138098.3771450005</v>
      </c>
      <c r="F118" s="290"/>
      <c r="G118" s="290"/>
      <c r="H118" s="179">
        <v>0.1267751955413341</v>
      </c>
      <c r="I118" s="34"/>
    </row>
    <row r="119" spans="1:11" ht="10.5" customHeight="1" x14ac:dyDescent="0.2">
      <c r="B119" s="16" t="s">
        <v>441</v>
      </c>
      <c r="C119" s="289"/>
      <c r="D119" s="289">
        <v>15464213.620274004</v>
      </c>
      <c r="E119" s="289">
        <v>15464213.620274004</v>
      </c>
      <c r="F119" s="290"/>
      <c r="G119" s="290"/>
      <c r="H119" s="179">
        <v>0.25832774594246288</v>
      </c>
      <c r="I119" s="34"/>
    </row>
    <row r="120" spans="1:11" ht="10.5" customHeight="1" x14ac:dyDescent="0.2">
      <c r="B120" s="16" t="s">
        <v>346</v>
      </c>
      <c r="C120" s="289"/>
      <c r="D120" s="289"/>
      <c r="E120" s="289"/>
      <c r="F120" s="290"/>
      <c r="G120" s="290"/>
      <c r="H120" s="179"/>
      <c r="I120" s="34"/>
    </row>
    <row r="121" spans="1:11" ht="10.5" customHeight="1" x14ac:dyDescent="0.2">
      <c r="B121" s="16" t="s">
        <v>312</v>
      </c>
      <c r="C121" s="289"/>
      <c r="D121" s="289"/>
      <c r="E121" s="289"/>
      <c r="F121" s="290"/>
      <c r="G121" s="290"/>
      <c r="H121" s="179"/>
      <c r="I121" s="34"/>
    </row>
    <row r="122" spans="1:11" ht="10.5" customHeight="1" x14ac:dyDescent="0.2">
      <c r="B122" s="16" t="s">
        <v>313</v>
      </c>
      <c r="C122" s="289"/>
      <c r="D122" s="289"/>
      <c r="E122" s="289"/>
      <c r="F122" s="290"/>
      <c r="G122" s="290"/>
      <c r="H122" s="179"/>
      <c r="I122" s="34"/>
      <c r="K122" s="28"/>
    </row>
    <row r="123" spans="1:11" ht="10.5" customHeight="1" x14ac:dyDescent="0.2">
      <c r="B123" s="16" t="s">
        <v>91</v>
      </c>
      <c r="C123" s="289">
        <v>2882921.6199999996</v>
      </c>
      <c r="D123" s="289">
        <v>1462725.4100000001</v>
      </c>
      <c r="E123" s="289">
        <v>4345647.0299999993</v>
      </c>
      <c r="F123" s="290">
        <v>171630.65</v>
      </c>
      <c r="G123" s="290">
        <v>43660.21</v>
      </c>
      <c r="H123" s="179">
        <v>1.7021192284411457E-2</v>
      </c>
      <c r="I123" s="34"/>
    </row>
    <row r="124" spans="1:11" ht="10.5" customHeight="1" x14ac:dyDescent="0.2">
      <c r="B124" s="16" t="s">
        <v>94</v>
      </c>
      <c r="C124" s="289">
        <v>31917.079999999987</v>
      </c>
      <c r="D124" s="289">
        <v>653266.15</v>
      </c>
      <c r="E124" s="289">
        <v>685183.23</v>
      </c>
      <c r="F124" s="290"/>
      <c r="G124" s="290">
        <v>2908.95</v>
      </c>
      <c r="H124" s="179">
        <v>-2.1074347765534518E-2</v>
      </c>
      <c r="I124" s="34"/>
    </row>
    <row r="125" spans="1:11" s="28" customFormat="1" ht="10.5" customHeight="1" x14ac:dyDescent="0.2">
      <c r="A125" s="24"/>
      <c r="B125" s="16" t="s">
        <v>92</v>
      </c>
      <c r="C125" s="289">
        <v>115981.67</v>
      </c>
      <c r="D125" s="289">
        <v>17381.62</v>
      </c>
      <c r="E125" s="289">
        <v>133363.29</v>
      </c>
      <c r="F125" s="290">
        <v>1084.1000000000001</v>
      </c>
      <c r="G125" s="290">
        <v>772.62</v>
      </c>
      <c r="H125" s="179">
        <v>-0.24657190481934144</v>
      </c>
      <c r="I125" s="27"/>
      <c r="J125" s="5"/>
      <c r="K125" s="5"/>
    </row>
    <row r="126" spans="1:11" ht="10.5" customHeight="1" x14ac:dyDescent="0.2">
      <c r="B126" s="16" t="s">
        <v>93</v>
      </c>
      <c r="C126" s="289">
        <v>252406.08999999997</v>
      </c>
      <c r="D126" s="289">
        <v>34433.83</v>
      </c>
      <c r="E126" s="289">
        <v>286839.92</v>
      </c>
      <c r="F126" s="290">
        <v>2759.88</v>
      </c>
      <c r="G126" s="290">
        <v>360</v>
      </c>
      <c r="H126" s="179">
        <v>-7.800401893158726E-2</v>
      </c>
      <c r="I126" s="34"/>
    </row>
    <row r="127" spans="1:11" ht="10.5" customHeight="1" x14ac:dyDescent="0.2">
      <c r="B127" s="16" t="s">
        <v>252</v>
      </c>
      <c r="C127" s="289"/>
      <c r="D127" s="289"/>
      <c r="E127" s="289"/>
      <c r="F127" s="290"/>
      <c r="G127" s="290"/>
      <c r="H127" s="179"/>
      <c r="I127" s="34"/>
    </row>
    <row r="128" spans="1:11" ht="10.5" customHeight="1" x14ac:dyDescent="0.2">
      <c r="B128" s="16" t="s">
        <v>303</v>
      </c>
      <c r="C128" s="289"/>
      <c r="D128" s="289"/>
      <c r="E128" s="289"/>
      <c r="F128" s="290"/>
      <c r="G128" s="290"/>
      <c r="H128" s="179"/>
      <c r="I128" s="34"/>
    </row>
    <row r="129" spans="1:11" ht="10.5" customHeight="1" x14ac:dyDescent="0.2">
      <c r="B129" s="268" t="s">
        <v>255</v>
      </c>
      <c r="C129" s="289"/>
      <c r="D129" s="289">
        <v>420407.48000000004</v>
      </c>
      <c r="E129" s="289">
        <v>420407.48000000004</v>
      </c>
      <c r="F129" s="290">
        <v>420407.48000000004</v>
      </c>
      <c r="G129" s="290">
        <v>3922.08</v>
      </c>
      <c r="H129" s="179">
        <v>-0.13408291774755876</v>
      </c>
      <c r="I129" s="34"/>
    </row>
    <row r="130" spans="1:11" ht="10.5" customHeight="1" x14ac:dyDescent="0.2">
      <c r="B130" s="16" t="s">
        <v>489</v>
      </c>
      <c r="C130" s="289"/>
      <c r="D130" s="289">
        <v>32633343.820199993</v>
      </c>
      <c r="E130" s="289">
        <v>32633343.820199993</v>
      </c>
      <c r="F130" s="290"/>
      <c r="G130" s="290"/>
      <c r="H130" s="179"/>
      <c r="I130" s="34"/>
    </row>
    <row r="131" spans="1:11" ht="10.5" customHeight="1" x14ac:dyDescent="0.2">
      <c r="B131" s="268" t="s">
        <v>487</v>
      </c>
      <c r="C131" s="289"/>
      <c r="D131" s="289">
        <v>2750056.51</v>
      </c>
      <c r="E131" s="289">
        <v>2750056.51</v>
      </c>
      <c r="F131" s="290"/>
      <c r="G131" s="290"/>
      <c r="H131" s="179">
        <v>0.25500667124574283</v>
      </c>
      <c r="I131" s="34"/>
    </row>
    <row r="132" spans="1:11" ht="10.5" customHeight="1" x14ac:dyDescent="0.2">
      <c r="B132" s="16" t="s">
        <v>420</v>
      </c>
      <c r="C132" s="289"/>
      <c r="D132" s="289">
        <v>2788644.2732099998</v>
      </c>
      <c r="E132" s="289">
        <v>2788644.2732099998</v>
      </c>
      <c r="F132" s="290"/>
      <c r="G132" s="290"/>
      <c r="H132" s="179">
        <v>-0.10331088062054938</v>
      </c>
      <c r="I132" s="34"/>
    </row>
    <row r="133" spans="1:11" ht="10.5" customHeight="1" x14ac:dyDescent="0.2">
      <c r="B133" s="574" t="s">
        <v>449</v>
      </c>
      <c r="C133" s="289"/>
      <c r="D133" s="289">
        <v>4065</v>
      </c>
      <c r="E133" s="289">
        <v>4065</v>
      </c>
      <c r="F133" s="290"/>
      <c r="G133" s="290"/>
      <c r="H133" s="179"/>
      <c r="I133" s="34"/>
    </row>
    <row r="134" spans="1:11" ht="10.5" hidden="1" customHeight="1" x14ac:dyDescent="0.2">
      <c r="B134" s="574"/>
      <c r="C134" s="289"/>
      <c r="D134" s="289"/>
      <c r="E134" s="289"/>
      <c r="F134" s="290"/>
      <c r="G134" s="290"/>
      <c r="H134" s="179"/>
      <c r="I134" s="34"/>
    </row>
    <row r="135" spans="1:11" ht="10.5" customHeight="1" x14ac:dyDescent="0.2">
      <c r="B135" s="16" t="s">
        <v>99</v>
      </c>
      <c r="C135" s="289">
        <v>533134.78000000038</v>
      </c>
      <c r="D135" s="289">
        <v>600899.87617700035</v>
      </c>
      <c r="E135" s="289">
        <v>1134034.6561770006</v>
      </c>
      <c r="F135" s="290">
        <v>224861.21593500001</v>
      </c>
      <c r="G135" s="290">
        <v>4432.8512760000003</v>
      </c>
      <c r="H135" s="179">
        <v>4.9750917064297795E-2</v>
      </c>
      <c r="I135" s="34"/>
    </row>
    <row r="136" spans="1:11" ht="10.5" customHeight="1" x14ac:dyDescent="0.2">
      <c r="B136" s="16" t="s">
        <v>283</v>
      </c>
      <c r="C136" s="289"/>
      <c r="D136" s="289">
        <v>-3192264</v>
      </c>
      <c r="E136" s="289">
        <v>-3192264</v>
      </c>
      <c r="F136" s="290">
        <v>-21696</v>
      </c>
      <c r="G136" s="290">
        <v>-24360</v>
      </c>
      <c r="H136" s="179">
        <v>0.12977060333679447</v>
      </c>
      <c r="I136" s="34"/>
      <c r="K136" s="28"/>
    </row>
    <row r="137" spans="1:11" ht="10.5" customHeight="1" x14ac:dyDescent="0.2">
      <c r="B137" s="16" t="s">
        <v>279</v>
      </c>
      <c r="C137" s="289">
        <v>127.89</v>
      </c>
      <c r="D137" s="289">
        <v>-51552334</v>
      </c>
      <c r="E137" s="289">
        <v>-51552206.109999999</v>
      </c>
      <c r="F137" s="290">
        <v>-96571</v>
      </c>
      <c r="G137" s="290">
        <v>-349001</v>
      </c>
      <c r="H137" s="179">
        <v>0.8196778891453782</v>
      </c>
      <c r="I137" s="34"/>
    </row>
    <row r="138" spans="1:11" s="28" customFormat="1" ht="10.5" customHeight="1" x14ac:dyDescent="0.2">
      <c r="A138" s="24"/>
      <c r="B138" s="29" t="s">
        <v>113</v>
      </c>
      <c r="C138" s="291">
        <v>743062926.79999995</v>
      </c>
      <c r="D138" s="291">
        <v>1088498196.0887058</v>
      </c>
      <c r="E138" s="291">
        <v>1831561122.888706</v>
      </c>
      <c r="F138" s="292">
        <v>493033887.70593482</v>
      </c>
      <c r="G138" s="292">
        <v>10397097.120026</v>
      </c>
      <c r="H138" s="178">
        <v>9.1787058811170885E-2</v>
      </c>
      <c r="I138" s="36"/>
      <c r="J138" s="5"/>
      <c r="K138" s="209" t="b">
        <f>IF(ABS(E138-SUM(E92:E94,E103:E105,E110:E137))&lt;0.001,TRUE,FALSE)</f>
        <v>1</v>
      </c>
    </row>
    <row r="139" spans="1:11" s="28" customFormat="1" ht="10.5" customHeight="1" x14ac:dyDescent="0.2">
      <c r="A139" s="24"/>
      <c r="B139" s="74" t="s">
        <v>122</v>
      </c>
      <c r="C139" s="291"/>
      <c r="D139" s="291"/>
      <c r="E139" s="291"/>
      <c r="F139" s="292"/>
      <c r="G139" s="292"/>
      <c r="H139" s="178"/>
      <c r="I139" s="36"/>
      <c r="K139" s="5"/>
    </row>
    <row r="140" spans="1:11" ht="18" customHeight="1" x14ac:dyDescent="0.2">
      <c r="B140" s="16" t="s">
        <v>386</v>
      </c>
      <c r="C140" s="289">
        <v>3193469.1199999978</v>
      </c>
      <c r="D140" s="289">
        <v>19239313.800000008</v>
      </c>
      <c r="E140" s="289">
        <v>22432782.920000006</v>
      </c>
      <c r="F140" s="290">
        <v>10124.470000000001</v>
      </c>
      <c r="G140" s="290">
        <v>162505.63999999993</v>
      </c>
      <c r="H140" s="179">
        <v>0.13118458775659025</v>
      </c>
      <c r="I140" s="34"/>
    </row>
    <row r="141" spans="1:11" ht="10.5" customHeight="1" x14ac:dyDescent="0.2">
      <c r="B141" s="16" t="s">
        <v>100</v>
      </c>
      <c r="C141" s="289">
        <v>73353.629999999874</v>
      </c>
      <c r="D141" s="289">
        <v>1871646.51</v>
      </c>
      <c r="E141" s="289">
        <v>1945000.14</v>
      </c>
      <c r="F141" s="290"/>
      <c r="G141" s="290">
        <v>12296.990000000002</v>
      </c>
      <c r="H141" s="179">
        <v>0.61444495676898492</v>
      </c>
      <c r="I141" s="34"/>
    </row>
    <row r="142" spans="1:11" ht="10.5" customHeight="1" x14ac:dyDescent="0.2">
      <c r="B142" s="16" t="s">
        <v>177</v>
      </c>
      <c r="C142" s="289">
        <v>301341.33000000013</v>
      </c>
      <c r="D142" s="289">
        <v>271734.4000000002</v>
      </c>
      <c r="E142" s="289">
        <v>573075.73000000033</v>
      </c>
      <c r="F142" s="290">
        <v>125.76000000000002</v>
      </c>
      <c r="G142" s="290">
        <v>4803.630000000001</v>
      </c>
      <c r="H142" s="179">
        <v>0.25308724377724889</v>
      </c>
      <c r="I142" s="34"/>
    </row>
    <row r="143" spans="1:11" ht="10.5" customHeight="1" x14ac:dyDescent="0.2">
      <c r="B143" s="16" t="s">
        <v>22</v>
      </c>
      <c r="C143" s="289">
        <v>6870676.1400000006</v>
      </c>
      <c r="D143" s="289">
        <v>4573543.4052500017</v>
      </c>
      <c r="E143" s="289">
        <v>11444219.545250002</v>
      </c>
      <c r="F143" s="290">
        <v>8177.9</v>
      </c>
      <c r="G143" s="290">
        <v>73424.977500000008</v>
      </c>
      <c r="H143" s="179">
        <v>0.17208904291650318</v>
      </c>
      <c r="I143" s="34"/>
    </row>
    <row r="144" spans="1:11" ht="10.5" customHeight="1" x14ac:dyDescent="0.2">
      <c r="B144" s="16" t="s">
        <v>381</v>
      </c>
      <c r="C144" s="289">
        <v>204598.40000000002</v>
      </c>
      <c r="D144" s="289">
        <v>79799.61</v>
      </c>
      <c r="E144" s="289">
        <v>284398.01</v>
      </c>
      <c r="F144" s="290"/>
      <c r="G144" s="290">
        <v>1545</v>
      </c>
      <c r="H144" s="179">
        <v>0.49131029069768517</v>
      </c>
      <c r="I144" s="34"/>
    </row>
    <row r="145" spans="2:11" ht="10.5" customHeight="1" x14ac:dyDescent="0.2">
      <c r="B145" s="37" t="s">
        <v>312</v>
      </c>
      <c r="C145" s="289"/>
      <c r="D145" s="289">
        <v>129752.06399</v>
      </c>
      <c r="E145" s="289">
        <v>129752.06399</v>
      </c>
      <c r="F145" s="290"/>
      <c r="G145" s="290"/>
      <c r="H145" s="179">
        <v>-0.45525971688893252</v>
      </c>
      <c r="I145" s="34"/>
    </row>
    <row r="146" spans="2:11" ht="10.5" customHeight="1" x14ac:dyDescent="0.2">
      <c r="B146" s="16" t="s">
        <v>385</v>
      </c>
      <c r="C146" s="289">
        <v>4011148.2500000033</v>
      </c>
      <c r="D146" s="289">
        <v>2694705.8999999985</v>
      </c>
      <c r="E146" s="289">
        <v>6705854.1500000022</v>
      </c>
      <c r="F146" s="290">
        <v>4583.7800000000007</v>
      </c>
      <c r="G146" s="290">
        <v>45202.560000000005</v>
      </c>
      <c r="H146" s="179">
        <v>0.14336570467667475</v>
      </c>
      <c r="I146" s="34"/>
    </row>
    <row r="147" spans="2:11" ht="10.5" customHeight="1" x14ac:dyDescent="0.2">
      <c r="B147" s="16" t="s">
        <v>382</v>
      </c>
      <c r="C147" s="289"/>
      <c r="D147" s="289">
        <v>176616</v>
      </c>
      <c r="E147" s="289">
        <v>176616</v>
      </c>
      <c r="F147" s="290"/>
      <c r="G147" s="290">
        <v>1150</v>
      </c>
      <c r="H147" s="179">
        <v>-7.0034388760967237E-2</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28</v>
      </c>
      <c r="D150" s="289">
        <v>156244.1130420001</v>
      </c>
      <c r="E150" s="289">
        <v>156272.1130420001</v>
      </c>
      <c r="F150" s="290">
        <v>267.04315000000003</v>
      </c>
      <c r="G150" s="290">
        <v>395.54953799999998</v>
      </c>
      <c r="H150" s="179"/>
      <c r="I150" s="34"/>
    </row>
    <row r="151" spans="2:11" ht="10.5" customHeight="1" x14ac:dyDescent="0.2">
      <c r="B151" s="41" t="s">
        <v>120</v>
      </c>
      <c r="C151" s="293">
        <v>14654614.869999999</v>
      </c>
      <c r="D151" s="293">
        <v>29193355.802282017</v>
      </c>
      <c r="E151" s="293">
        <v>43847970.67228201</v>
      </c>
      <c r="F151" s="294">
        <v>23278.953150000001</v>
      </c>
      <c r="G151" s="294">
        <v>301324.34703799995</v>
      </c>
      <c r="H151" s="286">
        <v>0.14801792676329351</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431</v>
      </c>
      <c r="C156" s="208"/>
      <c r="D156" s="208"/>
      <c r="E156" s="208"/>
      <c r="F156" s="208"/>
      <c r="G156" s="208"/>
      <c r="H156" s="205"/>
      <c r="I156" s="34"/>
    </row>
    <row r="157" spans="2:11" ht="14.25" customHeight="1" x14ac:dyDescent="0.25">
      <c r="B157" s="7" t="s">
        <v>288</v>
      </c>
      <c r="C157" s="8"/>
      <c r="D157" s="8"/>
      <c r="E157" s="8"/>
      <c r="F157" s="8"/>
      <c r="G157" s="8"/>
      <c r="H157" s="8"/>
      <c r="I157" s="8"/>
    </row>
    <row r="158" spans="2:11" ht="12" customHeight="1" x14ac:dyDescent="0.2">
      <c r="B158" s="9"/>
      <c r="C158" s="10" t="str">
        <f>C3</f>
        <v>MOIS D'OCTOBRE 2024</v>
      </c>
      <c r="D158" s="11"/>
    </row>
    <row r="159" spans="2:11" ht="14.25" customHeight="1" x14ac:dyDescent="0.2">
      <c r="B159" s="12" t="str">
        <f>B4</f>
        <v xml:space="preserve">             I - ASSURANCE MALADIE : DÉPENSES en milliers d'euros</v>
      </c>
      <c r="C159" s="13"/>
      <c r="D159" s="13"/>
      <c r="E159" s="13"/>
      <c r="F159" s="13"/>
      <c r="G159" s="13"/>
      <c r="H159" s="14"/>
      <c r="I159" s="15"/>
      <c r="K159" s="28"/>
    </row>
    <row r="160" spans="2:11" ht="12" customHeight="1" x14ac:dyDescent="0.2">
      <c r="B160" s="16" t="s">
        <v>4</v>
      </c>
      <c r="C160" s="386" t="s">
        <v>1</v>
      </c>
      <c r="D160" s="17" t="s">
        <v>2</v>
      </c>
      <c r="E160" s="386" t="s">
        <v>6</v>
      </c>
      <c r="F160" s="219" t="s">
        <v>3</v>
      </c>
      <c r="G160" s="219" t="s">
        <v>237</v>
      </c>
      <c r="H160" s="19" t="str">
        <f>$H$5</f>
        <v>PCAP</v>
      </c>
      <c r="I160" s="20"/>
      <c r="K160" s="28"/>
    </row>
    <row r="161" spans="1:11" ht="9.75" customHeight="1" x14ac:dyDescent="0.2">
      <c r="B161" s="21"/>
      <c r="C161" s="45" t="s">
        <v>5</v>
      </c>
      <c r="D161" s="44" t="s">
        <v>5</v>
      </c>
      <c r="E161" s="45"/>
      <c r="F161" s="220" t="s">
        <v>241</v>
      </c>
      <c r="G161" s="220" t="s">
        <v>239</v>
      </c>
      <c r="H161" s="22" t="str">
        <f>$H$6</f>
        <v>en %</v>
      </c>
      <c r="I161" s="23"/>
      <c r="K161" s="28"/>
    </row>
    <row r="162" spans="1:11" s="28" customFormat="1" ht="13.5" customHeight="1" x14ac:dyDescent="0.2">
      <c r="A162" s="24"/>
      <c r="B162" s="31" t="s">
        <v>121</v>
      </c>
      <c r="C162" s="30"/>
      <c r="D162" s="30"/>
      <c r="E162" s="30"/>
      <c r="F162" s="222"/>
      <c r="G162" s="222"/>
      <c r="H162" s="178"/>
      <c r="I162" s="36"/>
    </row>
    <row r="163" spans="1:11" s="28" customFormat="1" ht="10.5" customHeight="1" x14ac:dyDescent="0.2">
      <c r="A163" s="24"/>
      <c r="B163" s="16" t="s">
        <v>116</v>
      </c>
      <c r="C163" s="289">
        <v>119799496.36000009</v>
      </c>
      <c r="D163" s="289">
        <v>13251911.319999991</v>
      </c>
      <c r="E163" s="289">
        <v>133051407.68000008</v>
      </c>
      <c r="F163" s="290">
        <v>261262.11000000004</v>
      </c>
      <c r="G163" s="290">
        <v>1094764.33</v>
      </c>
      <c r="H163" s="179">
        <v>7.4154498827201376E-3</v>
      </c>
      <c r="I163" s="36"/>
      <c r="J163" s="5"/>
    </row>
    <row r="164" spans="1:11" s="28" customFormat="1" ht="10.5" customHeight="1" x14ac:dyDescent="0.2">
      <c r="A164" s="24"/>
      <c r="B164" s="16" t="s">
        <v>117</v>
      </c>
      <c r="C164" s="289">
        <v>74536777.73999998</v>
      </c>
      <c r="D164" s="289">
        <v>9956771.379999999</v>
      </c>
      <c r="E164" s="289">
        <v>84493549.119999975</v>
      </c>
      <c r="F164" s="290">
        <v>3690.9800000000005</v>
      </c>
      <c r="G164" s="290">
        <v>600922.03</v>
      </c>
      <c r="H164" s="179">
        <v>-6.402886186521306E-2</v>
      </c>
      <c r="I164" s="36"/>
      <c r="J164" s="5"/>
    </row>
    <row r="165" spans="1:11" s="28" customFormat="1" ht="10.5" customHeight="1" x14ac:dyDescent="0.2">
      <c r="A165" s="24"/>
      <c r="B165" s="16" t="s">
        <v>118</v>
      </c>
      <c r="C165" s="289">
        <v>2163672.2400000016</v>
      </c>
      <c r="D165" s="289">
        <v>46012103.520000011</v>
      </c>
      <c r="E165" s="289">
        <v>48175775.760000013</v>
      </c>
      <c r="F165" s="290"/>
      <c r="G165" s="290">
        <v>262364.96000000002</v>
      </c>
      <c r="H165" s="179">
        <v>6.1687796570631281E-2</v>
      </c>
      <c r="I165" s="36"/>
      <c r="J165" s="5"/>
    </row>
    <row r="166" spans="1:11" s="28" customFormat="1" ht="10.5" customHeight="1" x14ac:dyDescent="0.2">
      <c r="A166" s="24"/>
      <c r="B166" s="16" t="s">
        <v>166</v>
      </c>
      <c r="C166" s="289">
        <v>20691291.719999906</v>
      </c>
      <c r="D166" s="289">
        <v>1731198.7799999961</v>
      </c>
      <c r="E166" s="289">
        <v>22422490.499999899</v>
      </c>
      <c r="F166" s="290">
        <v>2858.4500000000012</v>
      </c>
      <c r="G166" s="290">
        <v>172245.12</v>
      </c>
      <c r="H166" s="179">
        <v>1.4697722056338902E-2</v>
      </c>
      <c r="I166" s="36"/>
      <c r="J166" s="5"/>
    </row>
    <row r="167" spans="1:11" s="28" customFormat="1" ht="10.5" customHeight="1" x14ac:dyDescent="0.2">
      <c r="A167" s="24"/>
      <c r="B167" s="16" t="s">
        <v>22</v>
      </c>
      <c r="C167" s="289">
        <v>14009820.410000041</v>
      </c>
      <c r="D167" s="289">
        <v>1655406.7899999996</v>
      </c>
      <c r="E167" s="289">
        <v>15665227.20000004</v>
      </c>
      <c r="F167" s="290">
        <v>1019.4</v>
      </c>
      <c r="G167" s="290">
        <v>109776.57999999999</v>
      </c>
      <c r="H167" s="179">
        <v>4.1294022439366529E-3</v>
      </c>
      <c r="I167" s="36"/>
      <c r="J167" s="5"/>
    </row>
    <row r="168" spans="1:11" s="28" customFormat="1" ht="10.5" customHeight="1" x14ac:dyDescent="0.2">
      <c r="A168" s="24"/>
      <c r="B168" s="16" t="s">
        <v>115</v>
      </c>
      <c r="C168" s="289">
        <v>11589381.87000001</v>
      </c>
      <c r="D168" s="289">
        <v>11125395.5</v>
      </c>
      <c r="E168" s="289">
        <v>22714777.370000016</v>
      </c>
      <c r="F168" s="290">
        <v>1442995.6099999982</v>
      </c>
      <c r="G168" s="290">
        <v>141354.23000000001</v>
      </c>
      <c r="H168" s="179">
        <v>6.4853882871519497E-2</v>
      </c>
      <c r="I168" s="36"/>
      <c r="J168" s="5"/>
    </row>
    <row r="169" spans="1:11" s="28" customFormat="1" ht="10.5" customHeight="1" x14ac:dyDescent="0.2">
      <c r="A169" s="24"/>
      <c r="B169" s="16" t="s">
        <v>114</v>
      </c>
      <c r="C169" s="289">
        <v>147618.43999999994</v>
      </c>
      <c r="D169" s="289">
        <v>7896692.2599999774</v>
      </c>
      <c r="E169" s="289">
        <v>8044310.6999999778</v>
      </c>
      <c r="F169" s="290">
        <v>953.28</v>
      </c>
      <c r="G169" s="290">
        <v>55188.670000000049</v>
      </c>
      <c r="H169" s="179">
        <v>0.11828428885758679</v>
      </c>
      <c r="I169" s="36"/>
      <c r="J169" s="5"/>
    </row>
    <row r="170" spans="1:11" s="28" customFormat="1" ht="10.5" customHeight="1" x14ac:dyDescent="0.2">
      <c r="A170" s="24"/>
      <c r="B170" s="16" t="s">
        <v>100</v>
      </c>
      <c r="C170" s="289">
        <v>3991.08</v>
      </c>
      <c r="D170" s="289">
        <v>3954.8199999999997</v>
      </c>
      <c r="E170" s="289">
        <v>7945.9</v>
      </c>
      <c r="F170" s="290"/>
      <c r="G170" s="290"/>
      <c r="H170" s="179">
        <v>0.39421566924422624</v>
      </c>
      <c r="I170" s="36"/>
      <c r="J170" s="5"/>
    </row>
    <row r="171" spans="1:11" s="28" customFormat="1" ht="10.5" customHeight="1" x14ac:dyDescent="0.2">
      <c r="A171" s="24"/>
      <c r="B171" s="16" t="s">
        <v>283</v>
      </c>
      <c r="C171" s="289"/>
      <c r="D171" s="289">
        <v>-11664</v>
      </c>
      <c r="E171" s="289">
        <v>-11664</v>
      </c>
      <c r="F171" s="290"/>
      <c r="G171" s="290">
        <v>-24</v>
      </c>
      <c r="H171" s="179">
        <v>3.1847133757961776E-2</v>
      </c>
      <c r="I171" s="36"/>
      <c r="J171" s="5"/>
    </row>
    <row r="172" spans="1:11" s="28" customFormat="1" ht="12.75" customHeight="1" x14ac:dyDescent="0.2">
      <c r="A172" s="24"/>
      <c r="B172" s="16" t="s">
        <v>416</v>
      </c>
      <c r="C172" s="289"/>
      <c r="D172" s="289"/>
      <c r="E172" s="289"/>
      <c r="F172" s="290"/>
      <c r="G172" s="290"/>
      <c r="H172" s="179"/>
      <c r="I172" s="36"/>
      <c r="J172" s="5"/>
    </row>
    <row r="173" spans="1:11" s="28" customFormat="1" ht="12.75" customHeight="1" x14ac:dyDescent="0.2">
      <c r="A173" s="24"/>
      <c r="B173" s="16" t="s">
        <v>412</v>
      </c>
      <c r="C173" s="289"/>
      <c r="D173" s="289">
        <v>572884.16546499997</v>
      </c>
      <c r="E173" s="289">
        <v>572884.16546499997</v>
      </c>
      <c r="F173" s="290"/>
      <c r="G173" s="290"/>
      <c r="H173" s="179"/>
      <c r="I173" s="36"/>
      <c r="J173" s="5"/>
    </row>
    <row r="174" spans="1:11" s="28" customFormat="1" ht="12.75" customHeight="1" x14ac:dyDescent="0.2">
      <c r="A174" s="24"/>
      <c r="B174" s="16" t="s">
        <v>374</v>
      </c>
      <c r="C174" s="289">
        <v>135934.22000000003</v>
      </c>
      <c r="D174" s="289">
        <v>105972.4875</v>
      </c>
      <c r="E174" s="289">
        <v>241906.70750000002</v>
      </c>
      <c r="F174" s="290"/>
      <c r="G174" s="290">
        <v>609</v>
      </c>
      <c r="H174" s="179">
        <v>5.1719114177943615E-2</v>
      </c>
      <c r="I174" s="36"/>
      <c r="J174" s="5"/>
    </row>
    <row r="175" spans="1:11" s="28" customFormat="1" ht="12.75" customHeight="1" x14ac:dyDescent="0.2">
      <c r="A175" s="24"/>
      <c r="B175" s="574" t="s">
        <v>451</v>
      </c>
      <c r="C175" s="289"/>
      <c r="D175" s="289"/>
      <c r="E175" s="289"/>
      <c r="F175" s="290"/>
      <c r="G175" s="290"/>
      <c r="H175" s="179"/>
      <c r="I175" s="36"/>
      <c r="J175" s="5"/>
    </row>
    <row r="176" spans="1:11" s="28" customFormat="1" ht="12.75" hidden="1" customHeight="1" x14ac:dyDescent="0.2">
      <c r="A176" s="24"/>
      <c r="B176" s="574"/>
      <c r="C176" s="289"/>
      <c r="D176" s="289"/>
      <c r="E176" s="289"/>
      <c r="F176" s="290"/>
      <c r="G176" s="290"/>
      <c r="H176" s="179"/>
      <c r="I176" s="36"/>
      <c r="J176" s="5"/>
    </row>
    <row r="177" spans="1:11" s="28" customFormat="1" ht="12" customHeight="1" x14ac:dyDescent="0.2">
      <c r="A177" s="24"/>
      <c r="B177" s="269" t="s">
        <v>99</v>
      </c>
      <c r="C177" s="289"/>
      <c r="D177" s="289">
        <v>279186</v>
      </c>
      <c r="E177" s="289">
        <v>279186</v>
      </c>
      <c r="F177" s="290"/>
      <c r="G177" s="290">
        <v>1788</v>
      </c>
      <c r="H177" s="179">
        <v>0.56699052012999029</v>
      </c>
      <c r="I177" s="36"/>
    </row>
    <row r="178" spans="1:11" s="28" customFormat="1" ht="14.25" customHeight="1" x14ac:dyDescent="0.2">
      <c r="A178" s="24"/>
      <c r="B178" s="35" t="s">
        <v>119</v>
      </c>
      <c r="C178" s="291">
        <v>243077984.08000001</v>
      </c>
      <c r="D178" s="291">
        <v>92579813.022964954</v>
      </c>
      <c r="E178" s="291">
        <v>335657797.102965</v>
      </c>
      <c r="F178" s="292">
        <v>1712779.8299999982</v>
      </c>
      <c r="G178" s="292">
        <v>2438988.92</v>
      </c>
      <c r="H178" s="178">
        <v>3.7011897649923409E-3</v>
      </c>
      <c r="I178" s="36"/>
      <c r="K178" s="209" t="b">
        <f>IF(ABS(E178-SUM(E163:E177))&lt;0.001,TRUE,FALSE)</f>
        <v>1</v>
      </c>
    </row>
    <row r="179" spans="1:11" s="28" customFormat="1" ht="14.25" customHeight="1" x14ac:dyDescent="0.2">
      <c r="A179" s="24"/>
      <c r="B179" s="31" t="s">
        <v>243</v>
      </c>
      <c r="C179" s="291"/>
      <c r="D179" s="291"/>
      <c r="E179" s="291"/>
      <c r="F179" s="292"/>
      <c r="G179" s="292"/>
      <c r="H179" s="178"/>
      <c r="I179" s="36"/>
    </row>
    <row r="180" spans="1:11" s="28" customFormat="1" ht="10.5" customHeight="1" x14ac:dyDescent="0.2">
      <c r="A180" s="24"/>
      <c r="B180" s="16" t="s">
        <v>22</v>
      </c>
      <c r="C180" s="289">
        <v>22420313.480000034</v>
      </c>
      <c r="D180" s="289">
        <v>16507096.841525001</v>
      </c>
      <c r="E180" s="289">
        <v>38927410.321525037</v>
      </c>
      <c r="F180" s="290"/>
      <c r="G180" s="290">
        <v>141535.86275</v>
      </c>
      <c r="H180" s="179">
        <v>0.1847048862739924</v>
      </c>
      <c r="I180" s="36"/>
      <c r="J180" s="5"/>
    </row>
    <row r="181" spans="1:11" s="28" customFormat="1" ht="10.5" customHeight="1" x14ac:dyDescent="0.2">
      <c r="A181" s="24"/>
      <c r="B181" s="16" t="s">
        <v>387</v>
      </c>
      <c r="C181" s="289">
        <v>13461.868929999995</v>
      </c>
      <c r="D181" s="289">
        <v>65960.218300000022</v>
      </c>
      <c r="E181" s="289">
        <v>79422.087230000019</v>
      </c>
      <c r="F181" s="290"/>
      <c r="G181" s="290">
        <v>512.56320000000017</v>
      </c>
      <c r="H181" s="179"/>
      <c r="I181" s="36"/>
      <c r="J181" s="5"/>
    </row>
    <row r="182" spans="1:11" s="28" customFormat="1" ht="10.5" customHeight="1" x14ac:dyDescent="0.2">
      <c r="A182" s="24"/>
      <c r="B182" s="16" t="s">
        <v>104</v>
      </c>
      <c r="C182" s="289">
        <v>19884816.390000004</v>
      </c>
      <c r="D182" s="289">
        <v>13179174.039999997</v>
      </c>
      <c r="E182" s="289">
        <v>33063990.43</v>
      </c>
      <c r="F182" s="290"/>
      <c r="G182" s="290">
        <v>146617.96</v>
      </c>
      <c r="H182" s="179">
        <v>0.10283202345759368</v>
      </c>
      <c r="I182" s="36"/>
      <c r="J182" s="5"/>
    </row>
    <row r="183" spans="1:11" s="28" customFormat="1" ht="10.5" customHeight="1" x14ac:dyDescent="0.2">
      <c r="A183" s="24"/>
      <c r="B183" s="33" t="s">
        <v>106</v>
      </c>
      <c r="C183" s="289">
        <v>16083178.270000003</v>
      </c>
      <c r="D183" s="289">
        <v>12045963.42</v>
      </c>
      <c r="E183" s="289">
        <v>28129141.689999998</v>
      </c>
      <c r="F183" s="290"/>
      <c r="G183" s="290">
        <v>136414.22000000003</v>
      </c>
      <c r="H183" s="179">
        <v>0.12112426351959837</v>
      </c>
      <c r="I183" s="36"/>
      <c r="J183" s="5"/>
    </row>
    <row r="184" spans="1:11" s="28" customFormat="1" ht="10.5" customHeight="1" x14ac:dyDescent="0.2">
      <c r="A184" s="24"/>
      <c r="B184" s="33" t="s">
        <v>304</v>
      </c>
      <c r="C184" s="289">
        <v>390909.78999999992</v>
      </c>
      <c r="D184" s="289">
        <v>1162893.25</v>
      </c>
      <c r="E184" s="289">
        <v>1553803.04</v>
      </c>
      <c r="F184" s="290"/>
      <c r="G184" s="290">
        <v>16945.330000000002</v>
      </c>
      <c r="H184" s="179">
        <v>0.32126330177610951</v>
      </c>
      <c r="I184" s="36"/>
      <c r="J184" s="5"/>
    </row>
    <row r="185" spans="1:11" s="28" customFormat="1" ht="10.5" customHeight="1" x14ac:dyDescent="0.2">
      <c r="A185" s="24"/>
      <c r="B185" s="33" t="s">
        <v>305</v>
      </c>
      <c r="C185" s="289">
        <v>354.55999999999995</v>
      </c>
      <c r="D185" s="289">
        <v>70187.080000000016</v>
      </c>
      <c r="E185" s="289">
        <v>70541.640000000014</v>
      </c>
      <c r="F185" s="290"/>
      <c r="G185" s="290"/>
      <c r="H185" s="179">
        <v>-0.14853936978410986</v>
      </c>
      <c r="I185" s="36"/>
      <c r="J185" s="5"/>
    </row>
    <row r="186" spans="1:11" s="28" customFormat="1" ht="10.5" customHeight="1" x14ac:dyDescent="0.2">
      <c r="A186" s="24"/>
      <c r="B186" s="33" t="s">
        <v>306</v>
      </c>
      <c r="C186" s="289">
        <v>6385.65</v>
      </c>
      <c r="D186" s="289">
        <v>361624.34</v>
      </c>
      <c r="E186" s="289">
        <v>368009.99000000005</v>
      </c>
      <c r="F186" s="290"/>
      <c r="G186" s="290">
        <v>4369.87</v>
      </c>
      <c r="H186" s="179">
        <v>-0.20220994420043625</v>
      </c>
      <c r="I186" s="36"/>
      <c r="J186" s="5"/>
    </row>
    <row r="187" spans="1:11" s="28" customFormat="1" ht="10.5" customHeight="1" x14ac:dyDescent="0.2">
      <c r="A187" s="24"/>
      <c r="B187" s="33" t="s">
        <v>307</v>
      </c>
      <c r="C187" s="289">
        <v>2015788.4899999991</v>
      </c>
      <c r="D187" s="289">
        <v>1194590.9299999992</v>
      </c>
      <c r="E187" s="289">
        <v>3210379.4199999985</v>
      </c>
      <c r="F187" s="290"/>
      <c r="G187" s="290">
        <v>11361.39</v>
      </c>
      <c r="H187" s="179">
        <v>7.3540582879694227E-2</v>
      </c>
      <c r="I187" s="36"/>
      <c r="J187" s="5"/>
    </row>
    <row r="188" spans="1:11" s="28" customFormat="1" ht="10.5" customHeight="1" x14ac:dyDescent="0.2">
      <c r="A188" s="24"/>
      <c r="B188" s="33" t="s">
        <v>308</v>
      </c>
      <c r="C188" s="289">
        <v>2818738.3600000013</v>
      </c>
      <c r="D188" s="289">
        <v>1182083.4000000006</v>
      </c>
      <c r="E188" s="289">
        <v>4000821.7600000021</v>
      </c>
      <c r="F188" s="290"/>
      <c r="G188" s="290">
        <v>20634.22</v>
      </c>
      <c r="H188" s="179">
        <v>0.10850378199495592</v>
      </c>
      <c r="I188" s="36"/>
      <c r="J188" s="5"/>
      <c r="K188" s="5"/>
    </row>
    <row r="189" spans="1:11" s="28" customFormat="1" ht="10.5" customHeight="1" x14ac:dyDescent="0.2">
      <c r="A189" s="24"/>
      <c r="B189" s="33" t="s">
        <v>309</v>
      </c>
      <c r="C189" s="289">
        <v>10851001.420000002</v>
      </c>
      <c r="D189" s="289">
        <v>8074584.4199999981</v>
      </c>
      <c r="E189" s="289">
        <v>18925585.840000004</v>
      </c>
      <c r="F189" s="290"/>
      <c r="G189" s="290">
        <v>83103.41</v>
      </c>
      <c r="H189" s="179">
        <v>0.12851677233070991</v>
      </c>
      <c r="I189" s="36"/>
      <c r="J189" s="5"/>
      <c r="K189" s="5"/>
    </row>
    <row r="190" spans="1:11" ht="10.5" customHeight="1" x14ac:dyDescent="0.2">
      <c r="B190" s="33" t="s">
        <v>105</v>
      </c>
      <c r="C190" s="289">
        <v>3801638.1200000015</v>
      </c>
      <c r="D190" s="289">
        <v>1133210.6200000003</v>
      </c>
      <c r="E190" s="289">
        <v>4934848.7400000021</v>
      </c>
      <c r="F190" s="290"/>
      <c r="G190" s="290">
        <v>10203.739999999998</v>
      </c>
      <c r="H190" s="179">
        <v>8.992911156696648E-3</v>
      </c>
      <c r="I190" s="34"/>
    </row>
    <row r="191" spans="1:11" ht="10.5" customHeight="1" x14ac:dyDescent="0.2">
      <c r="B191" s="16" t="s">
        <v>116</v>
      </c>
      <c r="C191" s="289">
        <v>22931894.329999998</v>
      </c>
      <c r="D191" s="289">
        <v>2926796.6000000006</v>
      </c>
      <c r="E191" s="289">
        <v>25858690.93</v>
      </c>
      <c r="F191" s="290"/>
      <c r="G191" s="290">
        <v>73547.420000000027</v>
      </c>
      <c r="H191" s="179">
        <v>9.486495607987866E-3</v>
      </c>
      <c r="I191" s="34"/>
    </row>
    <row r="192" spans="1:11" ht="10.5" customHeight="1" x14ac:dyDescent="0.2">
      <c r="B192" s="16" t="s">
        <v>117</v>
      </c>
      <c r="C192" s="289">
        <v>15807743.310000006</v>
      </c>
      <c r="D192" s="289">
        <v>2975858.5000000005</v>
      </c>
      <c r="E192" s="289">
        <v>18783601.810000006</v>
      </c>
      <c r="F192" s="290"/>
      <c r="G192" s="290">
        <v>49831.47</v>
      </c>
      <c r="H192" s="179">
        <v>-4.1188057599134686E-2</v>
      </c>
      <c r="I192" s="34"/>
      <c r="K192" s="28"/>
    </row>
    <row r="193" spans="1:11" ht="10.5" customHeight="1" x14ac:dyDescent="0.2">
      <c r="B193" s="16" t="s">
        <v>118</v>
      </c>
      <c r="C193" s="289">
        <v>252479.11999999997</v>
      </c>
      <c r="D193" s="289">
        <v>5352130.8199999994</v>
      </c>
      <c r="E193" s="289">
        <v>5604609.9399999995</v>
      </c>
      <c r="F193" s="290"/>
      <c r="G193" s="290">
        <v>7211.11</v>
      </c>
      <c r="H193" s="179">
        <v>0.11210870004113116</v>
      </c>
      <c r="I193" s="34"/>
      <c r="K193" s="28"/>
    </row>
    <row r="194" spans="1:11" s="28" customFormat="1" ht="10.5" customHeight="1" x14ac:dyDescent="0.2">
      <c r="A194" s="24"/>
      <c r="B194" s="16" t="s">
        <v>115</v>
      </c>
      <c r="C194" s="289">
        <v>2135654.870000001</v>
      </c>
      <c r="D194" s="289">
        <v>2894715.6999999993</v>
      </c>
      <c r="E194" s="289">
        <v>5030370.57</v>
      </c>
      <c r="F194" s="290"/>
      <c r="G194" s="290">
        <v>10595.52</v>
      </c>
      <c r="H194" s="179">
        <v>1.0486327774237969E-2</v>
      </c>
      <c r="I194" s="36"/>
      <c r="J194" s="5"/>
    </row>
    <row r="195" spans="1:11" s="28" customFormat="1" ht="10.5" customHeight="1" x14ac:dyDescent="0.2">
      <c r="A195" s="24"/>
      <c r="B195" s="16" t="s">
        <v>114</v>
      </c>
      <c r="C195" s="289">
        <v>16367.279999999995</v>
      </c>
      <c r="D195" s="289">
        <v>2129030.9600000018</v>
      </c>
      <c r="E195" s="289">
        <v>2145398.2400000016</v>
      </c>
      <c r="F195" s="290"/>
      <c r="G195" s="290">
        <v>4492.8000000000011</v>
      </c>
      <c r="H195" s="179">
        <v>-5.6435320901579877E-2</v>
      </c>
      <c r="I195" s="36"/>
      <c r="J195" s="5"/>
      <c r="K195" s="5"/>
    </row>
    <row r="196" spans="1:11" s="28" customFormat="1" ht="10.5" customHeight="1" x14ac:dyDescent="0.2">
      <c r="A196" s="24"/>
      <c r="B196" s="16" t="s">
        <v>95</v>
      </c>
      <c r="C196" s="289">
        <v>158772.80000000008</v>
      </c>
      <c r="D196" s="289">
        <v>902835.20000000077</v>
      </c>
      <c r="E196" s="289">
        <v>1061608.0000000007</v>
      </c>
      <c r="F196" s="290"/>
      <c r="G196" s="290">
        <v>3181.36</v>
      </c>
      <c r="H196" s="179">
        <v>9.4981446774591971E-2</v>
      </c>
      <c r="I196" s="36"/>
      <c r="J196" s="5"/>
      <c r="K196" s="5"/>
    </row>
    <row r="197" spans="1:11" ht="10.5" customHeight="1" x14ac:dyDescent="0.2">
      <c r="B197" s="16" t="s">
        <v>381</v>
      </c>
      <c r="C197" s="289">
        <v>10059254.620000005</v>
      </c>
      <c r="D197" s="289">
        <v>1739342.595</v>
      </c>
      <c r="E197" s="289">
        <v>11798597.215000004</v>
      </c>
      <c r="F197" s="290"/>
      <c r="G197" s="290">
        <v>79488.039999999994</v>
      </c>
      <c r="H197" s="179">
        <v>0.34083778494543537</v>
      </c>
      <c r="I197" s="20"/>
    </row>
    <row r="198" spans="1:11" ht="10.5" customHeight="1" x14ac:dyDescent="0.2">
      <c r="B198" s="16" t="s">
        <v>418</v>
      </c>
      <c r="C198" s="289"/>
      <c r="D198" s="289">
        <v>9199.3838120000019</v>
      </c>
      <c r="E198" s="289">
        <v>9199.3838120000019</v>
      </c>
      <c r="F198" s="290"/>
      <c r="G198" s="290"/>
      <c r="H198" s="179">
        <v>-0.26907897162121464</v>
      </c>
      <c r="I198" s="34"/>
    </row>
    <row r="199" spans="1:11" ht="10.5" customHeight="1" x14ac:dyDescent="0.2">
      <c r="B199" s="16" t="s">
        <v>444</v>
      </c>
      <c r="C199" s="289"/>
      <c r="D199" s="289"/>
      <c r="E199" s="289"/>
      <c r="F199" s="290"/>
      <c r="G199" s="290"/>
      <c r="H199" s="179"/>
      <c r="I199" s="34"/>
    </row>
    <row r="200" spans="1:11" ht="10.5" customHeight="1" x14ac:dyDescent="0.2">
      <c r="B200" s="16" t="s">
        <v>441</v>
      </c>
      <c r="C200" s="289"/>
      <c r="D200" s="289">
        <v>797432.00608800026</v>
      </c>
      <c r="E200" s="289">
        <v>797432.00608800026</v>
      </c>
      <c r="F200" s="290"/>
      <c r="G200" s="290"/>
      <c r="H200" s="179">
        <v>0.86035892215214371</v>
      </c>
      <c r="I200" s="34"/>
    </row>
    <row r="201" spans="1:11" ht="10.5" customHeight="1" x14ac:dyDescent="0.2">
      <c r="B201" s="16" t="s">
        <v>346</v>
      </c>
      <c r="C201" s="289"/>
      <c r="D201" s="289"/>
      <c r="E201" s="289"/>
      <c r="F201" s="290"/>
      <c r="G201" s="290"/>
      <c r="H201" s="179"/>
      <c r="I201" s="20"/>
    </row>
    <row r="202" spans="1:11" ht="10.5" customHeight="1" x14ac:dyDescent="0.2">
      <c r="B202" s="16" t="s">
        <v>350</v>
      </c>
      <c r="C202" s="289"/>
      <c r="D202" s="289">
        <v>1397453.3434840001</v>
      </c>
      <c r="E202" s="289">
        <v>1397453.3434840001</v>
      </c>
      <c r="F202" s="290"/>
      <c r="G202" s="290"/>
      <c r="H202" s="179"/>
      <c r="I202" s="20"/>
    </row>
    <row r="203" spans="1:11" ht="10.5" customHeight="1" x14ac:dyDescent="0.2">
      <c r="B203" s="16" t="s">
        <v>313</v>
      </c>
      <c r="C203" s="289"/>
      <c r="D203" s="289"/>
      <c r="E203" s="289"/>
      <c r="F203" s="290"/>
      <c r="G203" s="290"/>
      <c r="H203" s="179"/>
      <c r="I203" s="20"/>
    </row>
    <row r="204" spans="1:11" ht="10.5" customHeight="1" x14ac:dyDescent="0.2">
      <c r="B204" s="16" t="s">
        <v>351</v>
      </c>
      <c r="C204" s="289"/>
      <c r="D204" s="289"/>
      <c r="E204" s="289"/>
      <c r="F204" s="290"/>
      <c r="G204" s="290"/>
      <c r="H204" s="179"/>
      <c r="I204" s="20"/>
    </row>
    <row r="205" spans="1:11" ht="10.5" customHeight="1" x14ac:dyDescent="0.2">
      <c r="B205" s="269" t="s">
        <v>412</v>
      </c>
      <c r="C205" s="289"/>
      <c r="D205" s="289"/>
      <c r="E205" s="289"/>
      <c r="F205" s="290"/>
      <c r="G205" s="290"/>
      <c r="H205" s="179"/>
      <c r="I205" s="34"/>
    </row>
    <row r="206" spans="1:11" ht="10.5" customHeight="1" x14ac:dyDescent="0.2">
      <c r="B206" s="16" t="s">
        <v>100</v>
      </c>
      <c r="C206" s="289">
        <v>62549.94</v>
      </c>
      <c r="D206" s="289">
        <v>512696.71</v>
      </c>
      <c r="E206" s="289">
        <v>575246.65</v>
      </c>
      <c r="F206" s="290"/>
      <c r="G206" s="290">
        <v>2397.2799999999997</v>
      </c>
      <c r="H206" s="179">
        <v>0.15808843772466696</v>
      </c>
      <c r="I206" s="34"/>
    </row>
    <row r="207" spans="1:11" ht="10.5" customHeight="1" x14ac:dyDescent="0.2">
      <c r="B207" s="16" t="s">
        <v>388</v>
      </c>
      <c r="C207" s="289">
        <v>6221.0310699999973</v>
      </c>
      <c r="D207" s="289">
        <v>41543.781699999985</v>
      </c>
      <c r="E207" s="289">
        <v>47764.812769999982</v>
      </c>
      <c r="F207" s="290"/>
      <c r="G207" s="290">
        <v>176.93680000000006</v>
      </c>
      <c r="H207" s="179"/>
      <c r="I207" s="34"/>
    </row>
    <row r="208" spans="1:11" ht="10.5" customHeight="1" x14ac:dyDescent="0.2">
      <c r="B208" s="16" t="s">
        <v>94</v>
      </c>
      <c r="C208" s="289">
        <v>522.45000000000005</v>
      </c>
      <c r="D208" s="289">
        <v>27380.25</v>
      </c>
      <c r="E208" s="289">
        <v>27902.7</v>
      </c>
      <c r="F208" s="290"/>
      <c r="G208" s="290"/>
      <c r="H208" s="179">
        <v>-5.6924160042397087E-2</v>
      </c>
      <c r="I208" s="34"/>
      <c r="K208" s="28"/>
    </row>
    <row r="209" spans="1:11" ht="10.5" customHeight="1" x14ac:dyDescent="0.2">
      <c r="B209" s="16" t="s">
        <v>92</v>
      </c>
      <c r="C209" s="289">
        <v>18196.34</v>
      </c>
      <c r="D209" s="289">
        <v>3453.4400000000005</v>
      </c>
      <c r="E209" s="289">
        <v>21649.780000000002</v>
      </c>
      <c r="F209" s="290"/>
      <c r="G209" s="290">
        <v>26.03</v>
      </c>
      <c r="H209" s="179">
        <v>-0.32615743363283567</v>
      </c>
      <c r="I209" s="34"/>
    </row>
    <row r="210" spans="1:11" s="28" customFormat="1" ht="10.5" customHeight="1" x14ac:dyDescent="0.2">
      <c r="A210" s="24"/>
      <c r="B210" s="16" t="s">
        <v>93</v>
      </c>
      <c r="C210" s="289">
        <v>21728.969999999998</v>
      </c>
      <c r="D210" s="289">
        <v>4826.3500000000004</v>
      </c>
      <c r="E210" s="289">
        <v>26555.32</v>
      </c>
      <c r="F210" s="290"/>
      <c r="G210" s="290"/>
      <c r="H210" s="179">
        <v>-0.26430875222394656</v>
      </c>
      <c r="I210" s="27"/>
      <c r="J210" s="5"/>
      <c r="K210" s="5"/>
    </row>
    <row r="211" spans="1:11" ht="10.5" customHeight="1" x14ac:dyDescent="0.2">
      <c r="B211" s="16" t="s">
        <v>303</v>
      </c>
      <c r="C211" s="289"/>
      <c r="D211" s="289"/>
      <c r="E211" s="289"/>
      <c r="F211" s="290"/>
      <c r="G211" s="290"/>
      <c r="H211" s="179"/>
      <c r="I211" s="34"/>
    </row>
    <row r="212" spans="1:11" ht="10.5" customHeight="1" x14ac:dyDescent="0.2">
      <c r="B212" s="16" t="s">
        <v>123</v>
      </c>
      <c r="C212" s="289">
        <v>124574.45</v>
      </c>
      <c r="D212" s="289">
        <v>949123.81999999983</v>
      </c>
      <c r="E212" s="289">
        <v>1073698.2699999998</v>
      </c>
      <c r="F212" s="290"/>
      <c r="G212" s="290">
        <v>2308.4499999999998</v>
      </c>
      <c r="H212" s="179">
        <v>0.70074425936903384</v>
      </c>
      <c r="I212" s="34"/>
    </row>
    <row r="213" spans="1:11" ht="10.5" customHeight="1" x14ac:dyDescent="0.2">
      <c r="B213" s="16" t="s">
        <v>107</v>
      </c>
      <c r="C213" s="289"/>
      <c r="D213" s="289">
        <v>1000</v>
      </c>
      <c r="E213" s="289">
        <v>1000</v>
      </c>
      <c r="F213" s="290"/>
      <c r="G213" s="290"/>
      <c r="H213" s="179"/>
      <c r="I213" s="20"/>
    </row>
    <row r="214" spans="1:11" ht="10.5" customHeight="1" x14ac:dyDescent="0.2">
      <c r="B214" s="33" t="s">
        <v>110</v>
      </c>
      <c r="C214" s="289"/>
      <c r="D214" s="289"/>
      <c r="E214" s="289"/>
      <c r="F214" s="290"/>
      <c r="G214" s="290"/>
      <c r="H214" s="179"/>
      <c r="I214" s="34"/>
    </row>
    <row r="215" spans="1:11" ht="10.5" customHeight="1" x14ac:dyDescent="0.2">
      <c r="B215" s="33" t="s">
        <v>109</v>
      </c>
      <c r="C215" s="289"/>
      <c r="D215" s="289"/>
      <c r="E215" s="289"/>
      <c r="F215" s="290"/>
      <c r="G215" s="290"/>
      <c r="H215" s="179"/>
      <c r="I215" s="34"/>
    </row>
    <row r="216" spans="1:11" ht="10.5" customHeight="1" x14ac:dyDescent="0.2">
      <c r="B216" s="33" t="s">
        <v>111</v>
      </c>
      <c r="C216" s="289"/>
      <c r="D216" s="289">
        <v>1000</v>
      </c>
      <c r="E216" s="289">
        <v>1000</v>
      </c>
      <c r="F216" s="290"/>
      <c r="G216" s="290"/>
      <c r="H216" s="179"/>
      <c r="I216" s="34"/>
      <c r="K216" s="28"/>
    </row>
    <row r="217" spans="1:11" ht="10.5" customHeight="1" x14ac:dyDescent="0.2">
      <c r="B217" s="33" t="s">
        <v>112</v>
      </c>
      <c r="C217" s="289"/>
      <c r="D217" s="289"/>
      <c r="E217" s="289"/>
      <c r="F217" s="290"/>
      <c r="G217" s="290"/>
      <c r="H217" s="179"/>
      <c r="I217" s="34"/>
      <c r="K217" s="28"/>
    </row>
    <row r="218" spans="1:11" s="28" customFormat="1" ht="10.5" customHeight="1" x14ac:dyDescent="0.2">
      <c r="A218" s="24"/>
      <c r="B218" s="16" t="s">
        <v>256</v>
      </c>
      <c r="C218" s="289">
        <v>8473.23</v>
      </c>
      <c r="D218" s="289">
        <v>15664.800000000003</v>
      </c>
      <c r="E218" s="289">
        <v>24138.030000000002</v>
      </c>
      <c r="F218" s="290"/>
      <c r="G218" s="290">
        <v>30.38</v>
      </c>
      <c r="H218" s="179">
        <v>0.45754889588000514</v>
      </c>
      <c r="I218" s="47"/>
      <c r="J218" s="5"/>
    </row>
    <row r="219" spans="1:11" s="28" customFormat="1" ht="10.5" customHeight="1" x14ac:dyDescent="0.2">
      <c r="A219" s="24"/>
      <c r="B219" s="16" t="s">
        <v>96</v>
      </c>
      <c r="C219" s="289"/>
      <c r="D219" s="289"/>
      <c r="E219" s="289"/>
      <c r="F219" s="290"/>
      <c r="G219" s="290"/>
      <c r="H219" s="179"/>
      <c r="I219" s="47"/>
      <c r="J219" s="5"/>
    </row>
    <row r="220" spans="1:11" s="28" customFormat="1" ht="10.5" customHeight="1" x14ac:dyDescent="0.2">
      <c r="A220" s="24"/>
      <c r="B220" s="16" t="s">
        <v>103</v>
      </c>
      <c r="C220" s="295"/>
      <c r="D220" s="295"/>
      <c r="E220" s="295"/>
      <c r="F220" s="296"/>
      <c r="G220" s="296"/>
      <c r="H220" s="190"/>
      <c r="I220" s="47"/>
      <c r="J220" s="5"/>
    </row>
    <row r="221" spans="1:11" s="28" customFormat="1" ht="10.5" customHeight="1" x14ac:dyDescent="0.2">
      <c r="A221" s="24"/>
      <c r="B221" s="16" t="s">
        <v>91</v>
      </c>
      <c r="C221" s="295">
        <v>414203.06999999989</v>
      </c>
      <c r="D221" s="295">
        <v>203508.34</v>
      </c>
      <c r="E221" s="295">
        <v>617711.40999999992</v>
      </c>
      <c r="F221" s="296"/>
      <c r="G221" s="296">
        <v>1455.78</v>
      </c>
      <c r="H221" s="190">
        <v>0.7038400817430932</v>
      </c>
      <c r="I221" s="47"/>
      <c r="J221" s="5"/>
    </row>
    <row r="222" spans="1:11" s="28" customFormat="1" ht="10.5" customHeight="1" x14ac:dyDescent="0.2">
      <c r="A222" s="24"/>
      <c r="B222" s="16" t="s">
        <v>382</v>
      </c>
      <c r="C222" s="295"/>
      <c r="D222" s="295">
        <v>575</v>
      </c>
      <c r="E222" s="295">
        <v>575</v>
      </c>
      <c r="F222" s="296"/>
      <c r="G222" s="296"/>
      <c r="H222" s="190">
        <v>-4.166666666666663E-2</v>
      </c>
      <c r="I222" s="47"/>
      <c r="J222" s="5"/>
    </row>
    <row r="223" spans="1:11" s="28" customFormat="1" ht="10.5" customHeight="1" x14ac:dyDescent="0.2">
      <c r="A223" s="24"/>
      <c r="B223" s="268" t="s">
        <v>255</v>
      </c>
      <c r="C223" s="295"/>
      <c r="D223" s="295">
        <v>30300</v>
      </c>
      <c r="E223" s="295">
        <v>30300</v>
      </c>
      <c r="F223" s="296"/>
      <c r="G223" s="296"/>
      <c r="H223" s="190">
        <v>0.10670054217369129</v>
      </c>
      <c r="I223" s="47"/>
      <c r="J223" s="5"/>
    </row>
    <row r="224" spans="1:11" s="28" customFormat="1" ht="10.5" customHeight="1" x14ac:dyDescent="0.2">
      <c r="A224" s="24"/>
      <c r="B224" s="16" t="s">
        <v>254</v>
      </c>
      <c r="C224" s="295"/>
      <c r="D224" s="295"/>
      <c r="E224" s="295"/>
      <c r="F224" s="296"/>
      <c r="G224" s="296"/>
      <c r="H224" s="190"/>
      <c r="I224" s="47"/>
      <c r="J224" s="5"/>
    </row>
    <row r="225" spans="1:11" s="28" customFormat="1" ht="10.5" customHeight="1" x14ac:dyDescent="0.2">
      <c r="A225" s="24"/>
      <c r="B225" s="16" t="s">
        <v>97</v>
      </c>
      <c r="C225" s="295"/>
      <c r="D225" s="295"/>
      <c r="E225" s="295"/>
      <c r="F225" s="296"/>
      <c r="G225" s="296"/>
      <c r="H225" s="190"/>
      <c r="I225" s="47"/>
      <c r="J225" s="5"/>
    </row>
    <row r="226" spans="1:11" s="28" customFormat="1" ht="10.5" customHeight="1" x14ac:dyDescent="0.2">
      <c r="A226" s="24"/>
      <c r="B226" s="16" t="s">
        <v>380</v>
      </c>
      <c r="C226" s="295"/>
      <c r="D226" s="295"/>
      <c r="E226" s="295"/>
      <c r="F226" s="296"/>
      <c r="G226" s="296"/>
      <c r="H226" s="190"/>
      <c r="I226" s="47"/>
      <c r="J226" s="5"/>
    </row>
    <row r="227" spans="1:11" s="28" customFormat="1" ht="10.5" customHeight="1" x14ac:dyDescent="0.2">
      <c r="A227" s="24"/>
      <c r="B227" s="16" t="s">
        <v>419</v>
      </c>
      <c r="C227" s="295"/>
      <c r="D227" s="295">
        <v>40629.133000000009</v>
      </c>
      <c r="E227" s="295">
        <v>40629.133000000009</v>
      </c>
      <c r="F227" s="296"/>
      <c r="G227" s="296"/>
      <c r="H227" s="190"/>
      <c r="I227" s="47"/>
      <c r="J227" s="5"/>
    </row>
    <row r="228" spans="1:11" s="28" customFormat="1" ht="10.5" customHeight="1" x14ac:dyDescent="0.2">
      <c r="A228" s="24"/>
      <c r="B228" s="16" t="s">
        <v>489</v>
      </c>
      <c r="C228" s="295"/>
      <c r="D228" s="295">
        <v>153592.08720000004</v>
      </c>
      <c r="E228" s="295">
        <v>153592.08720000004</v>
      </c>
      <c r="F228" s="296"/>
      <c r="G228" s="296"/>
      <c r="H228" s="190"/>
      <c r="I228" s="47"/>
      <c r="J228" s="5"/>
    </row>
    <row r="229" spans="1:11" s="28" customFormat="1" ht="10.5" customHeight="1" x14ac:dyDescent="0.2">
      <c r="A229" s="24"/>
      <c r="B229" s="16" t="s">
        <v>487</v>
      </c>
      <c r="C229" s="295"/>
      <c r="D229" s="295">
        <v>4677.0264000000006</v>
      </c>
      <c r="E229" s="295">
        <v>4677.0264000000006</v>
      </c>
      <c r="F229" s="296"/>
      <c r="G229" s="296"/>
      <c r="H229" s="190">
        <v>0.13478035573088887</v>
      </c>
      <c r="I229" s="47"/>
      <c r="J229" s="5"/>
    </row>
    <row r="230" spans="1:11" s="28" customFormat="1" ht="10.5" customHeight="1" x14ac:dyDescent="0.2">
      <c r="A230" s="24"/>
      <c r="B230" s="16" t="s">
        <v>374</v>
      </c>
      <c r="C230" s="295">
        <v>13677</v>
      </c>
      <c r="D230" s="295">
        <v>9850.7625000000062</v>
      </c>
      <c r="E230" s="295">
        <v>23527.762500000004</v>
      </c>
      <c r="F230" s="296"/>
      <c r="G230" s="296">
        <v>36</v>
      </c>
      <c r="H230" s="190">
        <v>0.17721659117604038</v>
      </c>
      <c r="I230" s="47"/>
      <c r="J230" s="5"/>
    </row>
    <row r="231" spans="1:11" s="28" customFormat="1" ht="10.5" customHeight="1" x14ac:dyDescent="0.2">
      <c r="A231" s="24"/>
      <c r="B231" s="16" t="s">
        <v>420</v>
      </c>
      <c r="C231" s="295"/>
      <c r="D231" s="295">
        <v>38787</v>
      </c>
      <c r="E231" s="295">
        <v>38787</v>
      </c>
      <c r="F231" s="296"/>
      <c r="G231" s="296"/>
      <c r="H231" s="190">
        <v>-0.59810806264627725</v>
      </c>
      <c r="I231" s="47"/>
      <c r="J231" s="5"/>
    </row>
    <row r="232" spans="1:11" s="28" customFormat="1" ht="10.5" customHeight="1" x14ac:dyDescent="0.2">
      <c r="A232" s="24"/>
      <c r="B232" s="574" t="s">
        <v>460</v>
      </c>
      <c r="C232" s="295"/>
      <c r="D232" s="295"/>
      <c r="E232" s="295"/>
      <c r="F232" s="296"/>
      <c r="G232" s="296"/>
      <c r="H232" s="190"/>
      <c r="I232" s="47"/>
      <c r="J232" s="5"/>
    </row>
    <row r="233" spans="1:11" s="28" customFormat="1" ht="10.5" hidden="1" customHeight="1" x14ac:dyDescent="0.2">
      <c r="A233" s="24"/>
      <c r="B233" s="574"/>
      <c r="C233" s="295"/>
      <c r="D233" s="295"/>
      <c r="E233" s="295"/>
      <c r="F233" s="296"/>
      <c r="G233" s="296"/>
      <c r="H233" s="190"/>
      <c r="I233" s="47"/>
      <c r="J233" s="5"/>
    </row>
    <row r="234" spans="1:11" s="28" customFormat="1" ht="10.5" customHeight="1" x14ac:dyDescent="0.2">
      <c r="A234" s="24"/>
      <c r="B234" s="16" t="s">
        <v>99</v>
      </c>
      <c r="C234" s="295">
        <v>17980.8</v>
      </c>
      <c r="D234" s="295">
        <v>224470.516252</v>
      </c>
      <c r="E234" s="295">
        <v>242451.31625200002</v>
      </c>
      <c r="F234" s="296">
        <v>6.8</v>
      </c>
      <c r="G234" s="296">
        <v>752.85695199999998</v>
      </c>
      <c r="H234" s="190">
        <v>0.15148450370027211</v>
      </c>
      <c r="I234" s="47"/>
      <c r="J234" s="5"/>
      <c r="K234" s="5"/>
    </row>
    <row r="235" spans="1:11" s="28" customFormat="1" ht="10.5" customHeight="1" x14ac:dyDescent="0.2">
      <c r="A235" s="24"/>
      <c r="B235" s="16" t="s">
        <v>283</v>
      </c>
      <c r="C235" s="295"/>
      <c r="D235" s="295">
        <v>-131304</v>
      </c>
      <c r="E235" s="295">
        <v>-131304</v>
      </c>
      <c r="F235" s="296"/>
      <c r="G235" s="296">
        <v>-120</v>
      </c>
      <c r="H235" s="190">
        <v>0.4519639065817409</v>
      </c>
      <c r="I235" s="47"/>
      <c r="J235" s="5"/>
    </row>
    <row r="236" spans="1:11" s="28" customFormat="1" ht="12.75" customHeight="1" x14ac:dyDescent="0.2">
      <c r="A236" s="24"/>
      <c r="B236" s="16" t="s">
        <v>279</v>
      </c>
      <c r="C236" s="295">
        <v>15</v>
      </c>
      <c r="D236" s="295">
        <v>-3055553</v>
      </c>
      <c r="E236" s="295">
        <v>-3055538</v>
      </c>
      <c r="F236" s="296"/>
      <c r="G236" s="296">
        <v>-13975</v>
      </c>
      <c r="H236" s="190"/>
      <c r="I236" s="47"/>
    </row>
    <row r="237" spans="1:11" ht="10.5" customHeight="1" x14ac:dyDescent="0.2">
      <c r="B237" s="35" t="s">
        <v>245</v>
      </c>
      <c r="C237" s="297">
        <v>94368900.350000024</v>
      </c>
      <c r="D237" s="297">
        <v>49952248.225261025</v>
      </c>
      <c r="E237" s="297">
        <v>144321148.57526106</v>
      </c>
      <c r="F237" s="298">
        <v>6.8</v>
      </c>
      <c r="G237" s="298">
        <v>510102.81970199995</v>
      </c>
      <c r="H237" s="180">
        <v>9.5709314309623705E-2</v>
      </c>
      <c r="I237" s="47"/>
      <c r="K237" s="209" t="b">
        <f>IF(ABS(E237-SUM(E180:E182,E191:E213,E218:E236))&lt;0.001,TRUE,FALSE)</f>
        <v>1</v>
      </c>
    </row>
    <row r="238" spans="1:11" ht="10.5" customHeight="1" x14ac:dyDescent="0.2">
      <c r="B238" s="31" t="s">
        <v>278</v>
      </c>
      <c r="C238" s="297"/>
      <c r="D238" s="297"/>
      <c r="E238" s="297"/>
      <c r="F238" s="298"/>
      <c r="G238" s="298"/>
      <c r="H238" s="180"/>
      <c r="I238" s="47"/>
    </row>
    <row r="239" spans="1:11" ht="10.5" customHeight="1" x14ac:dyDescent="0.2">
      <c r="B239" s="16" t="s">
        <v>22</v>
      </c>
      <c r="C239" s="295">
        <v>456553159.18999994</v>
      </c>
      <c r="D239" s="295">
        <v>284441221.78647506</v>
      </c>
      <c r="E239" s="295">
        <v>740994380.976475</v>
      </c>
      <c r="F239" s="296">
        <v>32255619.140000012</v>
      </c>
      <c r="G239" s="296">
        <v>4231382.7090000017</v>
      </c>
      <c r="H239" s="190">
        <v>8.7766743555872884E-2</v>
      </c>
      <c r="I239" s="47"/>
    </row>
    <row r="240" spans="1:11" ht="10.5" customHeight="1" x14ac:dyDescent="0.2">
      <c r="B240" s="16" t="s">
        <v>387</v>
      </c>
      <c r="C240" s="295">
        <v>190074.26042499975</v>
      </c>
      <c r="D240" s="295">
        <v>512664.94679299969</v>
      </c>
      <c r="E240" s="295">
        <v>702739.20721799938</v>
      </c>
      <c r="F240" s="296">
        <v>117190.1434</v>
      </c>
      <c r="G240" s="296">
        <v>3084.8540799999996</v>
      </c>
      <c r="H240" s="190"/>
      <c r="I240" s="47"/>
    </row>
    <row r="241" spans="2:9" ht="10.5" customHeight="1" x14ac:dyDescent="0.2">
      <c r="B241" s="16" t="s">
        <v>104</v>
      </c>
      <c r="C241" s="295">
        <v>352669172.82000017</v>
      </c>
      <c r="D241" s="295">
        <v>668993441.42999959</v>
      </c>
      <c r="E241" s="295">
        <v>1021662614.2499999</v>
      </c>
      <c r="F241" s="296">
        <v>336098068.20999992</v>
      </c>
      <c r="G241" s="296">
        <v>6150721.589999998</v>
      </c>
      <c r="H241" s="190">
        <v>7.8667880996691864E-2</v>
      </c>
      <c r="I241" s="47"/>
    </row>
    <row r="242" spans="2:9" ht="10.5" customHeight="1" x14ac:dyDescent="0.2">
      <c r="B242" s="33" t="s">
        <v>106</v>
      </c>
      <c r="C242" s="295">
        <v>323704811.86000031</v>
      </c>
      <c r="D242" s="295">
        <v>658966645.88999975</v>
      </c>
      <c r="E242" s="295">
        <v>982671457.75</v>
      </c>
      <c r="F242" s="296">
        <v>331810485.93999994</v>
      </c>
      <c r="G242" s="296">
        <v>5898089.8499999987</v>
      </c>
      <c r="H242" s="190">
        <v>8.0393964565595555E-2</v>
      </c>
      <c r="I242" s="47"/>
    </row>
    <row r="243" spans="2:9" ht="10.5" customHeight="1" x14ac:dyDescent="0.2">
      <c r="B243" s="33" t="s">
        <v>304</v>
      </c>
      <c r="C243" s="295">
        <v>9364321.1900000032</v>
      </c>
      <c r="D243" s="295">
        <v>162556898.99999997</v>
      </c>
      <c r="E243" s="295">
        <v>171921220.18999994</v>
      </c>
      <c r="F243" s="296">
        <v>137523054.63999996</v>
      </c>
      <c r="G243" s="296">
        <v>1107205.0599999996</v>
      </c>
      <c r="H243" s="190">
        <v>6.7673173675451892E-2</v>
      </c>
      <c r="I243" s="47"/>
    </row>
    <row r="244" spans="2:9" ht="10.5" customHeight="1" x14ac:dyDescent="0.2">
      <c r="B244" s="33" t="s">
        <v>305</v>
      </c>
      <c r="C244" s="295">
        <v>29406.050000000014</v>
      </c>
      <c r="D244" s="295">
        <v>4115264.4900000026</v>
      </c>
      <c r="E244" s="295">
        <v>4144670.5400000028</v>
      </c>
      <c r="F244" s="296">
        <v>4017855.6300000022</v>
      </c>
      <c r="G244" s="296">
        <v>19331.000000000004</v>
      </c>
      <c r="H244" s="190">
        <v>-5.7088875309333487E-2</v>
      </c>
      <c r="I244" s="47"/>
    </row>
    <row r="245" spans="2:9" ht="10.5" customHeight="1" x14ac:dyDescent="0.2">
      <c r="B245" s="33" t="s">
        <v>306</v>
      </c>
      <c r="C245" s="295">
        <v>442494.38000000018</v>
      </c>
      <c r="D245" s="295">
        <v>74117000.179999992</v>
      </c>
      <c r="E245" s="295">
        <v>74559494.559999973</v>
      </c>
      <c r="F245" s="296">
        <v>72585898.98999998</v>
      </c>
      <c r="G245" s="296">
        <v>451217.79999999958</v>
      </c>
      <c r="H245" s="190">
        <v>3.9502195531074591E-2</v>
      </c>
      <c r="I245" s="47"/>
    </row>
    <row r="246" spans="2:9" ht="10.5" customHeight="1" x14ac:dyDescent="0.2">
      <c r="B246" s="33" t="s">
        <v>307</v>
      </c>
      <c r="C246" s="295">
        <v>77971225.640000224</v>
      </c>
      <c r="D246" s="295">
        <v>67750469.719999894</v>
      </c>
      <c r="E246" s="295">
        <v>145721695.36000013</v>
      </c>
      <c r="F246" s="296">
        <v>6914939.6799999997</v>
      </c>
      <c r="G246" s="296">
        <v>911533.29999999993</v>
      </c>
      <c r="H246" s="190">
        <v>4.8211777511638854E-2</v>
      </c>
      <c r="I246" s="47"/>
    </row>
    <row r="247" spans="2:9" ht="10.5" customHeight="1" x14ac:dyDescent="0.2">
      <c r="B247" s="33" t="s">
        <v>308</v>
      </c>
      <c r="C247" s="295">
        <v>103689120.18000011</v>
      </c>
      <c r="D247" s="295">
        <v>92101319.250000134</v>
      </c>
      <c r="E247" s="295">
        <v>195790439.43000025</v>
      </c>
      <c r="F247" s="296">
        <v>27419339.730000015</v>
      </c>
      <c r="G247" s="296">
        <v>1097119.7599999998</v>
      </c>
      <c r="H247" s="190">
        <v>7.142077751717224E-2</v>
      </c>
      <c r="I247" s="47"/>
    </row>
    <row r="248" spans="2:9" ht="10.5" customHeight="1" x14ac:dyDescent="0.2">
      <c r="B248" s="33" t="s">
        <v>309</v>
      </c>
      <c r="C248" s="295">
        <v>132208244.41999996</v>
      </c>
      <c r="D248" s="295">
        <v>258325693.2499997</v>
      </c>
      <c r="E248" s="295">
        <v>390533937.66999972</v>
      </c>
      <c r="F248" s="296">
        <v>83349397.269999877</v>
      </c>
      <c r="G248" s="296">
        <v>2311682.9300000002</v>
      </c>
      <c r="H248" s="190">
        <v>0.11375930343164664</v>
      </c>
      <c r="I248" s="47"/>
    </row>
    <row r="249" spans="2:9" ht="10.5" customHeight="1" x14ac:dyDescent="0.2">
      <c r="B249" s="33" t="s">
        <v>105</v>
      </c>
      <c r="C249" s="295">
        <v>28964360.959999911</v>
      </c>
      <c r="D249" s="295">
        <v>10026795.539999995</v>
      </c>
      <c r="E249" s="295">
        <v>38991156.499999911</v>
      </c>
      <c r="F249" s="296">
        <v>4287582.2700000023</v>
      </c>
      <c r="G249" s="296">
        <v>252631.74000000002</v>
      </c>
      <c r="H249" s="190">
        <v>3.6916977386636463E-2</v>
      </c>
      <c r="I249" s="47"/>
    </row>
    <row r="250" spans="2:9" ht="10.5" customHeight="1" x14ac:dyDescent="0.2">
      <c r="B250" s="16" t="s">
        <v>116</v>
      </c>
      <c r="C250" s="295">
        <v>142731390.69000009</v>
      </c>
      <c r="D250" s="295">
        <v>16178707.919999992</v>
      </c>
      <c r="E250" s="295">
        <v>158910098.6100001</v>
      </c>
      <c r="F250" s="296">
        <v>261262.11000000004</v>
      </c>
      <c r="G250" s="296">
        <v>1168311.7500000002</v>
      </c>
      <c r="H250" s="190">
        <v>7.7518822954876221E-3</v>
      </c>
      <c r="I250" s="47"/>
    </row>
    <row r="251" spans="2:9" ht="10.5" customHeight="1" x14ac:dyDescent="0.2">
      <c r="B251" s="16" t="s">
        <v>117</v>
      </c>
      <c r="C251" s="295">
        <v>90344521.049999982</v>
      </c>
      <c r="D251" s="295">
        <v>12932629.879999999</v>
      </c>
      <c r="E251" s="295">
        <v>103277150.92999999</v>
      </c>
      <c r="F251" s="296">
        <v>3690.9800000000005</v>
      </c>
      <c r="G251" s="296">
        <v>650753.5</v>
      </c>
      <c r="H251" s="190">
        <v>-5.9955989800964837E-2</v>
      </c>
      <c r="I251" s="47"/>
    </row>
    <row r="252" spans="2:9" ht="10.5" customHeight="1" x14ac:dyDescent="0.2">
      <c r="B252" s="16" t="s">
        <v>118</v>
      </c>
      <c r="C252" s="295">
        <v>2416151.3600000013</v>
      </c>
      <c r="D252" s="295">
        <v>51364234.340000011</v>
      </c>
      <c r="E252" s="295">
        <v>53780385.70000001</v>
      </c>
      <c r="F252" s="296"/>
      <c r="G252" s="296">
        <v>269576.07</v>
      </c>
      <c r="H252" s="190">
        <v>6.6727889162031317E-2</v>
      </c>
      <c r="I252" s="47"/>
    </row>
    <row r="253" spans="2:9" ht="10.5" customHeight="1" x14ac:dyDescent="0.2">
      <c r="B253" s="16" t="s">
        <v>100</v>
      </c>
      <c r="C253" s="295">
        <v>7721763.9799999902</v>
      </c>
      <c r="D253" s="295">
        <v>41281184.240549996</v>
      </c>
      <c r="E253" s="295">
        <v>49002948.220549986</v>
      </c>
      <c r="F253" s="296">
        <v>26283.179999999993</v>
      </c>
      <c r="G253" s="296">
        <v>171118.38</v>
      </c>
      <c r="H253" s="190">
        <v>1.907085756245519E-2</v>
      </c>
      <c r="I253" s="47"/>
    </row>
    <row r="254" spans="2:9" ht="10.5" customHeight="1" x14ac:dyDescent="0.2">
      <c r="B254" s="16" t="s">
        <v>388</v>
      </c>
      <c r="C254" s="295">
        <v>34260.289575000053</v>
      </c>
      <c r="D254" s="295">
        <v>141055.64320700013</v>
      </c>
      <c r="E254" s="295">
        <v>175315.93278200019</v>
      </c>
      <c r="F254" s="296">
        <v>18202.856600000014</v>
      </c>
      <c r="G254" s="296">
        <v>585.04591999999991</v>
      </c>
      <c r="H254" s="190"/>
      <c r="I254" s="20"/>
    </row>
    <row r="255" spans="2:9" ht="10.5" customHeight="1" x14ac:dyDescent="0.2">
      <c r="B255" s="16" t="s">
        <v>107</v>
      </c>
      <c r="C255" s="295"/>
      <c r="D255" s="295">
        <v>121398392.46999998</v>
      </c>
      <c r="E255" s="295">
        <v>121398392.46999998</v>
      </c>
      <c r="F255" s="296">
        <v>120347419.16999997</v>
      </c>
      <c r="G255" s="296">
        <v>742097.32000000007</v>
      </c>
      <c r="H255" s="190">
        <v>0.15518286023336625</v>
      </c>
      <c r="I255" s="47"/>
    </row>
    <row r="256" spans="2:9" ht="10.5" customHeight="1" x14ac:dyDescent="0.2">
      <c r="B256" s="33" t="s">
        <v>110</v>
      </c>
      <c r="C256" s="289"/>
      <c r="D256" s="289">
        <v>40740034.379999995</v>
      </c>
      <c r="E256" s="289">
        <v>40740034.379999995</v>
      </c>
      <c r="F256" s="290">
        <v>40740034.379999995</v>
      </c>
      <c r="G256" s="290">
        <v>265657.02</v>
      </c>
      <c r="H256" s="179">
        <v>0.20325923203861351</v>
      </c>
      <c r="I256" s="47"/>
    </row>
    <row r="257" spans="2:9" ht="10.5" customHeight="1" x14ac:dyDescent="0.2">
      <c r="B257" s="33" t="s">
        <v>109</v>
      </c>
      <c r="C257" s="295"/>
      <c r="D257" s="295">
        <v>57336558.399999991</v>
      </c>
      <c r="E257" s="295">
        <v>57336558.399999991</v>
      </c>
      <c r="F257" s="296">
        <v>57336385.099999994</v>
      </c>
      <c r="G257" s="296">
        <v>345790.3000000001</v>
      </c>
      <c r="H257" s="190">
        <v>0.15632085740257873</v>
      </c>
      <c r="I257" s="47"/>
    </row>
    <row r="258" spans="2:9" ht="10.5" customHeight="1" x14ac:dyDescent="0.2">
      <c r="B258" s="33" t="s">
        <v>112</v>
      </c>
      <c r="C258" s="295"/>
      <c r="D258" s="295">
        <v>22901299.690000001</v>
      </c>
      <c r="E258" s="295">
        <v>22901299.690000001</v>
      </c>
      <c r="F258" s="296">
        <v>22270999.690000001</v>
      </c>
      <c r="G258" s="296">
        <v>127150</v>
      </c>
      <c r="H258" s="190">
        <v>7.6730802485649452E-2</v>
      </c>
      <c r="I258" s="47"/>
    </row>
    <row r="259" spans="2:9" ht="10.5" customHeight="1" x14ac:dyDescent="0.2">
      <c r="B259" s="33" t="s">
        <v>111</v>
      </c>
      <c r="C259" s="295"/>
      <c r="D259" s="295">
        <v>420500</v>
      </c>
      <c r="E259" s="295">
        <v>420500</v>
      </c>
      <c r="F259" s="296"/>
      <c r="G259" s="296">
        <v>3500</v>
      </c>
      <c r="H259" s="190">
        <v>0.11390728476821188</v>
      </c>
      <c r="I259" s="47"/>
    </row>
    <row r="260" spans="2:9" ht="10.5" customHeight="1" x14ac:dyDescent="0.2">
      <c r="B260" s="269" t="s">
        <v>411</v>
      </c>
      <c r="C260" s="295"/>
      <c r="D260" s="295"/>
      <c r="E260" s="295"/>
      <c r="F260" s="296"/>
      <c r="G260" s="296"/>
      <c r="H260" s="190"/>
      <c r="I260" s="47"/>
    </row>
    <row r="261" spans="2:9" ht="10.5" customHeight="1" x14ac:dyDescent="0.2">
      <c r="B261" s="16" t="s">
        <v>97</v>
      </c>
      <c r="C261" s="295"/>
      <c r="D261" s="295"/>
      <c r="E261" s="295"/>
      <c r="F261" s="296"/>
      <c r="G261" s="296"/>
      <c r="H261" s="190"/>
      <c r="I261" s="47"/>
    </row>
    <row r="262" spans="2:9" ht="10.5" customHeight="1" x14ac:dyDescent="0.2">
      <c r="B262" s="16" t="s">
        <v>380</v>
      </c>
      <c r="C262" s="295"/>
      <c r="D262" s="295"/>
      <c r="E262" s="295"/>
      <c r="F262" s="296"/>
      <c r="G262" s="296"/>
      <c r="H262" s="190"/>
      <c r="I262" s="47"/>
    </row>
    <row r="263" spans="2:9" ht="10.5" customHeight="1" x14ac:dyDescent="0.2">
      <c r="B263" s="16" t="s">
        <v>419</v>
      </c>
      <c r="C263" s="295"/>
      <c r="D263" s="295">
        <v>227745.89325000008</v>
      </c>
      <c r="E263" s="295">
        <v>227745.89325000008</v>
      </c>
      <c r="F263" s="296"/>
      <c r="G263" s="296"/>
      <c r="H263" s="190">
        <v>0.84501289706494598</v>
      </c>
      <c r="I263" s="47"/>
    </row>
    <row r="264" spans="2:9" ht="10.5" customHeight="1" x14ac:dyDescent="0.2">
      <c r="B264" s="16" t="s">
        <v>103</v>
      </c>
      <c r="C264" s="295"/>
      <c r="D264" s="295"/>
      <c r="E264" s="295"/>
      <c r="F264" s="296"/>
      <c r="G264" s="296"/>
      <c r="H264" s="190"/>
      <c r="I264" s="47"/>
    </row>
    <row r="265" spans="2:9" ht="10.5" customHeight="1" x14ac:dyDescent="0.2">
      <c r="B265" s="16" t="s">
        <v>96</v>
      </c>
      <c r="C265" s="295"/>
      <c r="D265" s="295"/>
      <c r="E265" s="295"/>
      <c r="F265" s="296"/>
      <c r="G265" s="296"/>
      <c r="H265" s="190"/>
      <c r="I265" s="47"/>
    </row>
    <row r="266" spans="2:9" ht="10.5" customHeight="1" x14ac:dyDescent="0.2">
      <c r="B266" s="16" t="s">
        <v>115</v>
      </c>
      <c r="C266" s="295">
        <v>13725036.740000013</v>
      </c>
      <c r="D266" s="295">
        <v>14020111.199999999</v>
      </c>
      <c r="E266" s="295">
        <v>27745147.940000016</v>
      </c>
      <c r="F266" s="296">
        <v>1442995.6099999982</v>
      </c>
      <c r="G266" s="296">
        <v>151949.75</v>
      </c>
      <c r="H266" s="190">
        <v>5.4566702599297079E-2</v>
      </c>
      <c r="I266" s="47"/>
    </row>
    <row r="267" spans="2:9" ht="10.5" customHeight="1" x14ac:dyDescent="0.2">
      <c r="B267" s="16" t="s">
        <v>114</v>
      </c>
      <c r="C267" s="295">
        <v>163985.71999999994</v>
      </c>
      <c r="D267" s="295">
        <v>10025723.21999998</v>
      </c>
      <c r="E267" s="295">
        <v>10189708.939999981</v>
      </c>
      <c r="F267" s="296">
        <v>953.28</v>
      </c>
      <c r="G267" s="296">
        <v>59681.470000000052</v>
      </c>
      <c r="H267" s="190">
        <v>7.6322077648510289E-2</v>
      </c>
      <c r="I267" s="47"/>
    </row>
    <row r="268" spans="2:9" ht="10.5" customHeight="1" x14ac:dyDescent="0.2">
      <c r="B268" s="16" t="s">
        <v>123</v>
      </c>
      <c r="C268" s="295">
        <v>3318043.569999998</v>
      </c>
      <c r="D268" s="295">
        <v>20188437.620000008</v>
      </c>
      <c r="E268" s="295">
        <v>23506481.190000005</v>
      </c>
      <c r="F268" s="296">
        <v>10124.470000000001</v>
      </c>
      <c r="G268" s="296">
        <v>164814.08999999994</v>
      </c>
      <c r="H268" s="190">
        <v>0.14875665632601942</v>
      </c>
      <c r="I268" s="47"/>
    </row>
    <row r="269" spans="2:9" ht="10.5" customHeight="1" x14ac:dyDescent="0.2">
      <c r="B269" s="16" t="s">
        <v>95</v>
      </c>
      <c r="C269" s="295">
        <v>511438.98000000027</v>
      </c>
      <c r="D269" s="295">
        <v>4120726.55</v>
      </c>
      <c r="E269" s="295">
        <v>4632165.5299999993</v>
      </c>
      <c r="F269" s="296">
        <v>3458610.5799999991</v>
      </c>
      <c r="G269" s="296">
        <v>11420.88</v>
      </c>
      <c r="H269" s="190">
        <v>-1.6335095984967518E-2</v>
      </c>
      <c r="I269" s="47"/>
    </row>
    <row r="270" spans="2:9" ht="10.5" customHeight="1" x14ac:dyDescent="0.2">
      <c r="B270" s="16" t="s">
        <v>422</v>
      </c>
      <c r="C270" s="295">
        <v>20036837.910000008</v>
      </c>
      <c r="D270" s="295">
        <v>9649992.2574999966</v>
      </c>
      <c r="E270" s="295">
        <v>29686830.167500008</v>
      </c>
      <c r="F270" s="296">
        <v>26657.63</v>
      </c>
      <c r="G270" s="296">
        <v>186987.86</v>
      </c>
      <c r="H270" s="190">
        <v>0.21249068263868831</v>
      </c>
      <c r="I270" s="47"/>
    </row>
    <row r="271" spans="2:9" ht="10.5" customHeight="1" x14ac:dyDescent="0.2">
      <c r="B271" s="16" t="s">
        <v>418</v>
      </c>
      <c r="C271" s="295"/>
      <c r="D271" s="295">
        <v>118566.62251199999</v>
      </c>
      <c r="E271" s="295">
        <v>118566.62251199999</v>
      </c>
      <c r="F271" s="296"/>
      <c r="G271" s="296">
        <v>5404</v>
      </c>
      <c r="H271" s="190">
        <v>5.4421542199964312E-2</v>
      </c>
      <c r="I271" s="47"/>
    </row>
    <row r="272" spans="2:9" ht="10.5" customHeight="1" x14ac:dyDescent="0.2">
      <c r="B272" s="16" t="s">
        <v>444</v>
      </c>
      <c r="C272" s="295"/>
      <c r="D272" s="295">
        <v>1138098.3771450005</v>
      </c>
      <c r="E272" s="295">
        <v>1138098.3771450005</v>
      </c>
      <c r="F272" s="296"/>
      <c r="G272" s="296"/>
      <c r="H272" s="190">
        <v>0.1267751955413341</v>
      </c>
      <c r="I272" s="34"/>
    </row>
    <row r="273" spans="2:11" ht="10.5" customHeight="1" x14ac:dyDescent="0.2">
      <c r="B273" s="16" t="s">
        <v>441</v>
      </c>
      <c r="C273" s="295"/>
      <c r="D273" s="295">
        <v>16261645.626362003</v>
      </c>
      <c r="E273" s="295">
        <v>16261645.626362003</v>
      </c>
      <c r="F273" s="296"/>
      <c r="G273" s="296"/>
      <c r="H273" s="190">
        <v>0.27861822499808375</v>
      </c>
      <c r="I273" s="34"/>
    </row>
    <row r="274" spans="2:11" ht="10.5" customHeight="1" x14ac:dyDescent="0.2">
      <c r="B274" s="16" t="s">
        <v>346</v>
      </c>
      <c r="C274" s="295"/>
      <c r="D274" s="295"/>
      <c r="E274" s="295"/>
      <c r="F274" s="296"/>
      <c r="G274" s="296"/>
      <c r="H274" s="190"/>
      <c r="I274" s="47"/>
    </row>
    <row r="275" spans="2:11" ht="10.5" customHeight="1" x14ac:dyDescent="0.2">
      <c r="B275" s="16" t="s">
        <v>350</v>
      </c>
      <c r="C275" s="295"/>
      <c r="D275" s="295">
        <v>1397453.3434840001</v>
      </c>
      <c r="E275" s="295">
        <v>1397453.3434840001</v>
      </c>
      <c r="F275" s="296"/>
      <c r="G275" s="296"/>
      <c r="H275" s="190"/>
      <c r="I275" s="47"/>
    </row>
    <row r="276" spans="2:11" ht="10.5" customHeight="1" x14ac:dyDescent="0.2">
      <c r="B276" s="16" t="s">
        <v>313</v>
      </c>
      <c r="C276" s="295"/>
      <c r="D276" s="295"/>
      <c r="E276" s="295"/>
      <c r="F276" s="296"/>
      <c r="G276" s="296"/>
      <c r="H276" s="190"/>
      <c r="I276" s="47"/>
      <c r="J276" s="73"/>
    </row>
    <row r="277" spans="2:11" ht="10.5" hidden="1" customHeight="1" x14ac:dyDescent="0.2">
      <c r="B277" s="16"/>
      <c r="C277" s="295"/>
      <c r="D277" s="295"/>
      <c r="E277" s="295"/>
      <c r="F277" s="296"/>
      <c r="G277" s="296"/>
      <c r="H277" s="190"/>
      <c r="I277" s="47"/>
    </row>
    <row r="278" spans="2:11" ht="10.5" customHeight="1" x14ac:dyDescent="0.2">
      <c r="B278" s="16" t="s">
        <v>351</v>
      </c>
      <c r="C278" s="295"/>
      <c r="D278" s="295">
        <v>129752.06399</v>
      </c>
      <c r="E278" s="295">
        <v>129752.06399</v>
      </c>
      <c r="F278" s="296"/>
      <c r="G278" s="296"/>
      <c r="H278" s="190">
        <v>-0.45525971688893252</v>
      </c>
      <c r="I278" s="47"/>
    </row>
    <row r="279" spans="2:11" ht="10.5" customHeight="1" x14ac:dyDescent="0.2">
      <c r="B279" s="269" t="s">
        <v>412</v>
      </c>
      <c r="C279" s="295"/>
      <c r="D279" s="295">
        <v>572884.16546499997</v>
      </c>
      <c r="E279" s="295">
        <v>572884.16546499997</v>
      </c>
      <c r="F279" s="296"/>
      <c r="G279" s="296"/>
      <c r="H279" s="190"/>
      <c r="I279" s="47"/>
    </row>
    <row r="280" spans="2:11" ht="10.5" customHeight="1" x14ac:dyDescent="0.2">
      <c r="B280" s="16" t="s">
        <v>94</v>
      </c>
      <c r="C280" s="295">
        <v>32439.529999999988</v>
      </c>
      <c r="D280" s="295">
        <v>680646.4</v>
      </c>
      <c r="E280" s="295">
        <v>713085.92999999993</v>
      </c>
      <c r="F280" s="296"/>
      <c r="G280" s="296">
        <v>2908.95</v>
      </c>
      <c r="H280" s="190">
        <v>-2.2528295595249603E-2</v>
      </c>
      <c r="I280" s="47"/>
    </row>
    <row r="281" spans="2:11" ht="10.5" customHeight="1" x14ac:dyDescent="0.2">
      <c r="B281" s="16" t="s">
        <v>92</v>
      </c>
      <c r="C281" s="295">
        <v>134178.01</v>
      </c>
      <c r="D281" s="295">
        <v>20835.060000000001</v>
      </c>
      <c r="E281" s="295">
        <v>155013.06999999998</v>
      </c>
      <c r="F281" s="296">
        <v>1084.1000000000001</v>
      </c>
      <c r="G281" s="296">
        <v>798.65</v>
      </c>
      <c r="H281" s="190">
        <v>-0.25879826711126808</v>
      </c>
      <c r="I281" s="47"/>
    </row>
    <row r="282" spans="2:11" ht="10.5" customHeight="1" x14ac:dyDescent="0.2">
      <c r="B282" s="16" t="s">
        <v>93</v>
      </c>
      <c r="C282" s="295">
        <v>274135.05999999994</v>
      </c>
      <c r="D282" s="295">
        <v>39260.18</v>
      </c>
      <c r="E282" s="295">
        <v>313395.24</v>
      </c>
      <c r="F282" s="296">
        <v>2759.88</v>
      </c>
      <c r="G282" s="296">
        <v>360</v>
      </c>
      <c r="H282" s="190">
        <v>-9.7372519212806763E-2</v>
      </c>
      <c r="I282" s="47"/>
    </row>
    <row r="283" spans="2:11" ht="10.5" customHeight="1" x14ac:dyDescent="0.2">
      <c r="B283" s="16" t="s">
        <v>91</v>
      </c>
      <c r="C283" s="295">
        <v>3297124.6899999995</v>
      </c>
      <c r="D283" s="295">
        <v>1666233.75</v>
      </c>
      <c r="E283" s="295">
        <v>4963358.4400000004</v>
      </c>
      <c r="F283" s="296">
        <v>171630.65</v>
      </c>
      <c r="G283" s="296">
        <v>45115.99</v>
      </c>
      <c r="H283" s="190">
        <v>7.0737531779521801E-2</v>
      </c>
      <c r="I283" s="47"/>
    </row>
    <row r="284" spans="2:11" ht="10.5" customHeight="1" x14ac:dyDescent="0.2">
      <c r="B284" s="16" t="s">
        <v>252</v>
      </c>
      <c r="C284" s="295"/>
      <c r="D284" s="295"/>
      <c r="E284" s="295"/>
      <c r="F284" s="296"/>
      <c r="G284" s="296"/>
      <c r="H284" s="190"/>
      <c r="I284" s="47"/>
    </row>
    <row r="285" spans="2:11" ht="10.5" customHeight="1" x14ac:dyDescent="0.2">
      <c r="B285" s="16" t="s">
        <v>177</v>
      </c>
      <c r="C285" s="295">
        <v>309814.56000000011</v>
      </c>
      <c r="D285" s="295">
        <v>287399.20000000019</v>
      </c>
      <c r="E285" s="295">
        <v>597213.76000000036</v>
      </c>
      <c r="F285" s="296">
        <v>125.76000000000002</v>
      </c>
      <c r="G285" s="296">
        <v>4834.01</v>
      </c>
      <c r="H285" s="190">
        <v>0.26023239441360224</v>
      </c>
      <c r="I285" s="47"/>
    </row>
    <row r="286" spans="2:11" ht="10.5" customHeight="1" x14ac:dyDescent="0.2">
      <c r="B286" s="16" t="s">
        <v>303</v>
      </c>
      <c r="C286" s="295"/>
      <c r="D286" s="295"/>
      <c r="E286" s="295"/>
      <c r="F286" s="296"/>
      <c r="G286" s="296"/>
      <c r="H286" s="190"/>
      <c r="I286" s="47"/>
    </row>
    <row r="287" spans="2:11" ht="10.5" customHeight="1" x14ac:dyDescent="0.2">
      <c r="B287" s="16" t="s">
        <v>382</v>
      </c>
      <c r="C287" s="295"/>
      <c r="D287" s="295">
        <v>177191</v>
      </c>
      <c r="E287" s="295">
        <v>177191</v>
      </c>
      <c r="F287" s="296"/>
      <c r="G287" s="296">
        <v>1150</v>
      </c>
      <c r="H287" s="190">
        <v>-6.9945049436610951E-2</v>
      </c>
      <c r="I287" s="47"/>
    </row>
    <row r="288" spans="2:11" ht="10.5" customHeight="1" x14ac:dyDescent="0.2">
      <c r="B288" s="268" t="s">
        <v>255</v>
      </c>
      <c r="C288" s="295"/>
      <c r="D288" s="295">
        <v>450707.48000000004</v>
      </c>
      <c r="E288" s="295">
        <v>450707.48000000004</v>
      </c>
      <c r="F288" s="296">
        <v>420407.48000000004</v>
      </c>
      <c r="G288" s="296">
        <v>3922.08</v>
      </c>
      <c r="H288" s="190">
        <v>-0.12122946283288305</v>
      </c>
      <c r="I288" s="47"/>
      <c r="K288" s="28"/>
    </row>
    <row r="289" spans="1:11" ht="10.5" customHeight="1" x14ac:dyDescent="0.2">
      <c r="B289" s="268" t="s">
        <v>486</v>
      </c>
      <c r="C289" s="295"/>
      <c r="D289" s="295">
        <v>32786935.907399993</v>
      </c>
      <c r="E289" s="295">
        <v>32786935.907399993</v>
      </c>
      <c r="F289" s="296"/>
      <c r="G289" s="296"/>
      <c r="H289" s="190"/>
      <c r="I289" s="47"/>
    </row>
    <row r="290" spans="1:11" ht="10.5" customHeight="1" x14ac:dyDescent="0.2">
      <c r="B290" s="268" t="s">
        <v>487</v>
      </c>
      <c r="C290" s="295"/>
      <c r="D290" s="295">
        <v>2754733.5363999996</v>
      </c>
      <c r="E290" s="295">
        <v>2754733.5363999996</v>
      </c>
      <c r="F290" s="296"/>
      <c r="G290" s="296"/>
      <c r="H290" s="190">
        <v>0.2547809638055718</v>
      </c>
      <c r="I290" s="47"/>
      <c r="K290" s="28"/>
    </row>
    <row r="291" spans="1:11" ht="10.5" customHeight="1" x14ac:dyDescent="0.2">
      <c r="B291" s="16" t="s">
        <v>374</v>
      </c>
      <c r="C291" s="295">
        <v>149611.22000000003</v>
      </c>
      <c r="D291" s="295">
        <v>115823.25000000001</v>
      </c>
      <c r="E291" s="295">
        <v>265434.47000000003</v>
      </c>
      <c r="F291" s="296"/>
      <c r="G291" s="296">
        <v>645</v>
      </c>
      <c r="H291" s="190">
        <v>6.1751980066295342E-2</v>
      </c>
      <c r="I291" s="47"/>
      <c r="K291" s="28"/>
    </row>
    <row r="292" spans="1:11" ht="10.5" customHeight="1" x14ac:dyDescent="0.2">
      <c r="B292" s="16" t="s">
        <v>420</v>
      </c>
      <c r="C292" s="295"/>
      <c r="D292" s="295">
        <v>2827431.2732099998</v>
      </c>
      <c r="E292" s="295">
        <v>2827431.2732099998</v>
      </c>
      <c r="F292" s="296"/>
      <c r="G292" s="296"/>
      <c r="H292" s="190">
        <v>-0.11820381488244269</v>
      </c>
      <c r="I292" s="47"/>
      <c r="K292" s="28"/>
    </row>
    <row r="293" spans="1:11" ht="10.5" customHeight="1" x14ac:dyDescent="0.2">
      <c r="B293" s="574" t="s">
        <v>460</v>
      </c>
      <c r="C293" s="295"/>
      <c r="D293" s="295">
        <v>4065</v>
      </c>
      <c r="E293" s="295">
        <v>4065</v>
      </c>
      <c r="F293" s="296"/>
      <c r="G293" s="296"/>
      <c r="H293" s="190"/>
      <c r="I293" s="47"/>
      <c r="K293" s="28"/>
    </row>
    <row r="294" spans="1:11" ht="13.5" customHeight="1" x14ac:dyDescent="0.2">
      <c r="B294" s="16" t="s">
        <v>99</v>
      </c>
      <c r="C294" s="295">
        <v>551143.58000000031</v>
      </c>
      <c r="D294" s="295">
        <v>1260800.5054710004</v>
      </c>
      <c r="E294" s="295">
        <v>1811944.0854710008</v>
      </c>
      <c r="F294" s="296">
        <v>225135.05908500004</v>
      </c>
      <c r="G294" s="296">
        <v>7369.2577659999997</v>
      </c>
      <c r="H294" s="190">
        <v>-5.747058534948879E-2</v>
      </c>
      <c r="I294" s="117"/>
      <c r="K294" s="28"/>
    </row>
    <row r="295" spans="1:11" s="28" customFormat="1" ht="14.25" customHeight="1" x14ac:dyDescent="0.2">
      <c r="A295" s="24"/>
      <c r="B295" s="16" t="s">
        <v>283</v>
      </c>
      <c r="C295" s="295"/>
      <c r="D295" s="295">
        <v>-3335232</v>
      </c>
      <c r="E295" s="295">
        <v>-3335232</v>
      </c>
      <c r="F295" s="296">
        <v>-21696</v>
      </c>
      <c r="G295" s="296">
        <v>-24504</v>
      </c>
      <c r="H295" s="190">
        <v>0.13934579113606227</v>
      </c>
      <c r="I295" s="47"/>
      <c r="J295" s="5"/>
    </row>
    <row r="296" spans="1:11" s="28" customFormat="1" ht="14.25" customHeight="1" x14ac:dyDescent="0.2">
      <c r="A296" s="24"/>
      <c r="B296" s="16" t="s">
        <v>279</v>
      </c>
      <c r="C296" s="295">
        <v>142.88999999999999</v>
      </c>
      <c r="D296" s="295">
        <v>-54607887</v>
      </c>
      <c r="E296" s="295">
        <v>-54607744.109999999</v>
      </c>
      <c r="F296" s="296">
        <v>-96571</v>
      </c>
      <c r="G296" s="296">
        <v>-362976</v>
      </c>
      <c r="H296" s="190">
        <v>0.83447402657413083</v>
      </c>
      <c r="I296" s="47"/>
    </row>
    <row r="297" spans="1:11" s="28" customFormat="1" ht="11.25" customHeight="1" x14ac:dyDescent="0.2">
      <c r="A297" s="24"/>
      <c r="B297" s="263" t="s">
        <v>286</v>
      </c>
      <c r="C297" s="299">
        <v>1095164426.1000001</v>
      </c>
      <c r="D297" s="299">
        <v>1260223613.1392136</v>
      </c>
      <c r="E297" s="299">
        <v>2355388039.2392135</v>
      </c>
      <c r="F297" s="300">
        <v>494769953.28908497</v>
      </c>
      <c r="G297" s="300">
        <v>13647513.206765996</v>
      </c>
      <c r="H297" s="234">
        <v>7.9507291081740261E-2</v>
      </c>
      <c r="I297" s="47"/>
      <c r="K297" s="209" t="b">
        <f>IF(ABS(E297-SUM(E239:E241,E250:E255,E260:E296))&lt;0.001,TRUE,FALSE)</f>
        <v>1</v>
      </c>
    </row>
    <row r="298" spans="1:11" s="28" customFormat="1" ht="11.25" customHeight="1" x14ac:dyDescent="0.2">
      <c r="A298" s="24"/>
      <c r="B298" s="265" t="s">
        <v>238</v>
      </c>
      <c r="C298" s="266"/>
      <c r="D298" s="266"/>
      <c r="E298" s="266"/>
      <c r="F298" s="266"/>
      <c r="G298" s="266"/>
      <c r="H298" s="267"/>
      <c r="I298" s="47"/>
      <c r="K298" s="5"/>
    </row>
    <row r="299" spans="1:11" s="28" customFormat="1" ht="11.25" customHeight="1" x14ac:dyDescent="0.2">
      <c r="A299" s="24"/>
      <c r="B299" s="265" t="s">
        <v>249</v>
      </c>
      <c r="C299" s="266"/>
      <c r="D299" s="266"/>
      <c r="E299" s="266"/>
      <c r="F299" s="266"/>
      <c r="G299" s="266"/>
      <c r="H299" s="267"/>
      <c r="I299" s="47"/>
      <c r="K299" s="5"/>
    </row>
    <row r="300" spans="1:11" s="28" customFormat="1" ht="11.25" customHeight="1" x14ac:dyDescent="0.2">
      <c r="A300" s="24"/>
      <c r="B300" s="265" t="s">
        <v>251</v>
      </c>
      <c r="C300" s="266"/>
      <c r="D300" s="266"/>
      <c r="E300" s="266"/>
      <c r="F300" s="266"/>
      <c r="G300" s="266"/>
      <c r="H300" s="267"/>
      <c r="I300" s="47"/>
      <c r="K300" s="5"/>
    </row>
    <row r="301" spans="1:11" s="28" customFormat="1" ht="11.25" customHeight="1" x14ac:dyDescent="0.2">
      <c r="A301" s="24"/>
      <c r="B301" s="265" t="s">
        <v>376</v>
      </c>
      <c r="C301" s="266"/>
      <c r="D301" s="266"/>
      <c r="E301" s="266"/>
      <c r="F301" s="266"/>
      <c r="G301" s="266"/>
      <c r="H301" s="267"/>
      <c r="I301" s="47"/>
      <c r="K301" s="5"/>
    </row>
    <row r="302" spans="1:11" ht="11.25" customHeight="1" x14ac:dyDescent="0.2">
      <c r="B302" s="265" t="s">
        <v>431</v>
      </c>
      <c r="C302" s="266"/>
      <c r="D302" s="266"/>
      <c r="E302" s="266"/>
      <c r="F302" s="266"/>
      <c r="G302" s="266"/>
      <c r="H302" s="267"/>
      <c r="I302" s="8"/>
      <c r="K302" s="28"/>
    </row>
    <row r="303" spans="1:11" ht="18" customHeight="1" x14ac:dyDescent="0.25">
      <c r="B303" s="7" t="s">
        <v>288</v>
      </c>
      <c r="C303" s="8"/>
      <c r="D303" s="8"/>
      <c r="E303" s="8"/>
      <c r="F303" s="8"/>
      <c r="G303" s="8"/>
      <c r="H303" s="8"/>
      <c r="K303" s="28"/>
    </row>
    <row r="304" spans="1:11" ht="14.25" customHeight="1" x14ac:dyDescent="0.2">
      <c r="B304" s="9"/>
      <c r="C304" s="10" t="str">
        <f>$C$3</f>
        <v>MOIS D'OCTOBRE 2024</v>
      </c>
      <c r="D304" s="11"/>
      <c r="I304" s="15"/>
    </row>
    <row r="305" spans="1:11" ht="12" customHeight="1" x14ac:dyDescent="0.2">
      <c r="B305" s="12" t="str">
        <f>B4</f>
        <v xml:space="preserve">             I - ASSURANCE MALADIE : DÉPENSES en milliers d'euros</v>
      </c>
      <c r="C305" s="13"/>
      <c r="D305" s="13"/>
      <c r="E305" s="13"/>
      <c r="F305" s="13"/>
      <c r="G305" s="13"/>
      <c r="H305" s="14"/>
      <c r="I305" s="20"/>
    </row>
    <row r="306" spans="1:11" ht="9.75" customHeight="1" x14ac:dyDescent="0.2">
      <c r="B306" s="16" t="s">
        <v>4</v>
      </c>
      <c r="C306" s="17" t="s">
        <v>1</v>
      </c>
      <c r="D306" s="17" t="s">
        <v>2</v>
      </c>
      <c r="E306" s="386" t="s">
        <v>6</v>
      </c>
      <c r="F306" s="219" t="s">
        <v>3</v>
      </c>
      <c r="G306" s="219" t="s">
        <v>237</v>
      </c>
      <c r="H306" s="19" t="str">
        <f>$H$5</f>
        <v>PCAP</v>
      </c>
      <c r="I306" s="23"/>
    </row>
    <row r="307" spans="1:11" s="28" customFormat="1" ht="18" customHeight="1" x14ac:dyDescent="0.2">
      <c r="A307" s="24"/>
      <c r="B307" s="21"/>
      <c r="C307" s="45" t="s">
        <v>5</v>
      </c>
      <c r="D307" s="44" t="s">
        <v>5</v>
      </c>
      <c r="E307" s="45"/>
      <c r="F307" s="220" t="s">
        <v>241</v>
      </c>
      <c r="G307" s="220" t="s">
        <v>239</v>
      </c>
      <c r="H307" s="22" t="str">
        <f>$H$6</f>
        <v>en %</v>
      </c>
      <c r="I307" s="27"/>
      <c r="K307" s="5"/>
    </row>
    <row r="308" spans="1:11" s="28" customFormat="1" ht="15" customHeight="1" x14ac:dyDescent="0.2">
      <c r="A308" s="54"/>
      <c r="B308" s="52" t="s">
        <v>163</v>
      </c>
      <c r="C308" s="235"/>
      <c r="D308" s="235"/>
      <c r="E308" s="235"/>
      <c r="F308" s="236"/>
      <c r="G308" s="236"/>
      <c r="H308" s="237"/>
      <c r="I308" s="27"/>
      <c r="K308" s="5"/>
    </row>
    <row r="309" spans="1:11" ht="10.5" customHeight="1" x14ac:dyDescent="0.2">
      <c r="A309" s="2"/>
      <c r="B309" s="31" t="s">
        <v>124</v>
      </c>
      <c r="C309" s="235"/>
      <c r="D309" s="235"/>
      <c r="E309" s="235"/>
      <c r="F309" s="236"/>
      <c r="G309" s="236"/>
      <c r="H309" s="237"/>
      <c r="I309" s="20"/>
    </row>
    <row r="310" spans="1:11" ht="10.5" customHeight="1" x14ac:dyDescent="0.2">
      <c r="A310" s="2"/>
      <c r="B310" s="37" t="s">
        <v>125</v>
      </c>
      <c r="C310" s="301">
        <v>50788676.529999264</v>
      </c>
      <c r="D310" s="301">
        <v>286758063.71899766</v>
      </c>
      <c r="E310" s="301">
        <v>337546740.24899691</v>
      </c>
      <c r="F310" s="302">
        <v>1032822.0499999736</v>
      </c>
      <c r="G310" s="302">
        <v>1333190.0699999959</v>
      </c>
      <c r="H310" s="239">
        <v>4.1396106933179189E-2</v>
      </c>
      <c r="I310" s="20"/>
    </row>
    <row r="311" spans="1:11" ht="10.5" customHeight="1" x14ac:dyDescent="0.2">
      <c r="A311" s="2"/>
      <c r="B311" s="37" t="s">
        <v>126</v>
      </c>
      <c r="C311" s="301">
        <v>167973.80000000005</v>
      </c>
      <c r="D311" s="301">
        <v>2022110.8999999992</v>
      </c>
      <c r="E311" s="301">
        <v>2190084.6999999988</v>
      </c>
      <c r="F311" s="302"/>
      <c r="G311" s="302">
        <v>8939.0399999999991</v>
      </c>
      <c r="H311" s="239"/>
      <c r="I311" s="20"/>
    </row>
    <row r="312" spans="1:11" ht="10.5" customHeight="1" x14ac:dyDescent="0.2">
      <c r="A312" s="2"/>
      <c r="B312" s="37" t="s">
        <v>127</v>
      </c>
      <c r="C312" s="301">
        <v>17701971.389999975</v>
      </c>
      <c r="D312" s="301">
        <v>229924665.29000029</v>
      </c>
      <c r="E312" s="301">
        <v>247626636.68000022</v>
      </c>
      <c r="F312" s="302">
        <v>125.64</v>
      </c>
      <c r="G312" s="302">
        <v>865474.94999999984</v>
      </c>
      <c r="H312" s="239"/>
      <c r="I312" s="20"/>
    </row>
    <row r="313" spans="1:11" ht="10.5" customHeight="1" x14ac:dyDescent="0.2">
      <c r="A313" s="2"/>
      <c r="B313" s="37" t="s">
        <v>219</v>
      </c>
      <c r="C313" s="301">
        <v>14330210.420000728</v>
      </c>
      <c r="D313" s="301">
        <v>135981351.4499993</v>
      </c>
      <c r="E313" s="301">
        <v>150311561.87000003</v>
      </c>
      <c r="F313" s="302"/>
      <c r="G313" s="302">
        <v>582486.68000000005</v>
      </c>
      <c r="H313" s="239">
        <v>0.21995651246217185</v>
      </c>
      <c r="I313" s="20"/>
    </row>
    <row r="314" spans="1:11" ht="10.5" customHeight="1" x14ac:dyDescent="0.2">
      <c r="A314" s="2"/>
      <c r="B314" s="37" t="s">
        <v>312</v>
      </c>
      <c r="C314" s="301"/>
      <c r="D314" s="301">
        <v>148042.11078000005</v>
      </c>
      <c r="E314" s="301">
        <v>148042.11078000005</v>
      </c>
      <c r="F314" s="302"/>
      <c r="G314" s="302"/>
      <c r="H314" s="239">
        <v>0.3543976489894991</v>
      </c>
      <c r="I314" s="20"/>
    </row>
    <row r="315" spans="1:11" ht="10.5" customHeight="1" x14ac:dyDescent="0.2">
      <c r="A315" s="2"/>
      <c r="B315" s="16" t="s">
        <v>128</v>
      </c>
      <c r="C315" s="301"/>
      <c r="D315" s="301"/>
      <c r="E315" s="301"/>
      <c r="F315" s="302"/>
      <c r="G315" s="302"/>
      <c r="H315" s="239"/>
      <c r="I315" s="20"/>
      <c r="K315" s="28"/>
    </row>
    <row r="316" spans="1:11" ht="10.5" customHeight="1" x14ac:dyDescent="0.2">
      <c r="A316" s="2"/>
      <c r="B316" s="16" t="s">
        <v>192</v>
      </c>
      <c r="C316" s="301"/>
      <c r="D316" s="301"/>
      <c r="E316" s="301"/>
      <c r="F316" s="302"/>
      <c r="G316" s="302"/>
      <c r="H316" s="239"/>
      <c r="I316" s="20"/>
      <c r="K316" s="28"/>
    </row>
    <row r="317" spans="1:11" ht="10.5" hidden="1" customHeight="1" x14ac:dyDescent="0.2">
      <c r="A317" s="2"/>
      <c r="B317" s="16"/>
      <c r="C317" s="301"/>
      <c r="D317" s="301"/>
      <c r="E317" s="301"/>
      <c r="F317" s="302"/>
      <c r="G317" s="302"/>
      <c r="H317" s="239"/>
      <c r="I317" s="20"/>
    </row>
    <row r="318" spans="1:11" ht="10.5" customHeight="1" x14ac:dyDescent="0.2">
      <c r="A318" s="2"/>
      <c r="B318" s="16" t="s">
        <v>416</v>
      </c>
      <c r="C318" s="301">
        <v>15834.200000000019</v>
      </c>
      <c r="D318" s="301">
        <v>31618.3</v>
      </c>
      <c r="E318" s="301">
        <v>47452.500000000022</v>
      </c>
      <c r="F318" s="302"/>
      <c r="G318" s="302">
        <v>244.8</v>
      </c>
      <c r="H318" s="239">
        <v>0.33336911276196002</v>
      </c>
      <c r="I318" s="20"/>
    </row>
    <row r="319" spans="1:11" ht="10.5" customHeight="1" x14ac:dyDescent="0.2">
      <c r="A319" s="2"/>
      <c r="B319" s="574" t="s">
        <v>452</v>
      </c>
      <c r="C319" s="301"/>
      <c r="D319" s="301"/>
      <c r="E319" s="301"/>
      <c r="F319" s="302"/>
      <c r="G319" s="302"/>
      <c r="H319" s="239"/>
      <c r="I319" s="20"/>
    </row>
    <row r="320" spans="1:11" ht="10.5" customHeight="1" x14ac:dyDescent="0.2">
      <c r="A320" s="2"/>
      <c r="B320" s="574" t="s">
        <v>488</v>
      </c>
      <c r="C320" s="301"/>
      <c r="D320" s="301">
        <v>43993.164399999994</v>
      </c>
      <c r="E320" s="301">
        <v>43993.164399999994</v>
      </c>
      <c r="F320" s="302"/>
      <c r="G320" s="302"/>
      <c r="H320" s="239">
        <v>-0.34520205651241931</v>
      </c>
      <c r="I320" s="20"/>
    </row>
    <row r="321" spans="1:11" ht="10.5" customHeight="1" x14ac:dyDescent="0.2">
      <c r="A321" s="2"/>
      <c r="B321" s="16" t="s">
        <v>423</v>
      </c>
      <c r="C321" s="301"/>
      <c r="D321" s="301">
        <v>12720</v>
      </c>
      <c r="E321" s="301">
        <v>12720</v>
      </c>
      <c r="F321" s="302"/>
      <c r="G321" s="302">
        <v>120</v>
      </c>
      <c r="H321" s="239"/>
      <c r="I321" s="20"/>
    </row>
    <row r="322" spans="1:11" s="28" customFormat="1" ht="10.5" customHeight="1" x14ac:dyDescent="0.2">
      <c r="A322" s="54"/>
      <c r="B322" s="16" t="s">
        <v>280</v>
      </c>
      <c r="C322" s="301"/>
      <c r="D322" s="301">
        <v>-4734831.1599999852</v>
      </c>
      <c r="E322" s="301">
        <v>-4734831.1599999852</v>
      </c>
      <c r="F322" s="302">
        <v>-372.25</v>
      </c>
      <c r="G322" s="302">
        <v>-40156.460000000006</v>
      </c>
      <c r="H322" s="239">
        <v>0.33174592184254514</v>
      </c>
      <c r="I322" s="27"/>
      <c r="J322" s="5"/>
    </row>
    <row r="323" spans="1:11" s="28" customFormat="1" ht="15.75" customHeight="1" x14ac:dyDescent="0.2">
      <c r="A323" s="54"/>
      <c r="B323" s="35" t="s">
        <v>131</v>
      </c>
      <c r="C323" s="303">
        <v>83004666.339999974</v>
      </c>
      <c r="D323" s="303">
        <v>650187733.77417719</v>
      </c>
      <c r="E323" s="303">
        <v>733192400.11417711</v>
      </c>
      <c r="F323" s="304">
        <v>1032575.4399999736</v>
      </c>
      <c r="G323" s="304">
        <v>2750299.0799999954</v>
      </c>
      <c r="H323" s="237">
        <v>0.13663243174536044</v>
      </c>
      <c r="I323" s="27"/>
      <c r="J323" s="5"/>
      <c r="K323" s="209" t="b">
        <f>IF(ABS(E323-SUM(E310:E322))&lt;0.001,TRUE,FALSE)</f>
        <v>1</v>
      </c>
    </row>
    <row r="324" spans="1:11" ht="10.5" customHeight="1" x14ac:dyDescent="0.2">
      <c r="A324" s="2"/>
      <c r="B324" s="31" t="s">
        <v>132</v>
      </c>
      <c r="C324" s="303"/>
      <c r="D324" s="303"/>
      <c r="E324" s="303"/>
      <c r="F324" s="304"/>
      <c r="G324" s="304"/>
      <c r="H324" s="237"/>
      <c r="I324" s="20"/>
    </row>
    <row r="325" spans="1:11" ht="10.5" customHeight="1" x14ac:dyDescent="0.2">
      <c r="A325" s="2"/>
      <c r="B325" s="37" t="s">
        <v>24</v>
      </c>
      <c r="C325" s="301">
        <v>150962422.879998</v>
      </c>
      <c r="D325" s="301">
        <v>104710379.21999958</v>
      </c>
      <c r="E325" s="301">
        <v>255672802.09999758</v>
      </c>
      <c r="F325" s="302">
        <v>6894946.97000001</v>
      </c>
      <c r="G325" s="302">
        <v>1365551.47</v>
      </c>
      <c r="H325" s="239">
        <v>8.41674920319746E-3</v>
      </c>
      <c r="I325" s="20"/>
    </row>
    <row r="326" spans="1:11" ht="10.5" customHeight="1" x14ac:dyDescent="0.2">
      <c r="A326" s="2"/>
      <c r="B326" s="37" t="s">
        <v>133</v>
      </c>
      <c r="C326" s="301">
        <v>33129393.800000202</v>
      </c>
      <c r="D326" s="301">
        <v>124405108.6499999</v>
      </c>
      <c r="E326" s="301">
        <v>157534502.45000011</v>
      </c>
      <c r="F326" s="302">
        <v>6617330.7800000357</v>
      </c>
      <c r="G326" s="302">
        <v>647675.45000000019</v>
      </c>
      <c r="H326" s="239">
        <v>0.35312500748296749</v>
      </c>
      <c r="I326" s="20"/>
    </row>
    <row r="327" spans="1:11" ht="10.5" customHeight="1" x14ac:dyDescent="0.2">
      <c r="A327" s="2"/>
      <c r="B327" s="37" t="s">
        <v>134</v>
      </c>
      <c r="C327" s="305">
        <v>421294.82000000472</v>
      </c>
      <c r="D327" s="301">
        <v>1917023.5100000191</v>
      </c>
      <c r="E327" s="301">
        <v>2338318.3300000243</v>
      </c>
      <c r="F327" s="302">
        <v>1230595.4100000118</v>
      </c>
      <c r="G327" s="302">
        <v>9213.3900000000012</v>
      </c>
      <c r="H327" s="239"/>
      <c r="I327" s="20"/>
    </row>
    <row r="328" spans="1:11" ht="10.5" customHeight="1" x14ac:dyDescent="0.2">
      <c r="A328" s="2"/>
      <c r="B328" s="37" t="s">
        <v>220</v>
      </c>
      <c r="C328" s="301">
        <v>2112039.9699999993</v>
      </c>
      <c r="D328" s="301">
        <v>14428043.420000002</v>
      </c>
      <c r="E328" s="301">
        <v>16540083.390000001</v>
      </c>
      <c r="F328" s="302">
        <v>2057.34</v>
      </c>
      <c r="G328" s="302">
        <v>76420.319999999992</v>
      </c>
      <c r="H328" s="239">
        <v>-2.7945586036410397E-2</v>
      </c>
      <c r="I328" s="20"/>
    </row>
    <row r="329" spans="1:11" ht="10.5" customHeight="1" x14ac:dyDescent="0.2">
      <c r="A329" s="2"/>
      <c r="B329" s="37" t="s">
        <v>352</v>
      </c>
      <c r="C329" s="301"/>
      <c r="D329" s="301">
        <v>1278761.5751650003</v>
      </c>
      <c r="E329" s="301">
        <v>1278761.5751650003</v>
      </c>
      <c r="F329" s="302"/>
      <c r="G329" s="302"/>
      <c r="H329" s="239">
        <v>0.39243898930541654</v>
      </c>
      <c r="I329" s="20"/>
      <c r="K329" s="28"/>
    </row>
    <row r="330" spans="1:11" ht="10.5" hidden="1" customHeight="1" x14ac:dyDescent="0.2">
      <c r="A330" s="2"/>
      <c r="B330" s="16"/>
      <c r="C330" s="301"/>
      <c r="D330" s="301"/>
      <c r="E330" s="301"/>
      <c r="F330" s="302"/>
      <c r="G330" s="302"/>
      <c r="H330" s="239"/>
      <c r="I330" s="20"/>
      <c r="K330" s="28"/>
    </row>
    <row r="331" spans="1:11" ht="10.5" customHeight="1" x14ac:dyDescent="0.2">
      <c r="A331" s="2"/>
      <c r="B331" s="16" t="s">
        <v>416</v>
      </c>
      <c r="C331" s="301">
        <v>614.39999999999986</v>
      </c>
      <c r="D331" s="301">
        <v>5281</v>
      </c>
      <c r="E331" s="301">
        <v>5895.4</v>
      </c>
      <c r="F331" s="302"/>
      <c r="G331" s="302"/>
      <c r="H331" s="239"/>
      <c r="I331" s="20"/>
      <c r="K331" s="28"/>
    </row>
    <row r="332" spans="1:11" ht="10.5" customHeight="1" x14ac:dyDescent="0.2">
      <c r="A332" s="2"/>
      <c r="B332" s="574" t="s">
        <v>453</v>
      </c>
      <c r="C332" s="301"/>
      <c r="D332" s="301">
        <v>3123</v>
      </c>
      <c r="E332" s="301">
        <v>3123</v>
      </c>
      <c r="F332" s="302"/>
      <c r="G332" s="302"/>
      <c r="H332" s="239"/>
      <c r="I332" s="20"/>
      <c r="K332" s="28"/>
    </row>
    <row r="333" spans="1:11" ht="10.5" hidden="1" customHeight="1" x14ac:dyDescent="0.2">
      <c r="A333" s="2"/>
      <c r="B333" s="574"/>
      <c r="C333" s="301"/>
      <c r="D333" s="301"/>
      <c r="E333" s="301"/>
      <c r="F333" s="302"/>
      <c r="G333" s="302"/>
      <c r="H333" s="239"/>
      <c r="I333" s="20"/>
      <c r="K333" s="28"/>
    </row>
    <row r="334" spans="1:11" ht="10.5" customHeight="1" x14ac:dyDescent="0.2">
      <c r="A334" s="2"/>
      <c r="B334" s="16" t="s">
        <v>423</v>
      </c>
      <c r="C334" s="301">
        <v>17601.810000000001</v>
      </c>
      <c r="D334" s="301">
        <v>35380</v>
      </c>
      <c r="E334" s="301">
        <v>52981.81</v>
      </c>
      <c r="F334" s="302"/>
      <c r="G334" s="302">
        <v>-540</v>
      </c>
      <c r="H334" s="239">
        <v>1.0216413072493546E-2</v>
      </c>
      <c r="I334" s="20"/>
    </row>
    <row r="335" spans="1:11" ht="10.5" customHeight="1" x14ac:dyDescent="0.2">
      <c r="A335" s="2"/>
      <c r="B335" s="16" t="s">
        <v>280</v>
      </c>
      <c r="C335" s="301"/>
      <c r="D335" s="301">
        <v>-7161339.0099999979</v>
      </c>
      <c r="E335" s="301">
        <v>-7161339.0099999979</v>
      </c>
      <c r="F335" s="302">
        <v>-296.34999999999997</v>
      </c>
      <c r="G335" s="302">
        <v>-48705.05</v>
      </c>
      <c r="H335" s="239">
        <v>0.30468614958464024</v>
      </c>
      <c r="I335" s="20"/>
    </row>
    <row r="336" spans="1:11" s="28" customFormat="1" ht="16.5" customHeight="1" x14ac:dyDescent="0.2">
      <c r="A336" s="54"/>
      <c r="B336" s="35" t="s">
        <v>135</v>
      </c>
      <c r="C336" s="303">
        <v>186643367.67999825</v>
      </c>
      <c r="D336" s="303">
        <v>239621761.36516452</v>
      </c>
      <c r="E336" s="303">
        <v>426265129.04516268</v>
      </c>
      <c r="F336" s="304">
        <v>14744634.15000006</v>
      </c>
      <c r="G336" s="304">
        <v>2049615.5799999998</v>
      </c>
      <c r="H336" s="237">
        <v>7.2873850777504856E-2</v>
      </c>
      <c r="I336" s="27"/>
      <c r="J336" s="5"/>
      <c r="K336" s="209" t="b">
        <f>IF(ABS(E336-SUM(E325:E335))&lt;0.001,TRUE,FALSE)</f>
        <v>1</v>
      </c>
    </row>
    <row r="337" spans="1:11" ht="10.5" customHeight="1" x14ac:dyDescent="0.2">
      <c r="A337" s="2"/>
      <c r="B337" s="31" t="s">
        <v>136</v>
      </c>
      <c r="C337" s="303"/>
      <c r="D337" s="303"/>
      <c r="E337" s="303"/>
      <c r="F337" s="304"/>
      <c r="G337" s="304"/>
      <c r="H337" s="237"/>
      <c r="I337" s="20"/>
      <c r="K337" s="28"/>
    </row>
    <row r="338" spans="1:11" ht="10.5" customHeight="1" x14ac:dyDescent="0.2">
      <c r="A338" s="2"/>
      <c r="B338" s="37" t="s">
        <v>138</v>
      </c>
      <c r="C338" s="301">
        <v>46306308.70999945</v>
      </c>
      <c r="D338" s="301">
        <v>37174582.300000265</v>
      </c>
      <c r="E338" s="301">
        <v>83480891.009999737</v>
      </c>
      <c r="F338" s="302">
        <v>332536.68999999994</v>
      </c>
      <c r="G338" s="302">
        <v>344354.89999999997</v>
      </c>
      <c r="H338" s="239">
        <v>6.2422479541527132E-2</v>
      </c>
      <c r="I338" s="20"/>
      <c r="K338" s="28"/>
    </row>
    <row r="339" spans="1:11" ht="10.5" customHeight="1" x14ac:dyDescent="0.2">
      <c r="A339" s="2"/>
      <c r="B339" s="37" t="s">
        <v>221</v>
      </c>
      <c r="C339" s="301">
        <v>25454.650000000005</v>
      </c>
      <c r="D339" s="301">
        <v>746075.4299999997</v>
      </c>
      <c r="E339" s="301">
        <v>771530.07999999973</v>
      </c>
      <c r="F339" s="302">
        <v>16.740000000000002</v>
      </c>
      <c r="G339" s="302">
        <v>1906.37</v>
      </c>
      <c r="H339" s="239">
        <v>-2.6140303589523795E-2</v>
      </c>
      <c r="I339" s="20"/>
      <c r="K339" s="209"/>
    </row>
    <row r="340" spans="1:11" s="28" customFormat="1" ht="10.5" customHeight="1" x14ac:dyDescent="0.2">
      <c r="A340" s="54"/>
      <c r="B340" s="16" t="s">
        <v>128</v>
      </c>
      <c r="C340" s="301"/>
      <c r="D340" s="301"/>
      <c r="E340" s="301"/>
      <c r="F340" s="302"/>
      <c r="G340" s="302"/>
      <c r="H340" s="239"/>
      <c r="I340" s="27"/>
      <c r="J340" s="5"/>
    </row>
    <row r="341" spans="1:11" s="28" customFormat="1" ht="10.5" customHeight="1" x14ac:dyDescent="0.2">
      <c r="A341" s="54"/>
      <c r="B341" s="16" t="s">
        <v>416</v>
      </c>
      <c r="C341" s="301"/>
      <c r="D341" s="301">
        <v>410</v>
      </c>
      <c r="E341" s="301">
        <v>410</v>
      </c>
      <c r="F341" s="302"/>
      <c r="G341" s="302"/>
      <c r="H341" s="239"/>
      <c r="I341" s="27"/>
      <c r="J341" s="5"/>
    </row>
    <row r="342" spans="1:11" s="28" customFormat="1" ht="10.5" customHeight="1" x14ac:dyDescent="0.2">
      <c r="A342" s="54"/>
      <c r="B342" s="16" t="s">
        <v>436</v>
      </c>
      <c r="C342" s="301">
        <v>174075</v>
      </c>
      <c r="D342" s="301">
        <v>163500</v>
      </c>
      <c r="E342" s="301">
        <v>337575</v>
      </c>
      <c r="F342" s="302"/>
      <c r="G342" s="302">
        <v>1400</v>
      </c>
      <c r="H342" s="239">
        <v>0.19428990916568645</v>
      </c>
      <c r="I342" s="27"/>
      <c r="J342" s="5"/>
    </row>
    <row r="343" spans="1:11" s="28" customFormat="1" ht="10.5" customHeight="1" x14ac:dyDescent="0.2">
      <c r="A343" s="54"/>
      <c r="B343" s="574" t="s">
        <v>454</v>
      </c>
      <c r="C343" s="301"/>
      <c r="D343" s="301"/>
      <c r="E343" s="301"/>
      <c r="F343" s="302"/>
      <c r="G343" s="302"/>
      <c r="H343" s="239"/>
      <c r="I343" s="27"/>
      <c r="J343" s="5"/>
    </row>
    <row r="344" spans="1:11" s="28" customFormat="1" ht="10.5" hidden="1" customHeight="1" x14ac:dyDescent="0.2">
      <c r="A344" s="54"/>
      <c r="B344" s="574"/>
      <c r="C344" s="301"/>
      <c r="D344" s="301"/>
      <c r="E344" s="301"/>
      <c r="F344" s="302"/>
      <c r="G344" s="302"/>
      <c r="H344" s="239"/>
      <c r="I344" s="27"/>
      <c r="J344" s="5"/>
    </row>
    <row r="345" spans="1:11" ht="12.75" customHeight="1" x14ac:dyDescent="0.2">
      <c r="A345" s="2"/>
      <c r="B345" s="16" t="s">
        <v>280</v>
      </c>
      <c r="C345" s="301"/>
      <c r="D345" s="301">
        <v>-112743.13999999997</v>
      </c>
      <c r="E345" s="301">
        <v>-112743.13999999997</v>
      </c>
      <c r="F345" s="302">
        <v>-2</v>
      </c>
      <c r="G345" s="302">
        <v>-341.14</v>
      </c>
      <c r="H345" s="239">
        <v>2.936747249207361E-2</v>
      </c>
      <c r="I345" s="20"/>
    </row>
    <row r="346" spans="1:11" s="28" customFormat="1" ht="16.5" customHeight="1" x14ac:dyDescent="0.2">
      <c r="A346" s="54"/>
      <c r="B346" s="16" t="s">
        <v>356</v>
      </c>
      <c r="C346" s="301"/>
      <c r="D346" s="301">
        <v>319000.91099999996</v>
      </c>
      <c r="E346" s="301">
        <v>319000.91099999996</v>
      </c>
      <c r="F346" s="302"/>
      <c r="G346" s="302"/>
      <c r="H346" s="239"/>
      <c r="I346" s="27"/>
      <c r="J346" s="5"/>
    </row>
    <row r="347" spans="1:11" ht="10.5" customHeight="1" x14ac:dyDescent="0.2">
      <c r="A347" s="2"/>
      <c r="B347" s="35" t="s">
        <v>137</v>
      </c>
      <c r="C347" s="303">
        <v>46505838.359999456</v>
      </c>
      <c r="D347" s="303">
        <v>38290825.501000255</v>
      </c>
      <c r="E347" s="303">
        <v>84796663.860999718</v>
      </c>
      <c r="F347" s="304">
        <v>332551.42999999993</v>
      </c>
      <c r="G347" s="304">
        <v>347320.12999999995</v>
      </c>
      <c r="H347" s="237">
        <v>6.3970086915194235E-2</v>
      </c>
      <c r="I347" s="20"/>
      <c r="K347" s="209" t="b">
        <f>IF(ABS(E347-SUM(E338:E346))&lt;0.001,TRUE,FALSE)</f>
        <v>1</v>
      </c>
    </row>
    <row r="348" spans="1:11" ht="10.5" customHeight="1" x14ac:dyDescent="0.2">
      <c r="A348" s="2"/>
      <c r="B348" s="31" t="s">
        <v>141</v>
      </c>
      <c r="C348" s="303"/>
      <c r="D348" s="303"/>
      <c r="E348" s="303"/>
      <c r="F348" s="304"/>
      <c r="G348" s="304"/>
      <c r="H348" s="237"/>
      <c r="I348" s="20"/>
      <c r="K348" s="57"/>
    </row>
    <row r="349" spans="1:11" s="57" customFormat="1" ht="10.5" customHeight="1" x14ac:dyDescent="0.2">
      <c r="A349" s="6"/>
      <c r="B349" s="37" t="s">
        <v>151</v>
      </c>
      <c r="C349" s="301">
        <v>14471512.130000006</v>
      </c>
      <c r="D349" s="301">
        <v>5109342.4700000146</v>
      </c>
      <c r="E349" s="301">
        <v>19580854.60000002</v>
      </c>
      <c r="F349" s="302">
        <v>5920.8200000000015</v>
      </c>
      <c r="G349" s="302">
        <v>74932.119999999966</v>
      </c>
      <c r="H349" s="239">
        <v>0.1968494510134966</v>
      </c>
      <c r="I349" s="56"/>
      <c r="J349" s="5"/>
    </row>
    <row r="350" spans="1:11" s="57" customFormat="1" ht="10.5" customHeight="1" x14ac:dyDescent="0.2">
      <c r="A350" s="6"/>
      <c r="B350" s="37" t="s">
        <v>222</v>
      </c>
      <c r="C350" s="301">
        <v>887</v>
      </c>
      <c r="D350" s="301">
        <v>7731.6899999999987</v>
      </c>
      <c r="E350" s="301">
        <v>8618.6899999999987</v>
      </c>
      <c r="F350" s="302"/>
      <c r="G350" s="302">
        <v>49.42</v>
      </c>
      <c r="H350" s="239">
        <v>3.2455413188687832E-2</v>
      </c>
      <c r="I350" s="56"/>
      <c r="J350" s="5"/>
      <c r="K350" s="209"/>
    </row>
    <row r="351" spans="1:11" s="57" customFormat="1" ht="10.5" customHeight="1" x14ac:dyDescent="0.2">
      <c r="A351" s="6"/>
      <c r="B351" s="16" t="s">
        <v>128</v>
      </c>
      <c r="C351" s="306"/>
      <c r="D351" s="306"/>
      <c r="E351" s="306"/>
      <c r="F351" s="307"/>
      <c r="G351" s="307"/>
      <c r="H351" s="182"/>
      <c r="I351" s="56"/>
      <c r="J351" s="5"/>
      <c r="K351" s="209"/>
    </row>
    <row r="352" spans="1:11" s="57" customFormat="1" ht="10.5" customHeight="1" x14ac:dyDescent="0.2">
      <c r="A352" s="6"/>
      <c r="B352" s="16" t="s">
        <v>427</v>
      </c>
      <c r="C352" s="306">
        <v>450</v>
      </c>
      <c r="D352" s="306">
        <v>900</v>
      </c>
      <c r="E352" s="306">
        <v>1350</v>
      </c>
      <c r="F352" s="307"/>
      <c r="G352" s="307"/>
      <c r="H352" s="182">
        <v>-0.44214876033057848</v>
      </c>
      <c r="I352" s="56"/>
      <c r="J352" s="5"/>
      <c r="K352" s="60"/>
    </row>
    <row r="353" spans="1:11" s="57" customFormat="1" ht="10.5" hidden="1" customHeight="1" x14ac:dyDescent="0.2">
      <c r="A353" s="6"/>
      <c r="B353" s="16"/>
      <c r="C353" s="306"/>
      <c r="D353" s="306"/>
      <c r="E353" s="306"/>
      <c r="F353" s="307"/>
      <c r="G353" s="307"/>
      <c r="H353" s="182"/>
      <c r="I353" s="56"/>
      <c r="J353" s="5"/>
    </row>
    <row r="354" spans="1:11" s="57" customFormat="1" ht="10.5" customHeight="1" x14ac:dyDescent="0.2">
      <c r="A354" s="6"/>
      <c r="B354" s="574" t="s">
        <v>455</v>
      </c>
      <c r="C354" s="306"/>
      <c r="D354" s="306"/>
      <c r="E354" s="306"/>
      <c r="F354" s="307"/>
      <c r="G354" s="307"/>
      <c r="H354" s="182"/>
      <c r="I354" s="56"/>
      <c r="J354" s="5"/>
    </row>
    <row r="355" spans="1:11" s="57" customFormat="1" ht="10.5" hidden="1" customHeight="1" x14ac:dyDescent="0.2">
      <c r="A355" s="6"/>
      <c r="B355" s="574"/>
      <c r="C355" s="306"/>
      <c r="D355" s="306"/>
      <c r="E355" s="306"/>
      <c r="F355" s="307"/>
      <c r="G355" s="307"/>
      <c r="H355" s="182"/>
      <c r="I355" s="56"/>
      <c r="J355" s="5"/>
    </row>
    <row r="356" spans="1:11" s="60" customFormat="1" ht="14.25" customHeight="1" x14ac:dyDescent="0.2">
      <c r="A356" s="24"/>
      <c r="B356" s="16" t="s">
        <v>423</v>
      </c>
      <c r="C356" s="306"/>
      <c r="D356" s="306"/>
      <c r="E356" s="306"/>
      <c r="F356" s="307"/>
      <c r="G356" s="307"/>
      <c r="H356" s="182"/>
      <c r="I356" s="59"/>
      <c r="K356" s="57"/>
    </row>
    <row r="357" spans="1:11" s="60" customFormat="1" ht="14.25" customHeight="1" x14ac:dyDescent="0.2">
      <c r="A357" s="24"/>
      <c r="B357" s="16" t="s">
        <v>280</v>
      </c>
      <c r="C357" s="306"/>
      <c r="D357" s="306">
        <v>-450552.06</v>
      </c>
      <c r="E357" s="306">
        <v>-450552.06</v>
      </c>
      <c r="F357" s="307"/>
      <c r="G357" s="307">
        <v>-1889.39</v>
      </c>
      <c r="H357" s="182">
        <v>0.8081916909607243</v>
      </c>
      <c r="I357" s="59"/>
    </row>
    <row r="358" spans="1:11" s="57" customFormat="1" ht="10.5" customHeight="1" x14ac:dyDescent="0.2">
      <c r="A358" s="6"/>
      <c r="B358" s="35" t="s">
        <v>142</v>
      </c>
      <c r="C358" s="308">
        <v>14472849.130000006</v>
      </c>
      <c r="D358" s="308">
        <v>4667422.1000000136</v>
      </c>
      <c r="E358" s="308">
        <v>19140271.230000023</v>
      </c>
      <c r="F358" s="309">
        <v>5920.8200000000015</v>
      </c>
      <c r="G358" s="309">
        <v>73092.149999999965</v>
      </c>
      <c r="H358" s="183">
        <v>0.18721980125648652</v>
      </c>
      <c r="I358" s="56"/>
      <c r="J358" s="5"/>
      <c r="K358" s="209" t="b">
        <f>IF(ABS(E358-SUM(E349:E357))&lt;0.001,TRUE,FALSE)</f>
        <v>1</v>
      </c>
    </row>
    <row r="359" spans="1:11" s="57" customFormat="1" ht="10.5" customHeight="1" x14ac:dyDescent="0.2">
      <c r="A359" s="6"/>
      <c r="B359" s="31" t="s">
        <v>139</v>
      </c>
      <c r="C359" s="308"/>
      <c r="D359" s="308"/>
      <c r="E359" s="308"/>
      <c r="F359" s="309"/>
      <c r="G359" s="309"/>
      <c r="H359" s="183"/>
      <c r="I359" s="56"/>
      <c r="J359" s="5"/>
    </row>
    <row r="360" spans="1:11" s="57" customFormat="1" ht="10.5" customHeight="1" x14ac:dyDescent="0.2">
      <c r="A360" s="6"/>
      <c r="B360" s="37" t="s">
        <v>140</v>
      </c>
      <c r="C360" s="306">
        <v>491804.070000001</v>
      </c>
      <c r="D360" s="306">
        <v>64964.070000000058</v>
      </c>
      <c r="E360" s="306">
        <v>556768.14000000118</v>
      </c>
      <c r="F360" s="307"/>
      <c r="G360" s="307">
        <v>2246.9800000000005</v>
      </c>
      <c r="H360" s="182"/>
      <c r="I360" s="56"/>
      <c r="J360" s="5"/>
      <c r="K360" s="209"/>
    </row>
    <row r="361" spans="1:11" s="57" customFormat="1" ht="10.5" customHeight="1" x14ac:dyDescent="0.2">
      <c r="A361" s="6"/>
      <c r="B361" s="37" t="s">
        <v>179</v>
      </c>
      <c r="C361" s="364">
        <v>62866.039999999906</v>
      </c>
      <c r="D361" s="306">
        <v>6435706.6999999601</v>
      </c>
      <c r="E361" s="306">
        <v>6498572.7399999611</v>
      </c>
      <c r="F361" s="307">
        <v>3050.7</v>
      </c>
      <c r="G361" s="307">
        <v>25312.329999999987</v>
      </c>
      <c r="H361" s="182">
        <v>0.22961698554990351</v>
      </c>
      <c r="I361" s="56"/>
      <c r="J361" s="5"/>
      <c r="K361" s="209"/>
    </row>
    <row r="362" spans="1:11" s="57" customFormat="1" ht="10.5" customHeight="1" x14ac:dyDescent="0.2">
      <c r="A362" s="6"/>
      <c r="B362" s="37" t="s">
        <v>223</v>
      </c>
      <c r="C362" s="306">
        <v>834.5</v>
      </c>
      <c r="D362" s="306">
        <v>159469.37999999998</v>
      </c>
      <c r="E362" s="306">
        <v>160303.87999999998</v>
      </c>
      <c r="F362" s="307"/>
      <c r="G362" s="307">
        <v>586.24</v>
      </c>
      <c r="H362" s="182">
        <v>6.2026828149137403E-2</v>
      </c>
      <c r="I362" s="56"/>
      <c r="J362" s="5"/>
    </row>
    <row r="363" spans="1:11" s="60" customFormat="1" ht="10.5" customHeight="1" x14ac:dyDescent="0.2">
      <c r="A363" s="24"/>
      <c r="B363" s="37" t="s">
        <v>498</v>
      </c>
      <c r="C363" s="306"/>
      <c r="D363" s="306">
        <v>490</v>
      </c>
      <c r="E363" s="306">
        <v>490</v>
      </c>
      <c r="F363" s="307"/>
      <c r="G363" s="307"/>
      <c r="H363" s="182"/>
      <c r="I363" s="59"/>
      <c r="J363" s="5"/>
    </row>
    <row r="364" spans="1:11" s="60" customFormat="1" ht="10.5" customHeight="1" x14ac:dyDescent="0.2">
      <c r="A364" s="24"/>
      <c r="B364" s="574" t="s">
        <v>456</v>
      </c>
      <c r="C364" s="306"/>
      <c r="D364" s="306"/>
      <c r="E364" s="306"/>
      <c r="F364" s="307"/>
      <c r="G364" s="307"/>
      <c r="H364" s="182"/>
      <c r="I364" s="59"/>
      <c r="J364" s="5"/>
    </row>
    <row r="365" spans="1:11" s="60" customFormat="1" ht="10.5" hidden="1" customHeight="1" x14ac:dyDescent="0.2">
      <c r="A365" s="24"/>
      <c r="B365" s="574"/>
      <c r="C365" s="306"/>
      <c r="D365" s="306"/>
      <c r="E365" s="306"/>
      <c r="F365" s="307"/>
      <c r="G365" s="307"/>
      <c r="H365" s="182"/>
      <c r="I365" s="59"/>
      <c r="J365" s="5"/>
    </row>
    <row r="366" spans="1:11" s="57" customFormat="1" x14ac:dyDescent="0.2">
      <c r="A366" s="6"/>
      <c r="B366" s="16" t="s">
        <v>423</v>
      </c>
      <c r="C366" s="306"/>
      <c r="D366" s="306"/>
      <c r="E366" s="306"/>
      <c r="F366" s="307"/>
      <c r="G366" s="307"/>
      <c r="H366" s="182"/>
      <c r="I366" s="56"/>
      <c r="K366" s="60"/>
    </row>
    <row r="367" spans="1:11" s="60" customFormat="1" ht="17.25" customHeight="1" x14ac:dyDescent="0.2">
      <c r="A367" s="24"/>
      <c r="B367" s="37" t="s">
        <v>280</v>
      </c>
      <c r="C367" s="306"/>
      <c r="D367" s="306">
        <v>-50126.259999999958</v>
      </c>
      <c r="E367" s="306">
        <v>-50126.259999999958</v>
      </c>
      <c r="F367" s="307"/>
      <c r="G367" s="307">
        <v>-237.92000000000002</v>
      </c>
      <c r="H367" s="182">
        <v>0.63094490912326706</v>
      </c>
      <c r="I367" s="59"/>
    </row>
    <row r="368" spans="1:11" s="60" customFormat="1" ht="17.25" customHeight="1" x14ac:dyDescent="0.2">
      <c r="A368" s="24"/>
      <c r="B368" s="35" t="s">
        <v>143</v>
      </c>
      <c r="C368" s="308">
        <v>555504.6100000008</v>
      </c>
      <c r="D368" s="308">
        <v>6610503.8899999596</v>
      </c>
      <c r="E368" s="308">
        <v>7166008.4999999618</v>
      </c>
      <c r="F368" s="309">
        <v>3050.7</v>
      </c>
      <c r="G368" s="309">
        <v>27907.629999999986</v>
      </c>
      <c r="H368" s="183">
        <v>0.32312558480523101</v>
      </c>
      <c r="I368" s="59"/>
      <c r="K368" s="209" t="b">
        <f>IF(ABS(E368-SUM(E360:E367))&lt;0.001,TRUE,FALSE)</f>
        <v>1</v>
      </c>
    </row>
    <row r="369" spans="1:11" s="60" customFormat="1" ht="17.25" customHeight="1" x14ac:dyDescent="0.2">
      <c r="A369" s="24"/>
      <c r="B369" s="31" t="s">
        <v>466</v>
      </c>
      <c r="C369" s="308"/>
      <c r="D369" s="308"/>
      <c r="E369" s="308"/>
      <c r="F369" s="309"/>
      <c r="G369" s="309"/>
      <c r="H369" s="183"/>
      <c r="I369" s="59"/>
      <c r="K369" s="209"/>
    </row>
    <row r="370" spans="1:11" s="60" customFormat="1" ht="11.25" customHeight="1" x14ac:dyDescent="0.2">
      <c r="A370" s="24"/>
      <c r="B370" s="37" t="s">
        <v>468</v>
      </c>
      <c r="C370" s="306">
        <v>4659780.17</v>
      </c>
      <c r="D370" s="306">
        <v>678444</v>
      </c>
      <c r="E370" s="306">
        <v>5338224.17</v>
      </c>
      <c r="F370" s="307"/>
      <c r="G370" s="307">
        <v>17012</v>
      </c>
      <c r="H370" s="182"/>
      <c r="I370" s="59"/>
      <c r="K370" s="209"/>
    </row>
    <row r="371" spans="1:11" s="60" customFormat="1" ht="17.25" customHeight="1" x14ac:dyDescent="0.2">
      <c r="A371" s="24"/>
      <c r="B371" s="35" t="s">
        <v>467</v>
      </c>
      <c r="C371" s="308">
        <v>4659780.17</v>
      </c>
      <c r="D371" s="308">
        <v>678444</v>
      </c>
      <c r="E371" s="308">
        <v>5338224.17</v>
      </c>
      <c r="F371" s="309"/>
      <c r="G371" s="309">
        <v>17012</v>
      </c>
      <c r="H371" s="183"/>
      <c r="I371" s="59"/>
      <c r="K371" s="209"/>
    </row>
    <row r="372" spans="1:11" s="57" customFormat="1" ht="10.5" customHeight="1" x14ac:dyDescent="0.2">
      <c r="A372" s="6"/>
      <c r="B372" s="31" t="s">
        <v>122</v>
      </c>
      <c r="C372" s="308"/>
      <c r="D372" s="308"/>
      <c r="E372" s="308"/>
      <c r="F372" s="309"/>
      <c r="G372" s="309"/>
      <c r="H372" s="183"/>
      <c r="I372" s="56"/>
      <c r="J372" s="5"/>
    </row>
    <row r="373" spans="1:11" s="57" customFormat="1" ht="10.5" customHeight="1" x14ac:dyDescent="0.2">
      <c r="A373" s="6"/>
      <c r="B373" s="37" t="s">
        <v>144</v>
      </c>
      <c r="C373" s="306">
        <v>1429.7199999999982</v>
      </c>
      <c r="D373" s="306">
        <v>17379.870000000006</v>
      </c>
      <c r="E373" s="306">
        <v>18809.590000000004</v>
      </c>
      <c r="F373" s="307"/>
      <c r="G373" s="307">
        <v>1.0900000000000001</v>
      </c>
      <c r="H373" s="182">
        <v>-0.16201226580605854</v>
      </c>
      <c r="I373" s="56"/>
      <c r="J373" s="5"/>
      <c r="K373" s="209"/>
    </row>
    <row r="374" spans="1:11" s="57" customFormat="1" ht="10.5" customHeight="1" x14ac:dyDescent="0.2">
      <c r="A374" s="6"/>
      <c r="B374" s="37" t="s">
        <v>224</v>
      </c>
      <c r="C374" s="306">
        <v>160.19000000000008</v>
      </c>
      <c r="D374" s="306">
        <v>12766.000000000002</v>
      </c>
      <c r="E374" s="306">
        <v>12926.190000000002</v>
      </c>
      <c r="F374" s="307"/>
      <c r="G374" s="307"/>
      <c r="H374" s="182">
        <v>0.30226881189615029</v>
      </c>
      <c r="I374" s="56"/>
      <c r="J374" s="5"/>
      <c r="K374" s="63"/>
    </row>
    <row r="375" spans="1:11" s="57" customFormat="1" ht="10.5" hidden="1" customHeight="1" x14ac:dyDescent="0.2">
      <c r="A375" s="6"/>
      <c r="B375" s="37"/>
      <c r="C375" s="306"/>
      <c r="D375" s="306"/>
      <c r="E375" s="306"/>
      <c r="F375" s="307"/>
      <c r="G375" s="307"/>
      <c r="H375" s="182"/>
      <c r="I375" s="56"/>
      <c r="J375" s="5"/>
      <c r="K375" s="63"/>
    </row>
    <row r="376" spans="1:11" s="57" customFormat="1" ht="10.5" hidden="1" customHeight="1" x14ac:dyDescent="0.2">
      <c r="A376" s="6"/>
      <c r="B376" s="37"/>
      <c r="C376" s="306"/>
      <c r="D376" s="306"/>
      <c r="E376" s="306"/>
      <c r="F376" s="307"/>
      <c r="G376" s="307"/>
      <c r="H376" s="182"/>
      <c r="I376" s="56"/>
      <c r="J376" s="5"/>
      <c r="K376" s="63"/>
    </row>
    <row r="377" spans="1:11" s="60" customFormat="1" ht="10.5" customHeight="1" x14ac:dyDescent="0.2">
      <c r="A377" s="24"/>
      <c r="B377" s="16" t="s">
        <v>423</v>
      </c>
      <c r="C377" s="306"/>
      <c r="D377" s="306"/>
      <c r="E377" s="306"/>
      <c r="F377" s="307"/>
      <c r="G377" s="307"/>
      <c r="H377" s="182"/>
      <c r="I377" s="59"/>
      <c r="J377" s="5"/>
    </row>
    <row r="378" spans="1:11" s="63" customFormat="1" ht="14.25" customHeight="1" x14ac:dyDescent="0.2">
      <c r="A378" s="61"/>
      <c r="B378" s="35" t="s">
        <v>120</v>
      </c>
      <c r="C378" s="308">
        <v>1589.9099999999983</v>
      </c>
      <c r="D378" s="308">
        <v>30145.870000000006</v>
      </c>
      <c r="E378" s="308">
        <v>31735.780000000006</v>
      </c>
      <c r="F378" s="309"/>
      <c r="G378" s="309">
        <v>1.0900000000000001</v>
      </c>
      <c r="H378" s="183">
        <v>-1.9654615526238151E-2</v>
      </c>
      <c r="I378" s="62"/>
      <c r="K378" s="209" t="b">
        <f>IF(ABS(E378-SUM(E373:E377))&lt;0.001,TRUE,FALSE)</f>
        <v>1</v>
      </c>
    </row>
    <row r="379" spans="1:11" s="63" customFormat="1" ht="14.25" customHeight="1" x14ac:dyDescent="0.2">
      <c r="A379" s="61"/>
      <c r="B379" s="31" t="s">
        <v>244</v>
      </c>
      <c r="C379" s="308"/>
      <c r="D379" s="308"/>
      <c r="E379" s="308"/>
      <c r="F379" s="309"/>
      <c r="G379" s="309"/>
      <c r="H379" s="183"/>
      <c r="I379" s="62"/>
      <c r="K379" s="60"/>
    </row>
    <row r="380" spans="1:11" s="60" customFormat="1" ht="11.25" customHeight="1" x14ac:dyDescent="0.2">
      <c r="A380" s="24"/>
      <c r="B380" s="37" t="s">
        <v>144</v>
      </c>
      <c r="C380" s="306"/>
      <c r="D380" s="306">
        <v>2.1800000000000002</v>
      </c>
      <c r="E380" s="306">
        <v>2.1800000000000002</v>
      </c>
      <c r="F380" s="307"/>
      <c r="G380" s="307"/>
      <c r="H380" s="182"/>
      <c r="I380" s="59"/>
      <c r="J380" s="5"/>
      <c r="K380" s="57"/>
    </row>
    <row r="381" spans="1:11" s="57" customFormat="1" ht="10.5" customHeight="1" x14ac:dyDescent="0.2">
      <c r="A381" s="6"/>
      <c r="B381" s="37" t="s">
        <v>125</v>
      </c>
      <c r="C381" s="306">
        <v>923239.91000000853</v>
      </c>
      <c r="D381" s="306">
        <v>4604102.4439999657</v>
      </c>
      <c r="E381" s="306">
        <v>5527342.3539999742</v>
      </c>
      <c r="F381" s="307"/>
      <c r="G381" s="307">
        <v>18758.879999999994</v>
      </c>
      <c r="H381" s="182">
        <v>-2.7668601065869769E-2</v>
      </c>
      <c r="I381" s="56"/>
      <c r="J381" s="5"/>
    </row>
    <row r="382" spans="1:11" s="57" customFormat="1" ht="10.5" customHeight="1" x14ac:dyDescent="0.2">
      <c r="A382" s="6"/>
      <c r="B382" s="37" t="s">
        <v>126</v>
      </c>
      <c r="C382" s="306">
        <v>1609.5099999999991</v>
      </c>
      <c r="D382" s="306">
        <v>8990.5999999999985</v>
      </c>
      <c r="E382" s="306">
        <v>10600.109999999997</v>
      </c>
      <c r="F382" s="307"/>
      <c r="G382" s="307"/>
      <c r="H382" s="182"/>
      <c r="I382" s="56"/>
      <c r="J382" s="5"/>
    </row>
    <row r="383" spans="1:11" s="57" customFormat="1" ht="10.5" customHeight="1" x14ac:dyDescent="0.2">
      <c r="A383" s="6"/>
      <c r="B383" s="37" t="s">
        <v>127</v>
      </c>
      <c r="C383" s="306">
        <v>319707.38</v>
      </c>
      <c r="D383" s="306">
        <v>3451902.8499999996</v>
      </c>
      <c r="E383" s="306">
        <v>3771610.2299999995</v>
      </c>
      <c r="F383" s="307"/>
      <c r="G383" s="307">
        <v>11928.96</v>
      </c>
      <c r="H383" s="182"/>
      <c r="I383" s="56"/>
      <c r="J383" s="5"/>
    </row>
    <row r="384" spans="1:11" s="57" customFormat="1" ht="10.5" customHeight="1" x14ac:dyDescent="0.2">
      <c r="A384" s="6"/>
      <c r="B384" s="37" t="s">
        <v>133</v>
      </c>
      <c r="C384" s="306">
        <v>69526.479999999981</v>
      </c>
      <c r="D384" s="306">
        <v>261238.25999999998</v>
      </c>
      <c r="E384" s="306">
        <v>330764.73999999993</v>
      </c>
      <c r="F384" s="307"/>
      <c r="G384" s="307">
        <v>1132.48</v>
      </c>
      <c r="H384" s="182">
        <v>0.77643836087294282</v>
      </c>
      <c r="I384" s="56"/>
      <c r="J384" s="5"/>
    </row>
    <row r="385" spans="1:11" s="57" customFormat="1" ht="10.5" customHeight="1" x14ac:dyDescent="0.2">
      <c r="A385" s="6"/>
      <c r="B385" s="37" t="s">
        <v>134</v>
      </c>
      <c r="C385" s="306">
        <v>2824.97</v>
      </c>
      <c r="D385" s="306">
        <v>42420.260000000024</v>
      </c>
      <c r="E385" s="306">
        <v>45245.230000000025</v>
      </c>
      <c r="F385" s="307"/>
      <c r="G385" s="307">
        <v>197.9</v>
      </c>
      <c r="H385" s="182">
        <v>-0.56101215945020688</v>
      </c>
      <c r="I385" s="56"/>
      <c r="J385" s="5"/>
    </row>
    <row r="386" spans="1:11" s="57" customFormat="1" ht="10.5" customHeight="1" x14ac:dyDescent="0.2">
      <c r="A386" s="6"/>
      <c r="B386" s="37" t="s">
        <v>24</v>
      </c>
      <c r="C386" s="306">
        <v>309070.39</v>
      </c>
      <c r="D386" s="306">
        <v>317171.97000000009</v>
      </c>
      <c r="E386" s="306">
        <v>626242.36000000022</v>
      </c>
      <c r="F386" s="307"/>
      <c r="G386" s="307">
        <v>1588.5399999999997</v>
      </c>
      <c r="H386" s="182">
        <v>0.21901336788800729</v>
      </c>
      <c r="I386" s="56"/>
      <c r="J386" s="5"/>
      <c r="K386" s="5"/>
    </row>
    <row r="387" spans="1:11" s="57" customFormat="1" ht="10.5" customHeight="1" x14ac:dyDescent="0.2">
      <c r="A387" s="6"/>
      <c r="B387" s="37" t="s">
        <v>138</v>
      </c>
      <c r="C387" s="306">
        <v>80167.380000000019</v>
      </c>
      <c r="D387" s="306">
        <v>76368.17</v>
      </c>
      <c r="E387" s="306">
        <v>156535.54999999999</v>
      </c>
      <c r="F387" s="307"/>
      <c r="G387" s="307">
        <v>242.96</v>
      </c>
      <c r="H387" s="182">
        <v>0.2977078068205794</v>
      </c>
      <c r="I387" s="56"/>
      <c r="J387" s="5"/>
    </row>
    <row r="388" spans="1:11" s="57" customFormat="1" ht="10.5" customHeight="1" x14ac:dyDescent="0.2">
      <c r="A388" s="6"/>
      <c r="B388" s="37" t="s">
        <v>34</v>
      </c>
      <c r="C388" s="306">
        <v>3842220.759999977</v>
      </c>
      <c r="D388" s="306">
        <v>814999.52</v>
      </c>
      <c r="E388" s="306">
        <v>4657220.2799999779</v>
      </c>
      <c r="F388" s="307"/>
      <c r="G388" s="307">
        <v>7741.1699999999992</v>
      </c>
      <c r="H388" s="182">
        <v>3.263281538740892E-2</v>
      </c>
      <c r="I388" s="56"/>
      <c r="J388" s="5"/>
    </row>
    <row r="389" spans="1:11" s="57" customFormat="1" ht="10.5" customHeight="1" x14ac:dyDescent="0.2">
      <c r="A389" s="6"/>
      <c r="B389" s="37" t="s">
        <v>140</v>
      </c>
      <c r="C389" s="306">
        <v>1803.1600000000003</v>
      </c>
      <c r="D389" s="306">
        <v>221.38</v>
      </c>
      <c r="E389" s="306">
        <v>2024.5400000000004</v>
      </c>
      <c r="F389" s="307"/>
      <c r="G389" s="307"/>
      <c r="H389" s="182"/>
      <c r="I389" s="56"/>
    </row>
    <row r="390" spans="1:11" s="57" customFormat="1" ht="10.5" customHeight="1" x14ac:dyDescent="0.2">
      <c r="A390" s="6"/>
      <c r="B390" s="37" t="s">
        <v>129</v>
      </c>
      <c r="C390" s="306">
        <v>289738.56999999855</v>
      </c>
      <c r="D390" s="306">
        <v>2594632.7600000002</v>
      </c>
      <c r="E390" s="306">
        <v>2884371.3299999987</v>
      </c>
      <c r="F390" s="307"/>
      <c r="G390" s="307">
        <v>11244.16</v>
      </c>
      <c r="H390" s="182">
        <v>0.18038481721444311</v>
      </c>
      <c r="I390" s="56"/>
    </row>
    <row r="391" spans="1:11" s="57" customFormat="1" ht="10.5" customHeight="1" x14ac:dyDescent="0.2">
      <c r="A391" s="6"/>
      <c r="B391" s="37" t="s">
        <v>381</v>
      </c>
      <c r="C391" s="306">
        <v>1830.9000000000008</v>
      </c>
      <c r="D391" s="306">
        <v>2939</v>
      </c>
      <c r="E391" s="306">
        <v>4769.9000000000005</v>
      </c>
      <c r="F391" s="307"/>
      <c r="G391" s="307"/>
      <c r="H391" s="182">
        <v>0.61123496824753398</v>
      </c>
      <c r="I391" s="56"/>
      <c r="J391" s="5"/>
    </row>
    <row r="392" spans="1:11" s="57" customFormat="1" ht="10.5" customHeight="1" x14ac:dyDescent="0.2">
      <c r="A392" s="6"/>
      <c r="B392" s="16" t="s">
        <v>427</v>
      </c>
      <c r="C392" s="306"/>
      <c r="D392" s="306">
        <v>100</v>
      </c>
      <c r="E392" s="306">
        <v>100</v>
      </c>
      <c r="F392" s="307"/>
      <c r="G392" s="307"/>
      <c r="H392" s="182">
        <v>0.25</v>
      </c>
      <c r="I392" s="56"/>
      <c r="J392" s="5"/>
    </row>
    <row r="393" spans="1:11" s="57" customFormat="1" ht="10.5" customHeight="1" x14ac:dyDescent="0.2">
      <c r="A393" s="6"/>
      <c r="B393" s="37" t="s">
        <v>353</v>
      </c>
      <c r="C393" s="306"/>
      <c r="D393" s="306"/>
      <c r="E393" s="306"/>
      <c r="F393" s="307"/>
      <c r="G393" s="307"/>
      <c r="H393" s="182"/>
      <c r="I393" s="56"/>
      <c r="J393" s="5"/>
    </row>
    <row r="394" spans="1:11" s="57" customFormat="1" ht="10.5" customHeight="1" x14ac:dyDescent="0.2">
      <c r="A394" s="6"/>
      <c r="B394" s="37" t="s">
        <v>415</v>
      </c>
      <c r="C394" s="306"/>
      <c r="D394" s="306"/>
      <c r="E394" s="306"/>
      <c r="F394" s="307"/>
      <c r="G394" s="307"/>
      <c r="H394" s="182"/>
      <c r="I394" s="56"/>
      <c r="J394" s="5"/>
    </row>
    <row r="395" spans="1:11" s="57" customFormat="1" ht="10.5" customHeight="1" x14ac:dyDescent="0.2">
      <c r="A395" s="6"/>
      <c r="B395" s="37" t="s">
        <v>179</v>
      </c>
      <c r="C395" s="306">
        <v>550.86</v>
      </c>
      <c r="D395" s="306">
        <v>53894.04</v>
      </c>
      <c r="E395" s="306">
        <v>54444.9</v>
      </c>
      <c r="F395" s="307"/>
      <c r="G395" s="307">
        <v>30</v>
      </c>
      <c r="H395" s="182">
        <v>0.38040713274624838</v>
      </c>
      <c r="I395" s="56"/>
      <c r="J395" s="5"/>
    </row>
    <row r="396" spans="1:11" s="57" customFormat="1" ht="10.5" customHeight="1" x14ac:dyDescent="0.2">
      <c r="A396" s="6"/>
      <c r="B396" s="37" t="s">
        <v>468</v>
      </c>
      <c r="C396" s="306">
        <v>18402</v>
      </c>
      <c r="D396" s="306">
        <v>5663</v>
      </c>
      <c r="E396" s="306">
        <v>24065</v>
      </c>
      <c r="F396" s="307"/>
      <c r="G396" s="307"/>
      <c r="H396" s="182"/>
      <c r="I396" s="56"/>
      <c r="J396" s="5"/>
    </row>
    <row r="397" spans="1:11" s="57" customFormat="1" ht="10.5" customHeight="1" x14ac:dyDescent="0.2">
      <c r="A397" s="6"/>
      <c r="B397" s="575" t="s">
        <v>460</v>
      </c>
      <c r="C397" s="306"/>
      <c r="D397" s="306"/>
      <c r="E397" s="306"/>
      <c r="F397" s="307"/>
      <c r="G397" s="307"/>
      <c r="H397" s="182"/>
      <c r="I397" s="56"/>
      <c r="J397" s="5"/>
    </row>
    <row r="398" spans="1:11" s="57" customFormat="1" ht="10.5" customHeight="1" x14ac:dyDescent="0.2">
      <c r="A398" s="6"/>
      <c r="B398" s="575" t="s">
        <v>488</v>
      </c>
      <c r="C398" s="306"/>
      <c r="D398" s="306"/>
      <c r="E398" s="306"/>
      <c r="F398" s="307"/>
      <c r="G398" s="307"/>
      <c r="H398" s="182"/>
      <c r="I398" s="56"/>
      <c r="J398" s="5"/>
    </row>
    <row r="399" spans="1:11" s="57" customFormat="1" ht="10.5" customHeight="1" x14ac:dyDescent="0.2">
      <c r="A399" s="6"/>
      <c r="B399" s="16" t="s">
        <v>423</v>
      </c>
      <c r="C399" s="306">
        <v>12</v>
      </c>
      <c r="D399" s="306">
        <v>13110</v>
      </c>
      <c r="E399" s="306">
        <v>13122</v>
      </c>
      <c r="F399" s="307"/>
      <c r="G399" s="307"/>
      <c r="H399" s="182"/>
      <c r="I399" s="56"/>
      <c r="J399" s="5"/>
    </row>
    <row r="400" spans="1:11" s="60" customFormat="1" ht="12.75" customHeight="1" x14ac:dyDescent="0.2">
      <c r="A400" s="24"/>
      <c r="B400" s="37" t="s">
        <v>280</v>
      </c>
      <c r="C400" s="306"/>
      <c r="D400" s="306">
        <v>-245922.59</v>
      </c>
      <c r="E400" s="306">
        <v>-245922.59</v>
      </c>
      <c r="F400" s="307"/>
      <c r="G400" s="307">
        <v>-995.9</v>
      </c>
      <c r="H400" s="182">
        <v>0.59640442771659186</v>
      </c>
      <c r="I400" s="59"/>
      <c r="J400" s="5"/>
    </row>
    <row r="401" spans="1:11" s="57" customFormat="1" x14ac:dyDescent="0.2">
      <c r="A401" s="6"/>
      <c r="B401" s="35" t="s">
        <v>246</v>
      </c>
      <c r="C401" s="308">
        <v>5860704.2699999847</v>
      </c>
      <c r="D401" s="308">
        <v>12001833.843999965</v>
      </c>
      <c r="E401" s="308">
        <v>17862538.113999948</v>
      </c>
      <c r="F401" s="309"/>
      <c r="G401" s="309">
        <v>51869.149999999994</v>
      </c>
      <c r="H401" s="183">
        <v>9.6435783827616195E-2</v>
      </c>
      <c r="I401" s="56"/>
      <c r="K401" s="209" t="b">
        <f>IF(ABS(E401-SUM(E380:E400))&lt;0.001,TRUE,FALSE)</f>
        <v>1</v>
      </c>
    </row>
    <row r="402" spans="1:11" s="60" customFormat="1" ht="13.5" customHeight="1" x14ac:dyDescent="0.2">
      <c r="A402" s="24"/>
      <c r="B402" s="35" t="s">
        <v>287</v>
      </c>
      <c r="C402" s="308">
        <v>341704300.46999764</v>
      </c>
      <c r="D402" s="308">
        <v>952088670.34434187</v>
      </c>
      <c r="E402" s="308">
        <v>1293792970.8143392</v>
      </c>
      <c r="F402" s="309">
        <v>16118732.540000033</v>
      </c>
      <c r="G402" s="309">
        <v>5317116.8099999949</v>
      </c>
      <c r="H402" s="183">
        <v>0.11399337373894403</v>
      </c>
      <c r="I402" s="59"/>
      <c r="K402" s="209" t="b">
        <f>IF(ABS(E402-SUM(E323,E336,E347,E358,E368,E371,E378,E401))&lt;0.001,TRUE,FALSE)</f>
        <v>1</v>
      </c>
    </row>
    <row r="403" spans="1:11" s="60" customFormat="1" ht="10.5" customHeight="1" x14ac:dyDescent="0.2">
      <c r="A403" s="24"/>
      <c r="B403" s="31" t="s">
        <v>145</v>
      </c>
      <c r="C403" s="308"/>
      <c r="D403" s="308"/>
      <c r="E403" s="308"/>
      <c r="F403" s="309"/>
      <c r="G403" s="309"/>
      <c r="H403" s="183"/>
      <c r="I403" s="59"/>
      <c r="J403" s="5"/>
    </row>
    <row r="404" spans="1:11" s="60" customFormat="1" ht="10.5" customHeight="1" x14ac:dyDescent="0.2">
      <c r="A404" s="24"/>
      <c r="B404" s="37" t="s">
        <v>146</v>
      </c>
      <c r="C404" s="306">
        <v>143378056.20999813</v>
      </c>
      <c r="D404" s="306">
        <v>170608205.57073605</v>
      </c>
      <c r="E404" s="306">
        <v>313986261.78073412</v>
      </c>
      <c r="F404" s="307">
        <v>29470527.844783999</v>
      </c>
      <c r="G404" s="307">
        <v>2153286.3964480008</v>
      </c>
      <c r="H404" s="182">
        <v>-3.2194453668128675E-2</v>
      </c>
      <c r="I404" s="59"/>
      <c r="J404" s="5"/>
    </row>
    <row r="405" spans="1:11" s="60" customFormat="1" ht="10.5" customHeight="1" x14ac:dyDescent="0.2">
      <c r="A405" s="24"/>
      <c r="B405" s="37" t="s">
        <v>442</v>
      </c>
      <c r="C405" s="306">
        <v>347330.99999999919</v>
      </c>
      <c r="D405" s="306">
        <v>194172.90999999977</v>
      </c>
      <c r="E405" s="306">
        <v>541503.90999999898</v>
      </c>
      <c r="F405" s="307">
        <v>21963.070000000003</v>
      </c>
      <c r="G405" s="307">
        <v>2534.6199999999994</v>
      </c>
      <c r="H405" s="182">
        <v>-0.13541965468958073</v>
      </c>
      <c r="I405" s="59"/>
      <c r="J405" s="5"/>
    </row>
    <row r="406" spans="1:11" s="60" customFormat="1" ht="10.5" customHeight="1" x14ac:dyDescent="0.2">
      <c r="A406" s="24"/>
      <c r="B406" s="37" t="s">
        <v>147</v>
      </c>
      <c r="C406" s="306">
        <v>475132.11000000266</v>
      </c>
      <c r="D406" s="306">
        <v>576500.79000002448</v>
      </c>
      <c r="E406" s="306">
        <v>1051632.9000000269</v>
      </c>
      <c r="F406" s="307">
        <v>85708.699999999735</v>
      </c>
      <c r="G406" s="307">
        <v>4059.6599999999903</v>
      </c>
      <c r="H406" s="182">
        <v>4.5413286828948074E-2</v>
      </c>
      <c r="I406" s="59"/>
      <c r="J406" s="5"/>
    </row>
    <row r="407" spans="1:11" s="60" customFormat="1" ht="10.5" customHeight="1" x14ac:dyDescent="0.2">
      <c r="A407" s="24"/>
      <c r="B407" s="37" t="s">
        <v>148</v>
      </c>
      <c r="C407" s="306">
        <v>2748008.9600004563</v>
      </c>
      <c r="D407" s="306">
        <v>3552446.0100000543</v>
      </c>
      <c r="E407" s="306">
        <v>6300454.970000511</v>
      </c>
      <c r="F407" s="307">
        <v>487793.5699999996</v>
      </c>
      <c r="G407" s="307">
        <v>28166.120000000137</v>
      </c>
      <c r="H407" s="182">
        <v>1.4225220074083111E-2</v>
      </c>
      <c r="I407" s="59"/>
      <c r="J407" s="5"/>
    </row>
    <row r="408" spans="1:11" s="60" customFormat="1" ht="10.5" customHeight="1" x14ac:dyDescent="0.2">
      <c r="A408" s="24"/>
      <c r="B408" s="37" t="s">
        <v>125</v>
      </c>
      <c r="C408" s="306">
        <v>1169927.7799999805</v>
      </c>
      <c r="D408" s="306">
        <v>1348827.6699999629</v>
      </c>
      <c r="E408" s="306">
        <v>2518755.4499999424</v>
      </c>
      <c r="F408" s="307">
        <v>205122.60999999987</v>
      </c>
      <c r="G408" s="307">
        <v>25008.099999999977</v>
      </c>
      <c r="H408" s="182">
        <v>0.16228337847641772</v>
      </c>
      <c r="I408" s="59"/>
      <c r="J408" s="5"/>
      <c r="K408" s="57"/>
    </row>
    <row r="409" spans="1:11" s="60" customFormat="1" ht="10.5" customHeight="1" x14ac:dyDescent="0.2">
      <c r="A409" s="24"/>
      <c r="B409" s="37" t="s">
        <v>149</v>
      </c>
      <c r="C409" s="306">
        <v>26386.859999999731</v>
      </c>
      <c r="D409" s="306">
        <v>123591.24999999744</v>
      </c>
      <c r="E409" s="306">
        <v>149978.10999999716</v>
      </c>
      <c r="F409" s="307">
        <v>22.5</v>
      </c>
      <c r="G409" s="307">
        <v>527.02</v>
      </c>
      <c r="H409" s="182">
        <v>-0.13421214390432901</v>
      </c>
      <c r="I409" s="59"/>
      <c r="J409" s="5"/>
      <c r="K409" s="57"/>
    </row>
    <row r="410" spans="1:11" s="57" customFormat="1" ht="10.5" customHeight="1" x14ac:dyDescent="0.2">
      <c r="A410" s="6"/>
      <c r="B410" s="37" t="s">
        <v>435</v>
      </c>
      <c r="C410" s="306"/>
      <c r="D410" s="306"/>
      <c r="E410" s="306"/>
      <c r="F410" s="307"/>
      <c r="G410" s="307"/>
      <c r="H410" s="182"/>
      <c r="I410" s="56"/>
      <c r="J410" s="5"/>
    </row>
    <row r="411" spans="1:11" s="57" customFormat="1" ht="10.5" customHeight="1" x14ac:dyDescent="0.2">
      <c r="A411" s="6"/>
      <c r="B411" s="37" t="s">
        <v>281</v>
      </c>
      <c r="C411" s="306">
        <v>110.55</v>
      </c>
      <c r="D411" s="306">
        <v>-37970747</v>
      </c>
      <c r="E411" s="306">
        <v>-37970636.450000003</v>
      </c>
      <c r="F411" s="307">
        <v>-46704</v>
      </c>
      <c r="G411" s="307">
        <v>-275066</v>
      </c>
      <c r="H411" s="182">
        <v>0.71627795001289796</v>
      </c>
      <c r="I411" s="56"/>
      <c r="J411" s="5"/>
      <c r="K411" s="60"/>
    </row>
    <row r="412" spans="1:11" s="57" customFormat="1" ht="10.5" customHeight="1" x14ac:dyDescent="0.2">
      <c r="A412" s="6"/>
      <c r="B412" s="575" t="s">
        <v>461</v>
      </c>
      <c r="C412" s="306"/>
      <c r="D412" s="306"/>
      <c r="E412" s="306"/>
      <c r="F412" s="307"/>
      <c r="G412" s="307"/>
      <c r="H412" s="182"/>
      <c r="I412" s="56"/>
      <c r="J412" s="5"/>
      <c r="K412" s="60"/>
    </row>
    <row r="413" spans="1:11" s="57" customFormat="1" ht="10.5" customHeight="1" x14ac:dyDescent="0.2">
      <c r="A413" s="6"/>
      <c r="B413" s="575" t="s">
        <v>465</v>
      </c>
      <c r="C413" s="306"/>
      <c r="D413" s="306">
        <v>211046.62385000003</v>
      </c>
      <c r="E413" s="306">
        <v>211046.62385000003</v>
      </c>
      <c r="F413" s="307"/>
      <c r="G413" s="307"/>
      <c r="H413" s="182">
        <v>0.68229871692231758</v>
      </c>
      <c r="I413" s="56"/>
      <c r="J413" s="5"/>
      <c r="K413" s="60"/>
    </row>
    <row r="414" spans="1:11" s="57" customFormat="1" ht="10.5" customHeight="1" x14ac:dyDescent="0.2">
      <c r="A414" s="6"/>
      <c r="B414" s="575" t="s">
        <v>491</v>
      </c>
      <c r="C414" s="306"/>
      <c r="D414" s="306">
        <v>1064356.7999999863</v>
      </c>
      <c r="E414" s="306">
        <v>1064356.7999999863</v>
      </c>
      <c r="F414" s="307"/>
      <c r="G414" s="307">
        <v>8284.2999999999993</v>
      </c>
      <c r="H414" s="182"/>
      <c r="I414" s="56"/>
      <c r="J414" s="5"/>
      <c r="K414" s="60"/>
    </row>
    <row r="415" spans="1:11" s="60" customFormat="1" ht="10.5" customHeight="1" x14ac:dyDescent="0.2">
      <c r="A415" s="24"/>
      <c r="B415" s="41" t="s">
        <v>150</v>
      </c>
      <c r="C415" s="311">
        <v>148144953.46999857</v>
      </c>
      <c r="D415" s="311">
        <v>139708400.62458605</v>
      </c>
      <c r="E415" s="311">
        <v>287853354.09458464</v>
      </c>
      <c r="F415" s="312">
        <v>30224434.294783998</v>
      </c>
      <c r="G415" s="312">
        <v>1946800.2164480009</v>
      </c>
      <c r="H415" s="184">
        <v>-7.9222278034233873E-2</v>
      </c>
      <c r="I415" s="59"/>
      <c r="J415" s="5"/>
      <c r="K415" s="209" t="b">
        <f>IF(ABS(E415-SUM(E404:E414))&lt;0.001,TRUE,FALSE)</f>
        <v>1</v>
      </c>
    </row>
    <row r="416" spans="1:11" s="60" customFormat="1" ht="9" x14ac:dyDescent="0.15">
      <c r="A416" s="24"/>
      <c r="B416" s="265" t="s">
        <v>238</v>
      </c>
      <c r="C416" s="265"/>
      <c r="D416" s="265"/>
      <c r="E416" s="265"/>
      <c r="F416" s="265"/>
      <c r="G416" s="265"/>
      <c r="H416" s="265"/>
      <c r="I416" s="59"/>
    </row>
    <row r="417" spans="1:11" s="60" customFormat="1" ht="10.5" customHeight="1" x14ac:dyDescent="0.15">
      <c r="A417" s="24"/>
      <c r="B417" s="265" t="s">
        <v>249</v>
      </c>
      <c r="C417" s="265"/>
      <c r="D417" s="265"/>
      <c r="E417" s="265"/>
      <c r="F417" s="265"/>
      <c r="G417" s="265"/>
      <c r="H417" s="265"/>
      <c r="I417" s="59"/>
    </row>
    <row r="418" spans="1:11" s="60" customFormat="1" ht="10.5" customHeight="1" x14ac:dyDescent="0.15">
      <c r="A418" s="24"/>
      <c r="B418" s="265" t="s">
        <v>251</v>
      </c>
      <c r="C418" s="265"/>
      <c r="D418" s="265"/>
      <c r="E418" s="265"/>
      <c r="F418" s="265"/>
      <c r="G418" s="265"/>
      <c r="H418" s="265"/>
      <c r="I418" s="59"/>
    </row>
    <row r="419" spans="1:11" s="60" customFormat="1" ht="10.5" customHeight="1" x14ac:dyDescent="0.2">
      <c r="A419" s="24"/>
      <c r="B419" s="265" t="s">
        <v>376</v>
      </c>
      <c r="C419" s="210"/>
      <c r="D419" s="210"/>
      <c r="E419" s="210"/>
      <c r="F419" s="210"/>
      <c r="G419" s="210"/>
      <c r="H419" s="211"/>
      <c r="I419" s="59"/>
      <c r="K419" s="5"/>
    </row>
    <row r="420" spans="1:11" s="60" customFormat="1" ht="10.5" customHeight="1" x14ac:dyDescent="0.2">
      <c r="A420" s="24"/>
      <c r="B420" s="265" t="s">
        <v>431</v>
      </c>
      <c r="C420" s="210"/>
      <c r="D420" s="210"/>
      <c r="E420" s="210"/>
      <c r="F420" s="210"/>
      <c r="G420" s="210"/>
      <c r="H420" s="211"/>
      <c r="I420" s="59"/>
      <c r="K420" s="5"/>
    </row>
    <row r="421" spans="1:11" ht="15" customHeight="1" x14ac:dyDescent="0.25">
      <c r="B421" s="7" t="s">
        <v>288</v>
      </c>
      <c r="C421" s="8"/>
      <c r="D421" s="8"/>
      <c r="E421" s="8"/>
      <c r="F421" s="8"/>
      <c r="G421" s="8"/>
      <c r="H421" s="8"/>
      <c r="I421" s="8"/>
    </row>
    <row r="422" spans="1:11" x14ac:dyDescent="0.2">
      <c r="B422" s="9"/>
      <c r="C422" s="10" t="str">
        <f>$C$3</f>
        <v>MOIS D'OCTOBRE 2024</v>
      </c>
      <c r="D422" s="11"/>
    </row>
    <row r="423" spans="1:11" ht="19.5" customHeight="1" x14ac:dyDescent="0.2">
      <c r="B423" s="12" t="str">
        <f>B305</f>
        <v xml:space="preserve">             I - ASSURANCE MALADIE : DÉPENSES en milliers d'euros</v>
      </c>
      <c r="C423" s="13"/>
      <c r="D423" s="13"/>
      <c r="E423" s="13"/>
      <c r="F423" s="13"/>
      <c r="G423" s="13"/>
      <c r="H423" s="14"/>
      <c r="I423" s="15"/>
    </row>
    <row r="424" spans="1:11" ht="13.5" customHeight="1" x14ac:dyDescent="0.2">
      <c r="B424" s="16" t="s">
        <v>7</v>
      </c>
      <c r="C424" s="17" t="s">
        <v>1</v>
      </c>
      <c r="D424" s="17" t="s">
        <v>2</v>
      </c>
      <c r="E424" s="17" t="s">
        <v>6</v>
      </c>
      <c r="F424" s="219" t="s">
        <v>242</v>
      </c>
      <c r="G424" s="219" t="s">
        <v>237</v>
      </c>
      <c r="H424" s="19" t="str">
        <f>$H$5</f>
        <v>PCAP</v>
      </c>
      <c r="I424" s="23"/>
      <c r="K424" s="57"/>
    </row>
    <row r="425" spans="1:11" ht="10.5" customHeight="1" x14ac:dyDescent="0.2">
      <c r="B425" s="21"/>
      <c r="C425" s="44" t="s">
        <v>5</v>
      </c>
      <c r="D425" s="44" t="s">
        <v>5</v>
      </c>
      <c r="E425" s="44"/>
      <c r="F425" s="220"/>
      <c r="G425" s="220" t="s">
        <v>239</v>
      </c>
      <c r="H425" s="22" t="str">
        <f>$H$6</f>
        <v>en %</v>
      </c>
      <c r="I425" s="23"/>
      <c r="K425" s="60"/>
    </row>
    <row r="426" spans="1:11" s="57" customFormat="1" ht="12" customHeight="1" x14ac:dyDescent="0.2">
      <c r="A426" s="6"/>
      <c r="B426" s="31" t="s">
        <v>152</v>
      </c>
      <c r="C426" s="55"/>
      <c r="D426" s="55"/>
      <c r="E426" s="55"/>
      <c r="F426" s="225"/>
      <c r="G426" s="225"/>
      <c r="H426" s="182"/>
      <c r="I426" s="56"/>
    </row>
    <row r="427" spans="1:11" s="60" customFormat="1" ht="14.25" customHeight="1" x14ac:dyDescent="0.2">
      <c r="A427" s="24"/>
      <c r="B427" s="16" t="s">
        <v>12</v>
      </c>
      <c r="C427" s="306"/>
      <c r="D427" s="306">
        <v>1838404129.9599829</v>
      </c>
      <c r="E427" s="306">
        <v>1838404129.9599829</v>
      </c>
      <c r="F427" s="306">
        <v>3352308.5199999986</v>
      </c>
      <c r="G427" s="306">
        <v>9335412.7200000007</v>
      </c>
      <c r="H427" s="182">
        <v>8.4583667599544388E-2</v>
      </c>
      <c r="I427" s="59"/>
      <c r="K427" s="57"/>
    </row>
    <row r="428" spans="1:11" s="57" customFormat="1" ht="10.5" customHeight="1" x14ac:dyDescent="0.2">
      <c r="A428" s="6"/>
      <c r="B428" s="16" t="s">
        <v>10</v>
      </c>
      <c r="C428" s="306">
        <v>435338500.76999164</v>
      </c>
      <c r="D428" s="306">
        <v>15882.769999999928</v>
      </c>
      <c r="E428" s="306">
        <v>435354383.53999162</v>
      </c>
      <c r="F428" s="307">
        <v>14251.410000000003</v>
      </c>
      <c r="G428" s="307">
        <v>2603298.7499999991</v>
      </c>
      <c r="H428" s="182">
        <v>3.7433953309070178E-2</v>
      </c>
      <c r="I428" s="56"/>
      <c r="J428" s="5"/>
    </row>
    <row r="429" spans="1:11" s="57" customFormat="1" ht="10.5" customHeight="1" x14ac:dyDescent="0.2">
      <c r="A429" s="6"/>
      <c r="B429" s="16" t="s">
        <v>9</v>
      </c>
      <c r="C429" s="306">
        <v>2356.2500000000009</v>
      </c>
      <c r="D429" s="306"/>
      <c r="E429" s="306">
        <v>2356.2500000000009</v>
      </c>
      <c r="F429" s="307"/>
      <c r="G429" s="307">
        <v>15.330000000000002</v>
      </c>
      <c r="H429" s="182"/>
      <c r="I429" s="56"/>
      <c r="J429" s="5"/>
    </row>
    <row r="430" spans="1:11" s="57" customFormat="1" ht="10.5" customHeight="1" x14ac:dyDescent="0.2">
      <c r="A430" s="6"/>
      <c r="B430" s="16" t="s">
        <v>299</v>
      </c>
      <c r="C430" s="306">
        <v>51304541.29999996</v>
      </c>
      <c r="D430" s="306">
        <v>35768.260000000046</v>
      </c>
      <c r="E430" s="306">
        <v>51340309.559999958</v>
      </c>
      <c r="F430" s="307"/>
      <c r="G430" s="307">
        <v>173484.26000000047</v>
      </c>
      <c r="H430" s="182">
        <v>0.36951332472745446</v>
      </c>
      <c r="I430" s="56"/>
      <c r="J430" s="5"/>
    </row>
    <row r="431" spans="1:11" s="57" customFormat="1" ht="10.5" customHeight="1" x14ac:dyDescent="0.2">
      <c r="A431" s="6"/>
      <c r="B431" s="16" t="s">
        <v>11</v>
      </c>
      <c r="C431" s="306">
        <v>235205.64000000016</v>
      </c>
      <c r="D431" s="306">
        <v>44.17</v>
      </c>
      <c r="E431" s="306">
        <v>235249.81000000017</v>
      </c>
      <c r="F431" s="307"/>
      <c r="G431" s="307">
        <v>228591.03000000017</v>
      </c>
      <c r="H431" s="182">
        <v>2.4399852521139298E-2</v>
      </c>
      <c r="I431" s="56"/>
      <c r="J431" s="5"/>
      <c r="K431" s="60"/>
    </row>
    <row r="432" spans="1:11" s="57" customFormat="1" ht="10.5" customHeight="1" x14ac:dyDescent="0.2">
      <c r="A432" s="6"/>
      <c r="B432" s="16" t="s">
        <v>75</v>
      </c>
      <c r="C432" s="306">
        <v>5796479.1900000488</v>
      </c>
      <c r="D432" s="306">
        <v>680.5799999999989</v>
      </c>
      <c r="E432" s="306">
        <v>5797159.7700000489</v>
      </c>
      <c r="F432" s="307"/>
      <c r="G432" s="307">
        <v>31006.669999999864</v>
      </c>
      <c r="H432" s="182">
        <v>3.269012246204972E-2</v>
      </c>
      <c r="I432" s="56"/>
      <c r="J432" s="5"/>
      <c r="K432" s="60"/>
    </row>
    <row r="433" spans="1:11" s="60" customFormat="1" ht="10.5" customHeight="1" x14ac:dyDescent="0.2">
      <c r="A433" s="24"/>
      <c r="B433" s="16" t="s">
        <v>85</v>
      </c>
      <c r="C433" s="306">
        <v>912573.26000000245</v>
      </c>
      <c r="D433" s="306">
        <v>182933262.99000004</v>
      </c>
      <c r="E433" s="306">
        <v>183845836.25000006</v>
      </c>
      <c r="F433" s="313">
        <v>183845836.25000006</v>
      </c>
      <c r="G433" s="313">
        <v>1002214.3800000001</v>
      </c>
      <c r="H433" s="185">
        <v>6.3479711728331445E-4</v>
      </c>
      <c r="I433" s="59"/>
      <c r="J433" s="5"/>
      <c r="K433" s="57"/>
    </row>
    <row r="434" spans="1:11" s="60" customFormat="1" x14ac:dyDescent="0.2">
      <c r="A434" s="24"/>
      <c r="B434" s="37" t="s">
        <v>25</v>
      </c>
      <c r="C434" s="306">
        <v>19370865.650000501</v>
      </c>
      <c r="D434" s="306">
        <v>-5.36</v>
      </c>
      <c r="E434" s="306">
        <v>19370860.290000502</v>
      </c>
      <c r="F434" s="313"/>
      <c r="G434" s="313">
        <v>148219.69999999998</v>
      </c>
      <c r="H434" s="185">
        <v>-0.36630022368498549</v>
      </c>
      <c r="I434" s="59"/>
      <c r="J434" s="5"/>
      <c r="K434" s="57"/>
    </row>
    <row r="435" spans="1:11" s="57" customFormat="1" x14ac:dyDescent="0.2">
      <c r="A435" s="6"/>
      <c r="B435" s="37" t="s">
        <v>48</v>
      </c>
      <c r="C435" s="306"/>
      <c r="D435" s="306">
        <v>444600.17095500015</v>
      </c>
      <c r="E435" s="306">
        <v>444600.17095500015</v>
      </c>
      <c r="F435" s="313">
        <v>243.58235999999999</v>
      </c>
      <c r="G435" s="313">
        <v>1478.3295650000002</v>
      </c>
      <c r="H435" s="185">
        <v>-0.23802391178823024</v>
      </c>
      <c r="I435" s="56"/>
      <c r="J435" s="5"/>
    </row>
    <row r="436" spans="1:11" s="57" customFormat="1" ht="10.5" customHeight="1" x14ac:dyDescent="0.2">
      <c r="A436" s="6"/>
      <c r="B436" s="37" t="s">
        <v>355</v>
      </c>
      <c r="C436" s="306">
        <v>-6.3000000000000007</v>
      </c>
      <c r="D436" s="306">
        <v>535825.98854200158</v>
      </c>
      <c r="E436" s="306">
        <v>535819.68854200153</v>
      </c>
      <c r="F436" s="307"/>
      <c r="G436" s="307">
        <v>3831.8900000000017</v>
      </c>
      <c r="H436" s="182"/>
      <c r="I436" s="66"/>
      <c r="J436" s="5"/>
    </row>
    <row r="437" spans="1:11" s="57" customFormat="1" ht="10.5" customHeight="1" x14ac:dyDescent="0.2">
      <c r="A437" s="6"/>
      <c r="B437" s="37" t="s">
        <v>79</v>
      </c>
      <c r="C437" s="306"/>
      <c r="D437" s="306">
        <v>9623045.3650000058</v>
      </c>
      <c r="E437" s="306">
        <v>9623045.3650000058</v>
      </c>
      <c r="F437" s="307"/>
      <c r="G437" s="307">
        <v>10899</v>
      </c>
      <c r="H437" s="182">
        <v>3.9250668127384314E-2</v>
      </c>
      <c r="I437" s="66"/>
      <c r="J437" s="5"/>
    </row>
    <row r="438" spans="1:11" s="57" customFormat="1" ht="10.5" customHeight="1" x14ac:dyDescent="0.2">
      <c r="A438" s="6"/>
      <c r="B438" s="563" t="s">
        <v>432</v>
      </c>
      <c r="C438" s="314">
        <v>48318194.800012819</v>
      </c>
      <c r="D438" s="306">
        <v>59161751.570009716</v>
      </c>
      <c r="E438" s="306">
        <v>107479946.37002255</v>
      </c>
      <c r="F438" s="313"/>
      <c r="G438" s="313">
        <v>748773.57000001369</v>
      </c>
      <c r="H438" s="185">
        <v>4.615625355908004E-2</v>
      </c>
      <c r="I438" s="56"/>
      <c r="J438" s="5"/>
      <c r="K438" s="60"/>
    </row>
    <row r="439" spans="1:11" s="57" customFormat="1" ht="10.5" customHeight="1" x14ac:dyDescent="0.2">
      <c r="A439" s="6"/>
      <c r="B439" s="563" t="s">
        <v>440</v>
      </c>
      <c r="C439" s="314">
        <v>6814737.2099999739</v>
      </c>
      <c r="D439" s="306">
        <v>5082895.5099999951</v>
      </c>
      <c r="E439" s="306">
        <v>11897632.719999969</v>
      </c>
      <c r="F439" s="313"/>
      <c r="G439" s="313">
        <v>101264.91000000002</v>
      </c>
      <c r="H439" s="185">
        <v>0.33058211722726871</v>
      </c>
      <c r="I439" s="56"/>
      <c r="J439" s="5"/>
    </row>
    <row r="440" spans="1:11" s="57" customFormat="1" ht="10.5" customHeight="1" x14ac:dyDescent="0.2">
      <c r="A440" s="6"/>
      <c r="B440" s="574" t="s">
        <v>457</v>
      </c>
      <c r="C440" s="314"/>
      <c r="D440" s="306"/>
      <c r="E440" s="306"/>
      <c r="F440" s="313"/>
      <c r="G440" s="313"/>
      <c r="H440" s="185"/>
      <c r="I440" s="56"/>
      <c r="J440" s="5"/>
    </row>
    <row r="441" spans="1:11" s="57" customFormat="1" ht="10.5" customHeight="1" x14ac:dyDescent="0.2">
      <c r="A441" s="6"/>
      <c r="B441" s="574" t="s">
        <v>476</v>
      </c>
      <c r="C441" s="314">
        <v>7337381.8499999354</v>
      </c>
      <c r="D441" s="306">
        <v>10124104.519999988</v>
      </c>
      <c r="E441" s="306">
        <v>17461486.369999923</v>
      </c>
      <c r="F441" s="313">
        <v>33854.04</v>
      </c>
      <c r="G441" s="313">
        <v>54360.53</v>
      </c>
      <c r="H441" s="185">
        <v>-0.29272378847513914</v>
      </c>
      <c r="I441" s="56"/>
      <c r="J441" s="5"/>
    </row>
    <row r="442" spans="1:11" s="57" customFormat="1" ht="10.5" customHeight="1" x14ac:dyDescent="0.2">
      <c r="A442" s="6"/>
      <c r="B442" s="574" t="s">
        <v>493</v>
      </c>
      <c r="C442" s="314"/>
      <c r="D442" s="306">
        <v>29833.685970000006</v>
      </c>
      <c r="E442" s="306">
        <v>29833.685970000006</v>
      </c>
      <c r="F442" s="313"/>
      <c r="G442" s="313"/>
      <c r="H442" s="185"/>
      <c r="I442" s="56"/>
      <c r="J442" s="5"/>
    </row>
    <row r="443" spans="1:11" s="60" customFormat="1" ht="10.5" customHeight="1" x14ac:dyDescent="0.2">
      <c r="A443" s="24"/>
      <c r="B443" s="563" t="s">
        <v>445</v>
      </c>
      <c r="C443" s="314"/>
      <c r="D443" s="306">
        <v>33510.57999999803</v>
      </c>
      <c r="E443" s="306">
        <v>33510.57999999803</v>
      </c>
      <c r="F443" s="313"/>
      <c r="G443" s="313">
        <v>116.34999999999972</v>
      </c>
      <c r="H443" s="185">
        <v>3.3700967917258406E-2</v>
      </c>
      <c r="I443" s="56"/>
      <c r="J443" s="5"/>
      <c r="K443" s="57"/>
    </row>
    <row r="444" spans="1:11" s="57" customFormat="1" ht="12.75" customHeight="1" x14ac:dyDescent="0.2">
      <c r="A444" s="6"/>
      <c r="B444" s="16" t="s">
        <v>280</v>
      </c>
      <c r="C444" s="310"/>
      <c r="D444" s="306">
        <v>-60479761.100000285</v>
      </c>
      <c r="E444" s="306">
        <v>-60479761.100000285</v>
      </c>
      <c r="F444" s="313"/>
      <c r="G444" s="313">
        <v>-441652.14999999874</v>
      </c>
      <c r="H444" s="185">
        <v>0.42367703418050739</v>
      </c>
      <c r="I444" s="59"/>
      <c r="J444" s="5"/>
    </row>
    <row r="445" spans="1:11" s="57" customFormat="1" ht="10.5" customHeight="1" x14ac:dyDescent="0.2">
      <c r="A445" s="6"/>
      <c r="B445" s="29" t="s">
        <v>156</v>
      </c>
      <c r="C445" s="308">
        <v>575430829.62000501</v>
      </c>
      <c r="D445" s="308">
        <v>2045945569.6604598</v>
      </c>
      <c r="E445" s="308">
        <v>2621376399.2804642</v>
      </c>
      <c r="F445" s="315">
        <v>187246493.80236006</v>
      </c>
      <c r="G445" s="315">
        <v>14001315.269565016</v>
      </c>
      <c r="H445" s="186">
        <v>5.8622395217008627E-2</v>
      </c>
      <c r="I445" s="56"/>
      <c r="K445" s="209" t="b">
        <f>IF(ABS(E445-SUM(E427:E444))&lt;0.001,TRUE,FALSE)</f>
        <v>1</v>
      </c>
    </row>
    <row r="446" spans="1:11" s="60" customFormat="1" ht="15" customHeight="1" x14ac:dyDescent="0.2">
      <c r="A446" s="24"/>
      <c r="B446" s="29" t="s">
        <v>153</v>
      </c>
      <c r="C446" s="308"/>
      <c r="D446" s="308">
        <v>37998.18</v>
      </c>
      <c r="E446" s="308">
        <v>37998.18</v>
      </c>
      <c r="F446" s="315"/>
      <c r="G446" s="315"/>
      <c r="H446" s="186">
        <v>0.26643671962514359</v>
      </c>
      <c r="I446" s="56"/>
      <c r="J446" s="5"/>
      <c r="K446" s="5"/>
    </row>
    <row r="447" spans="1:11" ht="17.25" customHeight="1" x14ac:dyDescent="0.2">
      <c r="A447" s="2"/>
      <c r="B447" s="31" t="s">
        <v>154</v>
      </c>
      <c r="C447" s="308"/>
      <c r="D447" s="308"/>
      <c r="E447" s="308"/>
      <c r="F447" s="315"/>
      <c r="G447" s="315"/>
      <c r="H447" s="186"/>
      <c r="I447" s="59"/>
      <c r="J447" s="60"/>
    </row>
    <row r="448" spans="1:11" ht="10.5" customHeight="1" x14ac:dyDescent="0.2">
      <c r="A448" s="2"/>
      <c r="B448" s="272" t="s">
        <v>268</v>
      </c>
      <c r="C448" s="316"/>
      <c r="D448" s="306"/>
      <c r="E448" s="306"/>
      <c r="F448" s="313"/>
      <c r="G448" s="313"/>
      <c r="H448" s="185"/>
      <c r="I448" s="69"/>
    </row>
    <row r="449" spans="1:11" ht="21" customHeight="1" x14ac:dyDescent="0.2">
      <c r="A449" s="2"/>
      <c r="B449" s="67" t="s">
        <v>267</v>
      </c>
      <c r="C449" s="317">
        <v>131364534.59999831</v>
      </c>
      <c r="D449" s="317">
        <v>440071854.68000555</v>
      </c>
      <c r="E449" s="317">
        <v>571436389.28000379</v>
      </c>
      <c r="F449" s="318"/>
      <c r="G449" s="318">
        <v>3153147.4400000018</v>
      </c>
      <c r="H449" s="281">
        <v>0.10674062154107244</v>
      </c>
      <c r="I449" s="69"/>
    </row>
    <row r="450" spans="1:11" ht="11.25" customHeight="1" x14ac:dyDescent="0.2">
      <c r="A450" s="2"/>
      <c r="B450" s="272" t="s">
        <v>266</v>
      </c>
      <c r="C450" s="317"/>
      <c r="D450" s="317"/>
      <c r="E450" s="317"/>
      <c r="F450" s="318"/>
      <c r="G450" s="318"/>
      <c r="H450" s="281"/>
      <c r="I450" s="69"/>
      <c r="K450" s="28"/>
    </row>
    <row r="451" spans="1:11" s="28" customFormat="1" ht="10.5" customHeight="1" x14ac:dyDescent="0.2">
      <c r="A451" s="54"/>
      <c r="B451" s="67" t="s">
        <v>257</v>
      </c>
      <c r="C451" s="317">
        <v>42142866.980001487</v>
      </c>
      <c r="D451" s="317">
        <v>16537928.939999968</v>
      </c>
      <c r="E451" s="317">
        <v>58680795.920001462</v>
      </c>
      <c r="F451" s="318"/>
      <c r="G451" s="318">
        <v>313739.50000000041</v>
      </c>
      <c r="H451" s="281">
        <v>7.5879665928250351E-2</v>
      </c>
      <c r="I451" s="69"/>
      <c r="J451" s="5"/>
      <c r="K451" s="5"/>
    </row>
    <row r="452" spans="1:11" ht="10.5" customHeight="1" x14ac:dyDescent="0.2">
      <c r="A452" s="2"/>
      <c r="B452" s="16" t="s">
        <v>258</v>
      </c>
      <c r="C452" s="317">
        <v>7149989.3500000089</v>
      </c>
      <c r="D452" s="317">
        <v>2100170.9500000002</v>
      </c>
      <c r="E452" s="317">
        <v>9250160.3000000082</v>
      </c>
      <c r="F452" s="318"/>
      <c r="G452" s="318">
        <v>28944.870000000003</v>
      </c>
      <c r="H452" s="281">
        <v>0.11221858775265958</v>
      </c>
      <c r="I452" s="70"/>
    </row>
    <row r="453" spans="1:11" ht="10.5" customHeight="1" x14ac:dyDescent="0.2">
      <c r="A453" s="2"/>
      <c r="B453" s="67" t="s">
        <v>259</v>
      </c>
      <c r="C453" s="317">
        <v>23378456.899999999</v>
      </c>
      <c r="D453" s="317">
        <v>6691158.8599999985</v>
      </c>
      <c r="E453" s="317">
        <v>30069615.759999998</v>
      </c>
      <c r="F453" s="318"/>
      <c r="G453" s="318">
        <v>156052.04</v>
      </c>
      <c r="H453" s="281">
        <v>-2.9224669844258311E-2</v>
      </c>
      <c r="I453" s="69"/>
    </row>
    <row r="454" spans="1:11" ht="10.5" customHeight="1" x14ac:dyDescent="0.2">
      <c r="A454" s="2"/>
      <c r="B454" s="67" t="s">
        <v>260</v>
      </c>
      <c r="C454" s="317">
        <v>1002474.26000001</v>
      </c>
      <c r="D454" s="317">
        <v>2000235.4899999932</v>
      </c>
      <c r="E454" s="317">
        <v>3002709.7500000028</v>
      </c>
      <c r="F454" s="318"/>
      <c r="G454" s="318">
        <v>12052.129999999997</v>
      </c>
      <c r="H454" s="281">
        <v>0.11429542726251807</v>
      </c>
      <c r="I454" s="69"/>
    </row>
    <row r="455" spans="1:11" ht="10.5" customHeight="1" x14ac:dyDescent="0.2">
      <c r="A455" s="2"/>
      <c r="B455" s="67" t="s">
        <v>261</v>
      </c>
      <c r="C455" s="317"/>
      <c r="D455" s="317">
        <v>1385056.3900000011</v>
      </c>
      <c r="E455" s="317">
        <v>1385056.3900000011</v>
      </c>
      <c r="F455" s="318"/>
      <c r="G455" s="318">
        <v>10891.52</v>
      </c>
      <c r="H455" s="281">
        <v>1.479621816600285E-2</v>
      </c>
      <c r="I455" s="69"/>
    </row>
    <row r="456" spans="1:11" ht="10.5" customHeight="1" x14ac:dyDescent="0.2">
      <c r="A456" s="2"/>
      <c r="B456" s="67" t="s">
        <v>262</v>
      </c>
      <c r="C456" s="317">
        <v>904309.20999999822</v>
      </c>
      <c r="D456" s="317">
        <v>8258902.8700000262</v>
      </c>
      <c r="E456" s="317">
        <v>9163212.0800000243</v>
      </c>
      <c r="F456" s="318"/>
      <c r="G456" s="318">
        <v>36549.789999999994</v>
      </c>
      <c r="H456" s="281">
        <v>0.10602526044324434</v>
      </c>
      <c r="I456" s="69"/>
    </row>
    <row r="457" spans="1:11" ht="10.5" customHeight="1" x14ac:dyDescent="0.2">
      <c r="A457" s="2"/>
      <c r="B457" s="67" t="s">
        <v>264</v>
      </c>
      <c r="C457" s="317"/>
      <c r="D457" s="317">
        <v>31324875.839999765</v>
      </c>
      <c r="E457" s="317">
        <v>31324875.839999765</v>
      </c>
      <c r="F457" s="318"/>
      <c r="G457" s="318">
        <v>105115.97000000003</v>
      </c>
      <c r="H457" s="281">
        <v>0.12726254432294648</v>
      </c>
      <c r="I457" s="71"/>
    </row>
    <row r="458" spans="1:11" ht="18.75" customHeight="1" x14ac:dyDescent="0.2">
      <c r="A458" s="2"/>
      <c r="B458" s="67" t="s">
        <v>263</v>
      </c>
      <c r="C458" s="317"/>
      <c r="D458" s="317"/>
      <c r="E458" s="317"/>
      <c r="F458" s="318"/>
      <c r="G458" s="318"/>
      <c r="H458" s="281"/>
      <c r="I458" s="69"/>
    </row>
    <row r="459" spans="1:11" ht="10.5" customHeight="1" x14ac:dyDescent="0.2">
      <c r="A459" s="2"/>
      <c r="B459" s="29" t="s">
        <v>265</v>
      </c>
      <c r="C459" s="317"/>
      <c r="D459" s="317"/>
      <c r="E459" s="317"/>
      <c r="F459" s="318"/>
      <c r="G459" s="318"/>
      <c r="H459" s="281"/>
      <c r="I459" s="69"/>
    </row>
    <row r="460" spans="1:11" ht="10.5" customHeight="1" x14ac:dyDescent="0.2">
      <c r="A460" s="2"/>
      <c r="B460" s="16" t="s">
        <v>269</v>
      </c>
      <c r="C460" s="317">
        <v>64953.240000000202</v>
      </c>
      <c r="D460" s="317">
        <v>216670.81999999972</v>
      </c>
      <c r="E460" s="317">
        <v>281624.05999999988</v>
      </c>
      <c r="F460" s="318"/>
      <c r="G460" s="318">
        <v>735.42000000000007</v>
      </c>
      <c r="H460" s="281">
        <v>-4.5000603436164188E-2</v>
      </c>
      <c r="I460" s="69"/>
    </row>
    <row r="461" spans="1:11" ht="10.5" customHeight="1" x14ac:dyDescent="0.2">
      <c r="A461" s="2"/>
      <c r="B461" s="16" t="s">
        <v>270</v>
      </c>
      <c r="C461" s="317"/>
      <c r="D461" s="317"/>
      <c r="E461" s="317"/>
      <c r="F461" s="318"/>
      <c r="G461" s="318"/>
      <c r="H461" s="281"/>
      <c r="I461" s="69"/>
    </row>
    <row r="462" spans="1:11" ht="10.5" customHeight="1" x14ac:dyDescent="0.2">
      <c r="A462" s="2"/>
      <c r="B462" s="29" t="s">
        <v>271</v>
      </c>
      <c r="C462" s="317"/>
      <c r="D462" s="317"/>
      <c r="E462" s="317"/>
      <c r="F462" s="318"/>
      <c r="G462" s="318"/>
      <c r="H462" s="281"/>
      <c r="I462" s="69"/>
    </row>
    <row r="463" spans="1:11" ht="10.5" customHeight="1" x14ac:dyDescent="0.2">
      <c r="A463" s="2"/>
      <c r="B463" s="16" t="s">
        <v>272</v>
      </c>
      <c r="C463" s="317"/>
      <c r="D463" s="317">
        <v>13930037.52000008</v>
      </c>
      <c r="E463" s="317">
        <v>13930037.52000008</v>
      </c>
      <c r="F463" s="318"/>
      <c r="G463" s="318">
        <v>43588.910000000011</v>
      </c>
      <c r="H463" s="281">
        <v>4.1031093486759485E-2</v>
      </c>
      <c r="I463" s="69"/>
    </row>
    <row r="464" spans="1:11" ht="10.5" customHeight="1" x14ac:dyDescent="0.2">
      <c r="A464" s="2"/>
      <c r="B464" s="574" t="s">
        <v>458</v>
      </c>
      <c r="C464" s="317"/>
      <c r="D464" s="317"/>
      <c r="E464" s="317"/>
      <c r="F464" s="318"/>
      <c r="G464" s="318"/>
      <c r="H464" s="281"/>
      <c r="I464" s="69"/>
    </row>
    <row r="465" spans="1:12" ht="14.25" customHeight="1" x14ac:dyDescent="0.2">
      <c r="A465" s="2"/>
      <c r="B465" s="16" t="s">
        <v>86</v>
      </c>
      <c r="C465" s="317"/>
      <c r="D465" s="317">
        <v>250472.0799999999</v>
      </c>
      <c r="E465" s="317">
        <v>250472.0799999999</v>
      </c>
      <c r="F465" s="318"/>
      <c r="G465" s="318">
        <v>4745.2300000000005</v>
      </c>
      <c r="H465" s="281">
        <v>1.5824373953288839E-2</v>
      </c>
      <c r="I465" s="71"/>
      <c r="L465" s="28"/>
    </row>
    <row r="466" spans="1:12" s="28" customFormat="1" ht="10.5" customHeight="1" x14ac:dyDescent="0.2">
      <c r="A466" s="54"/>
      <c r="B466" s="29" t="s">
        <v>155</v>
      </c>
      <c r="C466" s="308">
        <v>206007584.53999984</v>
      </c>
      <c r="D466" s="308">
        <v>522767364.4400053</v>
      </c>
      <c r="E466" s="308">
        <v>728774948.98000515</v>
      </c>
      <c r="F466" s="315"/>
      <c r="G466" s="315">
        <v>3865562.8200000017</v>
      </c>
      <c r="H466" s="186">
        <v>9.7200939645911921E-2</v>
      </c>
      <c r="I466" s="70"/>
      <c r="J466" s="5"/>
      <c r="K466" s="209" t="b">
        <f>IF(ABS(E466-SUM(E449,E451:E458,E460:E461,E463:E465))&lt;0.001,TRUE,FALSE)</f>
        <v>1</v>
      </c>
      <c r="L466" s="5"/>
    </row>
    <row r="467" spans="1:12" ht="13.5" customHeight="1" x14ac:dyDescent="0.2">
      <c r="A467" s="2"/>
      <c r="B467" s="29" t="s">
        <v>354</v>
      </c>
      <c r="C467" s="308"/>
      <c r="D467" s="308"/>
      <c r="E467" s="308"/>
      <c r="F467" s="315"/>
      <c r="G467" s="315"/>
      <c r="H467" s="186"/>
      <c r="I467" s="69"/>
      <c r="L467" s="28"/>
    </row>
    <row r="468" spans="1:12" s="28" customFormat="1" ht="13.5" hidden="1" customHeight="1" x14ac:dyDescent="0.2">
      <c r="A468" s="54"/>
      <c r="B468" s="52"/>
      <c r="C468" s="308"/>
      <c r="D468" s="308"/>
      <c r="E468" s="308"/>
      <c r="F468" s="315"/>
      <c r="G468" s="315"/>
      <c r="H468" s="186"/>
      <c r="I468" s="70"/>
      <c r="K468" s="5"/>
      <c r="L468" s="5"/>
    </row>
    <row r="469" spans="1:12" s="28" customFormat="1" ht="13.5" customHeight="1" x14ac:dyDescent="0.2">
      <c r="A469" s="54"/>
      <c r="B469" s="273" t="s">
        <v>43</v>
      </c>
      <c r="C469" s="308">
        <v>24373213.109999992</v>
      </c>
      <c r="D469" s="308">
        <v>13775391.04999999</v>
      </c>
      <c r="E469" s="308">
        <v>38148604.159999989</v>
      </c>
      <c r="F469" s="315"/>
      <c r="G469" s="315">
        <v>225485.45</v>
      </c>
      <c r="H469" s="186">
        <v>0.11676466019879217</v>
      </c>
      <c r="I469" s="70"/>
      <c r="K469" s="5"/>
      <c r="L469" s="5"/>
    </row>
    <row r="470" spans="1:12" ht="13.5" customHeight="1" x14ac:dyDescent="0.2">
      <c r="A470" s="2"/>
      <c r="B470" s="74" t="s">
        <v>162</v>
      </c>
      <c r="C470" s="308"/>
      <c r="D470" s="308"/>
      <c r="E470" s="308"/>
      <c r="F470" s="315"/>
      <c r="G470" s="315"/>
      <c r="H470" s="186"/>
      <c r="I470" s="69"/>
      <c r="K470" s="28"/>
    </row>
    <row r="471" spans="1:12" ht="19.5" customHeight="1" x14ac:dyDescent="0.2">
      <c r="A471" s="2"/>
      <c r="B471" s="37" t="s">
        <v>20</v>
      </c>
      <c r="C471" s="306">
        <v>7842.3400000000011</v>
      </c>
      <c r="D471" s="306">
        <v>73820</v>
      </c>
      <c r="E471" s="306">
        <v>81662.34</v>
      </c>
      <c r="F471" s="313"/>
      <c r="G471" s="313">
        <v>346.36</v>
      </c>
      <c r="H471" s="185">
        <v>0.10813460939306463</v>
      </c>
      <c r="I471" s="69"/>
      <c r="L471" s="28"/>
    </row>
    <row r="472" spans="1:12" s="28" customFormat="1" ht="10.5" customHeight="1" x14ac:dyDescent="0.2">
      <c r="A472" s="54"/>
      <c r="B472" s="75" t="s">
        <v>159</v>
      </c>
      <c r="C472" s="306">
        <v>13765197.100000041</v>
      </c>
      <c r="D472" s="306">
        <v>130139883.06312507</v>
      </c>
      <c r="E472" s="306">
        <v>143905080.16312513</v>
      </c>
      <c r="F472" s="313"/>
      <c r="G472" s="313">
        <v>528258.97999999975</v>
      </c>
      <c r="H472" s="185">
        <v>7.9074420397857947E-2</v>
      </c>
      <c r="I472" s="70"/>
      <c r="K472" s="5"/>
      <c r="L472" s="5"/>
    </row>
    <row r="473" spans="1:12" ht="10.5" customHeight="1" x14ac:dyDescent="0.2">
      <c r="A473" s="2"/>
      <c r="B473" s="75" t="s">
        <v>26</v>
      </c>
      <c r="C473" s="306">
        <v>4417212.6399999978</v>
      </c>
      <c r="D473" s="306">
        <v>74275386.819999799</v>
      </c>
      <c r="E473" s="306">
        <v>78692599.4599998</v>
      </c>
      <c r="F473" s="313"/>
      <c r="G473" s="313">
        <v>417445.18999999994</v>
      </c>
      <c r="H473" s="185">
        <v>0.12334887716268184</v>
      </c>
      <c r="I473" s="69"/>
    </row>
    <row r="474" spans="1:12" ht="10.5" customHeight="1" x14ac:dyDescent="0.2">
      <c r="A474" s="2"/>
      <c r="B474" s="75" t="s">
        <v>27</v>
      </c>
      <c r="C474" s="306">
        <v>13694206.899999995</v>
      </c>
      <c r="D474" s="306">
        <v>232486173.28000021</v>
      </c>
      <c r="E474" s="306">
        <v>246180380.18000022</v>
      </c>
      <c r="F474" s="313"/>
      <c r="G474" s="313">
        <v>1245678.33</v>
      </c>
      <c r="H474" s="185">
        <v>8.5769138465172867E-2</v>
      </c>
      <c r="I474" s="69"/>
    </row>
    <row r="475" spans="1:12" ht="10.5" customHeight="1" x14ac:dyDescent="0.2">
      <c r="A475" s="2"/>
      <c r="B475" s="75" t="s">
        <v>274</v>
      </c>
      <c r="C475" s="306">
        <v>351302.28000000014</v>
      </c>
      <c r="D475" s="306">
        <v>5810486.2100000177</v>
      </c>
      <c r="E475" s="306">
        <v>6161788.4900000179</v>
      </c>
      <c r="F475" s="313"/>
      <c r="G475" s="313">
        <v>45361.770000000026</v>
      </c>
      <c r="H475" s="185">
        <v>9.3817658548014382E-2</v>
      </c>
      <c r="I475" s="69"/>
    </row>
    <row r="476" spans="1:12" ht="10.5" customHeight="1" x14ac:dyDescent="0.2">
      <c r="A476" s="2"/>
      <c r="B476" s="75" t="s">
        <v>273</v>
      </c>
      <c r="C476" s="306">
        <v>585</v>
      </c>
      <c r="D476" s="306">
        <v>7045</v>
      </c>
      <c r="E476" s="306">
        <v>7630</v>
      </c>
      <c r="F476" s="313"/>
      <c r="G476" s="313">
        <v>900</v>
      </c>
      <c r="H476" s="185"/>
      <c r="I476" s="69"/>
    </row>
    <row r="477" spans="1:12" ht="10.5" customHeight="1" x14ac:dyDescent="0.2">
      <c r="A477" s="2"/>
      <c r="B477" s="75" t="s">
        <v>49</v>
      </c>
      <c r="C477" s="306">
        <v>2130.44</v>
      </c>
      <c r="D477" s="306">
        <v>45603180.984165013</v>
      </c>
      <c r="E477" s="306">
        <v>45605311.42416501</v>
      </c>
      <c r="F477" s="313"/>
      <c r="G477" s="313">
        <v>143572.31</v>
      </c>
      <c r="H477" s="185">
        <v>5.2767394334833684E-2</v>
      </c>
      <c r="I477" s="69"/>
    </row>
    <row r="478" spans="1:12" ht="10.5" customHeight="1" x14ac:dyDescent="0.2">
      <c r="A478" s="2"/>
      <c r="B478" s="37" t="s">
        <v>349</v>
      </c>
      <c r="C478" s="306"/>
      <c r="D478" s="306">
        <v>5435.7440159999996</v>
      </c>
      <c r="E478" s="306">
        <v>5435.7440159999996</v>
      </c>
      <c r="F478" s="313"/>
      <c r="G478" s="313"/>
      <c r="H478" s="185"/>
      <c r="I478" s="69"/>
    </row>
    <row r="479" spans="1:12" x14ac:dyDescent="0.2">
      <c r="A479" s="2"/>
      <c r="B479" s="574" t="s">
        <v>459</v>
      </c>
      <c r="C479" s="305"/>
      <c r="D479" s="306">
        <v>16364.01</v>
      </c>
      <c r="E479" s="306">
        <v>16364.01</v>
      </c>
      <c r="F479" s="313"/>
      <c r="G479" s="313"/>
      <c r="H479" s="185">
        <v>-0.75043449748360525</v>
      </c>
      <c r="I479" s="69"/>
    </row>
    <row r="480" spans="1:12" ht="10.5" customHeight="1" x14ac:dyDescent="0.2">
      <c r="A480" s="2"/>
      <c r="B480" s="75" t="s">
        <v>28</v>
      </c>
      <c r="C480" s="305">
        <v>209046.33999999994</v>
      </c>
      <c r="D480" s="306">
        <v>3238742.3877119999</v>
      </c>
      <c r="E480" s="306">
        <v>3447788.7277119998</v>
      </c>
      <c r="F480" s="313"/>
      <c r="G480" s="313">
        <v>7132.9</v>
      </c>
      <c r="H480" s="185">
        <v>0.73936288324288513</v>
      </c>
      <c r="I480" s="69"/>
    </row>
    <row r="481" spans="1:12" ht="10.5" customHeight="1" x14ac:dyDescent="0.2">
      <c r="A481" s="2"/>
      <c r="B481" s="37" t="s">
        <v>280</v>
      </c>
      <c r="C481" s="306"/>
      <c r="D481" s="306">
        <v>-1158648.2100000032</v>
      </c>
      <c r="E481" s="306">
        <v>-1158648.2100000032</v>
      </c>
      <c r="F481" s="313"/>
      <c r="G481" s="313">
        <v>-7463.1999999999989</v>
      </c>
      <c r="H481" s="185">
        <v>-5.8455096856610655E-2</v>
      </c>
      <c r="I481" s="69"/>
    </row>
    <row r="482" spans="1:12" ht="10.5" customHeight="1" x14ac:dyDescent="0.2">
      <c r="A482" s="2"/>
      <c r="B482" s="35" t="s">
        <v>160</v>
      </c>
      <c r="C482" s="308">
        <v>32447523.040000033</v>
      </c>
      <c r="D482" s="308">
        <v>490497869.28901815</v>
      </c>
      <c r="E482" s="308">
        <v>522945392.32901818</v>
      </c>
      <c r="F482" s="315"/>
      <c r="G482" s="315">
        <v>2381232.6399999992</v>
      </c>
      <c r="H482" s="186">
        <v>8.9115060500634335E-2</v>
      </c>
      <c r="I482" s="69"/>
      <c r="K482" s="209" t="b">
        <f>IF(ABS(E482-SUM(E471:E481))&lt;0.001,TRUE,FALSE)</f>
        <v>1</v>
      </c>
    </row>
    <row r="483" spans="1:12" ht="16.5" customHeight="1" x14ac:dyDescent="0.2">
      <c r="A483" s="2"/>
      <c r="B483" s="76" t="s">
        <v>33</v>
      </c>
      <c r="C483" s="306"/>
      <c r="D483" s="306">
        <v>257071.73</v>
      </c>
      <c r="E483" s="306">
        <v>257071.73</v>
      </c>
      <c r="F483" s="313"/>
      <c r="G483" s="313"/>
      <c r="H483" s="185">
        <v>3.3263530468147007E-2</v>
      </c>
      <c r="I483" s="69"/>
      <c r="L483" s="28"/>
    </row>
    <row r="484" spans="1:12" s="28" customFormat="1" ht="14.25" customHeight="1" x14ac:dyDescent="0.2">
      <c r="A484" s="54"/>
      <c r="B484" s="76" t="s">
        <v>383</v>
      </c>
      <c r="C484" s="306"/>
      <c r="D484" s="306">
        <v>905348.8157980002</v>
      </c>
      <c r="E484" s="306">
        <v>905348.8157980002</v>
      </c>
      <c r="F484" s="313"/>
      <c r="G484" s="313"/>
      <c r="H484" s="185">
        <v>-5.6404843599118237E-2</v>
      </c>
      <c r="I484" s="70"/>
      <c r="J484" s="5"/>
      <c r="L484" s="5"/>
    </row>
    <row r="485" spans="1:12" ht="10.5" customHeight="1" x14ac:dyDescent="0.2">
      <c r="A485" s="54"/>
      <c r="B485" s="76" t="s">
        <v>446</v>
      </c>
      <c r="C485" s="306"/>
      <c r="D485" s="306">
        <v>100495.42699500003</v>
      </c>
      <c r="E485" s="306">
        <v>100495.42699500003</v>
      </c>
      <c r="F485" s="313"/>
      <c r="G485" s="313"/>
      <c r="H485" s="185"/>
      <c r="I485" s="69"/>
    </row>
    <row r="486" spans="1:12" ht="10.5" customHeight="1" x14ac:dyDescent="0.2">
      <c r="A486" s="2"/>
      <c r="B486" s="76" t="s">
        <v>477</v>
      </c>
      <c r="C486" s="306"/>
      <c r="D486" s="306">
        <v>7091859.0599150034</v>
      </c>
      <c r="E486" s="306">
        <v>7091859.0599150034</v>
      </c>
      <c r="F486" s="313"/>
      <c r="G486" s="313">
        <v>79407.000839999993</v>
      </c>
      <c r="H486" s="185">
        <v>-0.51430379943494764</v>
      </c>
      <c r="I486" s="69"/>
    </row>
    <row r="487" spans="1:12" ht="10.5" customHeight="1" x14ac:dyDescent="0.2">
      <c r="A487" s="2"/>
      <c r="B487" s="76" t="s">
        <v>492</v>
      </c>
      <c r="C487" s="306"/>
      <c r="D487" s="306">
        <v>151879.50262500008</v>
      </c>
      <c r="E487" s="306">
        <v>151879.50262500008</v>
      </c>
      <c r="F487" s="313"/>
      <c r="G487" s="313"/>
      <c r="H487" s="185">
        <v>-0.31428919557249113</v>
      </c>
      <c r="I487" s="69"/>
    </row>
    <row r="488" spans="1:12" ht="13.5" customHeight="1" x14ac:dyDescent="0.2">
      <c r="A488" s="2"/>
      <c r="B488" s="76" t="s">
        <v>439</v>
      </c>
      <c r="C488" s="306"/>
      <c r="D488" s="306">
        <v>12815555.015895002</v>
      </c>
      <c r="E488" s="306">
        <v>12815555.015895002</v>
      </c>
      <c r="F488" s="313"/>
      <c r="G488" s="313"/>
      <c r="H488" s="185">
        <v>0.26286830672803263</v>
      </c>
      <c r="I488" s="69"/>
      <c r="L488" s="80"/>
    </row>
    <row r="489" spans="1:12" s="80" customFormat="1" ht="12.75" x14ac:dyDescent="0.2">
      <c r="A489" s="2"/>
      <c r="B489" s="76" t="s">
        <v>490</v>
      </c>
      <c r="C489" s="306"/>
      <c r="D489" s="306">
        <v>206433.6</v>
      </c>
      <c r="E489" s="306">
        <v>206433.6</v>
      </c>
      <c r="F489" s="313"/>
      <c r="G489" s="313"/>
      <c r="H489" s="185"/>
      <c r="I489" s="79"/>
      <c r="J489" s="5"/>
      <c r="L489" s="164"/>
    </row>
    <row r="490" spans="1:12" s="80" customFormat="1" ht="12.75" x14ac:dyDescent="0.2">
      <c r="A490" s="2"/>
      <c r="B490" s="76" t="s">
        <v>480</v>
      </c>
      <c r="C490" s="306">
        <v>103928.87999999998</v>
      </c>
      <c r="D490" s="306">
        <v>4543419.5299999956</v>
      </c>
      <c r="E490" s="306">
        <v>4647348.4099999955</v>
      </c>
      <c r="F490" s="313"/>
      <c r="G490" s="313">
        <v>16176.13</v>
      </c>
      <c r="H490" s="185"/>
      <c r="I490" s="79"/>
      <c r="J490" s="5"/>
      <c r="L490" s="164"/>
    </row>
    <row r="491" spans="1:12" s="80" customFormat="1" ht="12.75" x14ac:dyDescent="0.2">
      <c r="A491" s="2"/>
      <c r="B491" s="76" t="s">
        <v>494</v>
      </c>
      <c r="C491" s="306"/>
      <c r="D491" s="306">
        <v>857000.24888200022</v>
      </c>
      <c r="E491" s="306">
        <v>857000.24888200022</v>
      </c>
      <c r="F491" s="313"/>
      <c r="G491" s="313"/>
      <c r="H491" s="185"/>
      <c r="I491" s="79"/>
      <c r="J491" s="5"/>
      <c r="L491" s="164"/>
    </row>
    <row r="492" spans="1:12" s="80" customFormat="1" ht="12.75" x14ac:dyDescent="0.2">
      <c r="A492" s="2"/>
      <c r="B492" s="76" t="s">
        <v>499</v>
      </c>
      <c r="C492" s="306"/>
      <c r="D492" s="306">
        <v>2999209.6999999993</v>
      </c>
      <c r="E492" s="306">
        <v>2999209.6999999993</v>
      </c>
      <c r="F492" s="313"/>
      <c r="G492" s="313">
        <v>3852.24</v>
      </c>
      <c r="H492" s="185"/>
      <c r="I492" s="79"/>
      <c r="J492" s="5"/>
      <c r="L492" s="164"/>
    </row>
    <row r="493" spans="1:12" s="80" customFormat="1" ht="12.75" x14ac:dyDescent="0.2">
      <c r="A493" s="2"/>
      <c r="B493" s="73" t="s">
        <v>158</v>
      </c>
      <c r="C493" s="306"/>
      <c r="D493" s="306">
        <v>370744.02</v>
      </c>
      <c r="E493" s="306">
        <v>370744.02</v>
      </c>
      <c r="F493" s="313"/>
      <c r="G493" s="313"/>
      <c r="H493" s="185">
        <v>0.75100575236511236</v>
      </c>
      <c r="I493" s="79"/>
      <c r="J493" s="5"/>
      <c r="L493" s="164"/>
    </row>
    <row r="494" spans="1:12" ht="18" customHeight="1" x14ac:dyDescent="0.2">
      <c r="A494" s="77"/>
      <c r="B494" s="78" t="s">
        <v>297</v>
      </c>
      <c r="C494" s="308">
        <v>56924665.030000031</v>
      </c>
      <c r="D494" s="308">
        <v>534572276.98912811</v>
      </c>
      <c r="E494" s="308">
        <v>591496942.01912808</v>
      </c>
      <c r="F494" s="315"/>
      <c r="G494" s="315">
        <v>2706153.4608399998</v>
      </c>
      <c r="H494" s="186">
        <v>9.1581491988951713E-2</v>
      </c>
      <c r="I494" s="69"/>
      <c r="K494" s="209" t="b">
        <f>IF(ABS(E494-SUM(E469,E482,E483:E493))&lt;0.001,TRUE,FALSE)</f>
        <v>1</v>
      </c>
    </row>
    <row r="495" spans="1:12" ht="12" customHeight="1" x14ac:dyDescent="0.2">
      <c r="A495" s="2"/>
      <c r="B495" s="76" t="s">
        <v>80</v>
      </c>
      <c r="C495" s="306"/>
      <c r="D495" s="306">
        <v>557684926.07000005</v>
      </c>
      <c r="E495" s="306">
        <v>557684926.07000005</v>
      </c>
      <c r="F495" s="313"/>
      <c r="G495" s="313"/>
      <c r="H495" s="185">
        <v>4.9723862471982017E-2</v>
      </c>
      <c r="I495" s="69"/>
    </row>
    <row r="496" spans="1:12" ht="12" customHeight="1" x14ac:dyDescent="0.2">
      <c r="A496" s="2"/>
      <c r="B496" s="76" t="s">
        <v>81</v>
      </c>
      <c r="C496" s="306"/>
      <c r="D496" s="306">
        <v>396113258.13000083</v>
      </c>
      <c r="E496" s="306">
        <v>396113258.13000083</v>
      </c>
      <c r="F496" s="313"/>
      <c r="G496" s="313"/>
      <c r="H496" s="185">
        <v>0.11452862462806257</v>
      </c>
      <c r="I496" s="69"/>
    </row>
    <row r="497" spans="1:12" ht="12" customHeight="1" x14ac:dyDescent="0.2">
      <c r="A497" s="2"/>
      <c r="B497" s="76" t="s">
        <v>438</v>
      </c>
      <c r="C497" s="306"/>
      <c r="D497" s="306">
        <v>37481330.179999977</v>
      </c>
      <c r="E497" s="306">
        <v>37481330.179999977</v>
      </c>
      <c r="F497" s="313"/>
      <c r="G497" s="313"/>
      <c r="H497" s="185">
        <v>5.150174049890377E-2</v>
      </c>
      <c r="I497" s="69"/>
    </row>
    <row r="498" spans="1:12" ht="12" customHeight="1" x14ac:dyDescent="0.2">
      <c r="A498" s="2"/>
      <c r="B498" s="76" t="s">
        <v>78</v>
      </c>
      <c r="C498" s="306"/>
      <c r="D498" s="306">
        <v>76251818.609999925</v>
      </c>
      <c r="E498" s="306">
        <v>76251818.609999925</v>
      </c>
      <c r="F498" s="313"/>
      <c r="G498" s="313"/>
      <c r="H498" s="185">
        <v>5.9411068193284233E-2</v>
      </c>
      <c r="I498" s="69"/>
    </row>
    <row r="499" spans="1:12" ht="12" customHeight="1" x14ac:dyDescent="0.2">
      <c r="A499" s="2"/>
      <c r="B499" s="76" t="s">
        <v>76</v>
      </c>
      <c r="C499" s="306"/>
      <c r="D499" s="306">
        <v>364311771.50000018</v>
      </c>
      <c r="E499" s="306">
        <v>364311771.50000018</v>
      </c>
      <c r="F499" s="313"/>
      <c r="G499" s="313"/>
      <c r="H499" s="185">
        <v>0.16321493139469889</v>
      </c>
      <c r="I499" s="69"/>
    </row>
    <row r="500" spans="1:12" ht="12" customHeight="1" x14ac:dyDescent="0.2">
      <c r="A500" s="2"/>
      <c r="B500" s="76" t="s">
        <v>77</v>
      </c>
      <c r="C500" s="306"/>
      <c r="D500" s="306"/>
      <c r="E500" s="306"/>
      <c r="F500" s="313"/>
      <c r="G500" s="313"/>
      <c r="H500" s="185"/>
      <c r="I500" s="69"/>
      <c r="L500" s="28"/>
    </row>
    <row r="501" spans="1:12" s="28" customFormat="1" ht="18.75" customHeight="1" x14ac:dyDescent="0.2">
      <c r="A501" s="2"/>
      <c r="B501" s="83" t="s">
        <v>277</v>
      </c>
      <c r="C501" s="308"/>
      <c r="D501" s="308">
        <v>1431843104.490001</v>
      </c>
      <c r="E501" s="308">
        <v>1431843104.490001</v>
      </c>
      <c r="F501" s="315"/>
      <c r="G501" s="315"/>
      <c r="H501" s="186">
        <v>9.5106550460097861E-2</v>
      </c>
      <c r="I501" s="70"/>
      <c r="J501" s="5"/>
      <c r="K501" s="209" t="b">
        <f>IF(ABS(E501-SUM(E495:E500))&lt;0.001,TRUE,FALSE)</f>
        <v>1</v>
      </c>
      <c r="L501" s="5"/>
    </row>
    <row r="502" spans="1:12" ht="10.5" customHeight="1" x14ac:dyDescent="0.2">
      <c r="A502" s="54"/>
      <c r="B502" s="52" t="s">
        <v>157</v>
      </c>
      <c r="C502" s="308">
        <v>1328212333.1300008</v>
      </c>
      <c r="D502" s="308">
        <v>5626963384.7285223</v>
      </c>
      <c r="E502" s="308">
        <v>6955175717.8585224</v>
      </c>
      <c r="F502" s="315">
        <v>187246493.80236006</v>
      </c>
      <c r="G502" s="315">
        <v>27836948.576853015</v>
      </c>
      <c r="H502" s="186">
        <v>7.6012651988901725E-2</v>
      </c>
      <c r="I502" s="69"/>
      <c r="K502" s="209" t="b">
        <f>IF(ABS(E502-SUM(E402,E415,E445:E446,E466,E467,E469,E482,E483:E493,E501))&lt;0.001,TRUE,FALSE)</f>
        <v>1</v>
      </c>
    </row>
    <row r="503" spans="1:12" ht="10.5" customHeight="1" x14ac:dyDescent="0.2">
      <c r="A503" s="2"/>
      <c r="B503" s="167" t="s">
        <v>181</v>
      </c>
      <c r="C503" s="319"/>
      <c r="D503" s="319">
        <v>-10.730000000000004</v>
      </c>
      <c r="E503" s="319">
        <v>-10.730000000000004</v>
      </c>
      <c r="F503" s="320"/>
      <c r="G503" s="320"/>
      <c r="H503" s="240"/>
      <c r="I503" s="69"/>
      <c r="L503" s="28"/>
    </row>
    <row r="504" spans="1:12" s="28" customFormat="1" x14ac:dyDescent="0.2">
      <c r="A504" s="2"/>
      <c r="B504" s="168" t="s">
        <v>182</v>
      </c>
      <c r="C504" s="321"/>
      <c r="D504" s="321">
        <v>51.34</v>
      </c>
      <c r="E504" s="321">
        <v>51.34</v>
      </c>
      <c r="F504" s="322"/>
      <c r="G504" s="322"/>
      <c r="H504" s="194"/>
      <c r="I504" s="70"/>
      <c r="J504" s="5"/>
    </row>
    <row r="505" spans="1:12" s="28" customFormat="1" ht="12.75" x14ac:dyDescent="0.2">
      <c r="A505" s="54"/>
      <c r="B505" s="212" t="s">
        <v>31</v>
      </c>
      <c r="C505" s="431">
        <v>2423376759.230001</v>
      </c>
      <c r="D505" s="431">
        <v>6887187038.4777336</v>
      </c>
      <c r="E505" s="431">
        <v>9310563797.707737</v>
      </c>
      <c r="F505" s="432"/>
      <c r="G505" s="432">
        <v>41484461.783619016</v>
      </c>
      <c r="H505" s="433">
        <v>7.6894587734147368E-2</v>
      </c>
      <c r="I505" s="70"/>
      <c r="J505" s="5"/>
      <c r="K505" s="209" t="b">
        <f>IF(ABS(E505-SUM(E297,E502:E504))&lt;0.001,TRUE,FALSE)</f>
        <v>1</v>
      </c>
    </row>
    <row r="506" spans="1:12" s="28" customFormat="1" x14ac:dyDescent="0.2">
      <c r="A506" s="54"/>
      <c r="B506" s="76" t="s">
        <v>13</v>
      </c>
      <c r="C506" s="440"/>
      <c r="D506" s="441">
        <v>97172568.909999937</v>
      </c>
      <c r="E506" s="441">
        <v>97172568.909999937</v>
      </c>
      <c r="F506" s="442"/>
      <c r="G506" s="442"/>
      <c r="H506" s="430">
        <v>2.3433332036217447E-2</v>
      </c>
      <c r="I506" s="70"/>
      <c r="J506" s="5"/>
    </row>
    <row r="507" spans="1:12" s="28" customFormat="1" x14ac:dyDescent="0.2">
      <c r="A507" s="54"/>
      <c r="B507" s="76" t="s">
        <v>14</v>
      </c>
      <c r="C507" s="443"/>
      <c r="D507" s="311">
        <v>12662046.459999999</v>
      </c>
      <c r="E507" s="311">
        <v>12662046.459999999</v>
      </c>
      <c r="F507" s="444"/>
      <c r="G507" s="444"/>
      <c r="H507" s="428">
        <v>9.4561599276876018E-2</v>
      </c>
      <c r="I507" s="70"/>
      <c r="J507" s="5"/>
    </row>
    <row r="508" spans="1:12" s="28" customFormat="1" ht="21.75" customHeight="1" x14ac:dyDescent="0.2">
      <c r="A508" s="54"/>
      <c r="B508" s="229" t="s">
        <v>248</v>
      </c>
      <c r="C508" s="431"/>
      <c r="D508" s="431">
        <v>109834615.36999993</v>
      </c>
      <c r="E508" s="431">
        <v>109834615.36999993</v>
      </c>
      <c r="F508" s="431"/>
      <c r="G508" s="431"/>
      <c r="H508" s="445">
        <v>3.1158216581220977E-2</v>
      </c>
      <c r="I508" s="70"/>
      <c r="J508" s="5"/>
      <c r="K508" s="209" t="b">
        <f>IF(ABS(E508-SUM(E506:E507))&lt;0.001,TRUE,FALSE)</f>
        <v>1</v>
      </c>
    </row>
    <row r="509" spans="1:12" s="28" customFormat="1" ht="12" x14ac:dyDescent="0.2">
      <c r="A509" s="54"/>
      <c r="B509" s="229" t="s">
        <v>298</v>
      </c>
      <c r="C509" s="431"/>
      <c r="D509" s="431">
        <v>34746.740000000005</v>
      </c>
      <c r="E509" s="431">
        <v>34746.740000000005</v>
      </c>
      <c r="F509" s="431"/>
      <c r="G509" s="431"/>
      <c r="H509" s="445">
        <v>-0.27273568295584594</v>
      </c>
      <c r="I509" s="70"/>
    </row>
    <row r="510" spans="1:12" s="28" customFormat="1" ht="18.75" customHeight="1" x14ac:dyDescent="0.2">
      <c r="A510" s="54"/>
      <c r="B510" s="229" t="s">
        <v>421</v>
      </c>
      <c r="C510" s="229"/>
      <c r="D510" s="323">
        <v>26826.726852</v>
      </c>
      <c r="E510" s="323">
        <v>26826.726852</v>
      </c>
      <c r="F510" s="323"/>
      <c r="G510" s="324"/>
      <c r="H510" s="445">
        <v>-0.57437287269589754</v>
      </c>
      <c r="I510" s="70"/>
    </row>
    <row r="511" spans="1:12" s="28" customFormat="1" ht="12" hidden="1" x14ac:dyDescent="0.2">
      <c r="A511" s="54"/>
      <c r="B511" s="229" t="s">
        <v>495</v>
      </c>
      <c r="C511" s="229"/>
      <c r="D511" s="323"/>
      <c r="E511" s="323"/>
      <c r="F511" s="323"/>
      <c r="G511" s="324"/>
      <c r="H511" s="445"/>
      <c r="I511" s="70"/>
    </row>
    <row r="512" spans="1:12" s="28" customFormat="1" ht="12" x14ac:dyDescent="0.2">
      <c r="A512" s="54"/>
      <c r="B512" s="229" t="s">
        <v>389</v>
      </c>
      <c r="C512" s="229"/>
      <c r="D512" s="323">
        <v>6601.1600000000008</v>
      </c>
      <c r="E512" s="323">
        <v>6601.1600000000008</v>
      </c>
      <c r="F512" s="323"/>
      <c r="G512" s="324"/>
      <c r="H512" s="445">
        <v>3.876918041351507E-2</v>
      </c>
      <c r="I512" s="70"/>
    </row>
    <row r="513" spans="1:12" s="28" customFormat="1" ht="11.25" customHeight="1" x14ac:dyDescent="0.2">
      <c r="A513" s="54"/>
      <c r="B513" s="265" t="s">
        <v>238</v>
      </c>
      <c r="C513" s="213"/>
      <c r="D513" s="213"/>
      <c r="E513" s="213"/>
      <c r="F513" s="213"/>
      <c r="G513" s="213"/>
      <c r="H513" s="214"/>
      <c r="I513" s="70"/>
      <c r="L513" s="5"/>
    </row>
    <row r="514" spans="1:12" ht="10.5" customHeight="1" x14ac:dyDescent="0.2">
      <c r="A514" s="54"/>
      <c r="B514" s="265" t="s">
        <v>251</v>
      </c>
      <c r="C514" s="213"/>
      <c r="D514" s="213"/>
      <c r="E514" s="213"/>
      <c r="F514" s="213"/>
      <c r="G514" s="213"/>
      <c r="H514" s="214"/>
      <c r="I514" s="69"/>
    </row>
    <row r="515" spans="1:12" ht="7.5" customHeight="1" x14ac:dyDescent="0.2">
      <c r="A515" s="2"/>
      <c r="B515" s="265" t="s">
        <v>376</v>
      </c>
      <c r="C515" s="213"/>
      <c r="D515" s="213"/>
      <c r="E515" s="213"/>
      <c r="F515" s="165"/>
      <c r="G515" s="165"/>
      <c r="H515" s="215"/>
      <c r="I515" s="85"/>
    </row>
    <row r="516" spans="1:12" ht="9.75" customHeight="1" x14ac:dyDescent="0.2">
      <c r="B516" s="265" t="s">
        <v>282</v>
      </c>
      <c r="C516" s="213"/>
      <c r="D516" s="85"/>
      <c r="E516" s="86"/>
      <c r="F516" s="5"/>
      <c r="G516" s="5"/>
      <c r="H516" s="5"/>
      <c r="I516" s="8"/>
    </row>
    <row r="517" spans="1:12" ht="15.75" x14ac:dyDescent="0.25">
      <c r="B517" s="7" t="s">
        <v>288</v>
      </c>
      <c r="C517" s="8"/>
      <c r="D517" s="8"/>
      <c r="E517" s="8"/>
      <c r="F517" s="8"/>
      <c r="G517" s="8"/>
      <c r="H517" s="8"/>
    </row>
    <row r="518" spans="1:12" ht="19.5" customHeight="1" x14ac:dyDescent="0.2">
      <c r="B518" s="9"/>
      <c r="C518" s="10" t="str">
        <f>$C$3</f>
        <v>MOIS D'OCTOBRE 2024</v>
      </c>
      <c r="D518" s="11"/>
      <c r="I518" s="15"/>
    </row>
    <row r="519" spans="1:12" ht="12.75" x14ac:dyDescent="0.2">
      <c r="B519" s="12" t="str">
        <f>B423</f>
        <v xml:space="preserve">             I - ASSURANCE MALADIE : DÉPENSES en milliers d'euros</v>
      </c>
      <c r="C519" s="13"/>
      <c r="D519" s="13"/>
      <c r="E519" s="13"/>
      <c r="F519" s="14"/>
      <c r="G519" s="15"/>
      <c r="H519" s="15"/>
      <c r="I519" s="20"/>
    </row>
    <row r="520" spans="1:12" ht="12.75" customHeight="1" x14ac:dyDescent="0.2">
      <c r="B520" s="597"/>
      <c r="C520" s="598"/>
      <c r="D520" s="87"/>
      <c r="E520" s="750" t="s">
        <v>6</v>
      </c>
      <c r="F520" s="339" t="str">
        <f>$H$5</f>
        <v>PCAP</v>
      </c>
      <c r="G520" s="749"/>
      <c r="H520" s="89"/>
      <c r="I520" s="20"/>
    </row>
    <row r="521" spans="1:12" ht="12.75" customHeight="1" x14ac:dyDescent="0.2">
      <c r="B521" s="616" t="s">
        <v>296</v>
      </c>
      <c r="C521" s="753"/>
      <c r="D521" s="90"/>
      <c r="E521" s="301"/>
      <c r="F521" s="239"/>
      <c r="G521" s="199"/>
      <c r="H521" s="90"/>
      <c r="I521" s="20"/>
      <c r="L521" s="95"/>
    </row>
    <row r="522" spans="1:12" ht="20.25" customHeight="1" x14ac:dyDescent="0.2">
      <c r="A522" s="91"/>
      <c r="B522" s="620" t="s">
        <v>295</v>
      </c>
      <c r="C522" s="621"/>
      <c r="D522" s="93"/>
      <c r="E522" s="303"/>
      <c r="F522" s="237"/>
      <c r="G522" s="200"/>
      <c r="H522" s="93"/>
      <c r="I522" s="20"/>
      <c r="L522" s="95"/>
    </row>
    <row r="523" spans="1:12" ht="21.75" customHeight="1" x14ac:dyDescent="0.2">
      <c r="A523" s="91"/>
      <c r="B523" s="92" t="s">
        <v>294</v>
      </c>
      <c r="C523" s="172"/>
      <c r="D523" s="93"/>
      <c r="E523" s="303">
        <v>6307843570.9440746</v>
      </c>
      <c r="F523" s="237">
        <v>-0.13860118429337931</v>
      </c>
      <c r="G523" s="200"/>
      <c r="H523" s="93"/>
      <c r="I523" s="20"/>
      <c r="J523" s="104"/>
      <c r="K523" s="209" t="b">
        <f>IF(ABS(E523-SUM(E524,E529,E541:E542,E545:E550))&lt;0.001,TRUE,FALSE)</f>
        <v>1</v>
      </c>
    </row>
    <row r="524" spans="1:12" ht="18" customHeight="1" x14ac:dyDescent="0.2">
      <c r="B524" s="618" t="s">
        <v>410</v>
      </c>
      <c r="C524" s="619"/>
      <c r="D524" s="90"/>
      <c r="E524" s="303">
        <v>1424962425.5459385</v>
      </c>
      <c r="F524" s="237">
        <v>-0.18106648125697811</v>
      </c>
      <c r="G524" s="198"/>
      <c r="H524" s="90"/>
      <c r="I524" s="20"/>
      <c r="J524" s="104"/>
      <c r="K524" s="209" t="b">
        <f>IF(ABS(E524-SUM(E525:E528))&lt;0.001,TRUE,FALSE)</f>
        <v>1</v>
      </c>
    </row>
    <row r="525" spans="1:12" ht="15" customHeight="1" x14ac:dyDescent="0.2">
      <c r="B525" s="609" t="s">
        <v>72</v>
      </c>
      <c r="C525" s="610"/>
      <c r="D525" s="90"/>
      <c r="E525" s="301">
        <v>99020378.299287915</v>
      </c>
      <c r="F525" s="239">
        <v>-0.14405177864000795</v>
      </c>
      <c r="G525" s="201"/>
      <c r="H525" s="90"/>
      <c r="I525" s="20"/>
      <c r="J525" s="104"/>
    </row>
    <row r="526" spans="1:12" ht="15" customHeight="1" x14ac:dyDescent="0.2">
      <c r="B526" s="421" t="s">
        <v>404</v>
      </c>
      <c r="C526" s="404"/>
      <c r="D526" s="90"/>
      <c r="E526" s="301">
        <v>1090006793.4579546</v>
      </c>
      <c r="F526" s="239">
        <v>-0.30583224076535587</v>
      </c>
      <c r="G526" s="199"/>
      <c r="H526" s="90"/>
      <c r="I526" s="20"/>
      <c r="J526" s="104"/>
    </row>
    <row r="527" spans="1:12" ht="15" customHeight="1" x14ac:dyDescent="0.2">
      <c r="B527" s="421" t="s">
        <v>407</v>
      </c>
      <c r="C527" s="404"/>
      <c r="D527" s="90"/>
      <c r="E527" s="301">
        <v>3733266.6696086987</v>
      </c>
      <c r="F527" s="239">
        <v>-0.25001730505473263</v>
      </c>
      <c r="G527" s="199"/>
      <c r="H527" s="90"/>
      <c r="I527" s="20"/>
      <c r="J527" s="104"/>
    </row>
    <row r="528" spans="1:12" ht="15" customHeight="1" x14ac:dyDescent="0.2">
      <c r="B528" s="421" t="s">
        <v>405</v>
      </c>
      <c r="C528" s="404"/>
      <c r="D528" s="90"/>
      <c r="E528" s="301">
        <v>232201987.11908728</v>
      </c>
      <c r="F528" s="239"/>
      <c r="G528" s="199"/>
      <c r="H528" s="90"/>
      <c r="I528" s="20"/>
      <c r="J528" s="104"/>
    </row>
    <row r="529" spans="2:11" ht="15" customHeight="1" x14ac:dyDescent="0.2">
      <c r="B529" s="601" t="s">
        <v>71</v>
      </c>
      <c r="C529" s="602"/>
      <c r="D529" s="90"/>
      <c r="E529" s="303">
        <v>4202688616.9355135</v>
      </c>
      <c r="F529" s="237">
        <v>8.5185401713669284E-2</v>
      </c>
      <c r="G529" s="199"/>
      <c r="H529" s="90"/>
      <c r="I529" s="20"/>
      <c r="J529" s="104"/>
      <c r="K529" s="209" t="b">
        <f>IF(ABS(E529-SUM(E530:E535))&lt;0.001,TRUE,FALSE)</f>
        <v>1</v>
      </c>
    </row>
    <row r="530" spans="2:11" ht="15" customHeight="1" x14ac:dyDescent="0.2">
      <c r="B530" s="609" t="s">
        <v>70</v>
      </c>
      <c r="C530" s="610"/>
      <c r="D530" s="90"/>
      <c r="E530" s="301"/>
      <c r="F530" s="239"/>
      <c r="G530" s="201"/>
      <c r="H530" s="90"/>
      <c r="I530" s="20"/>
      <c r="J530" s="104"/>
    </row>
    <row r="531" spans="2:11" ht="15" customHeight="1" x14ac:dyDescent="0.2">
      <c r="B531" s="609" t="s">
        <v>361</v>
      </c>
      <c r="C531" s="610"/>
      <c r="D531" s="90"/>
      <c r="E531" s="301">
        <v>0</v>
      </c>
      <c r="F531" s="239"/>
      <c r="G531" s="199"/>
      <c r="H531" s="90"/>
      <c r="I531" s="20"/>
      <c r="J531" s="104"/>
    </row>
    <row r="532" spans="2:11" ht="15" customHeight="1" x14ac:dyDescent="0.2">
      <c r="B532" s="622" t="s">
        <v>413</v>
      </c>
      <c r="C532" s="623"/>
      <c r="D532" s="90"/>
      <c r="E532" s="301">
        <v>3214580680.6239319</v>
      </c>
      <c r="F532" s="239">
        <v>8.0062940977925434E-2</v>
      </c>
      <c r="G532" s="199"/>
      <c r="H532" s="90"/>
      <c r="I532" s="20"/>
      <c r="J532" s="104"/>
    </row>
    <row r="533" spans="2:11" ht="15" customHeight="1" x14ac:dyDescent="0.2">
      <c r="B533" s="609" t="s">
        <v>357</v>
      </c>
      <c r="C533" s="610"/>
      <c r="D533" s="90"/>
      <c r="E533" s="301">
        <v>602372372.63688719</v>
      </c>
      <c r="F533" s="239">
        <v>0.17252637214190325</v>
      </c>
      <c r="G533" s="199"/>
      <c r="H533" s="90"/>
      <c r="I533" s="20"/>
      <c r="J533" s="104"/>
    </row>
    <row r="534" spans="2:11" ht="15" customHeight="1" x14ac:dyDescent="0.2">
      <c r="B534" s="609" t="s">
        <v>358</v>
      </c>
      <c r="C534" s="610"/>
      <c r="D534" s="90"/>
      <c r="E534" s="301">
        <v>97041506.867874473</v>
      </c>
      <c r="F534" s="239">
        <v>7.2964335709932771E-2</v>
      </c>
      <c r="G534" s="199"/>
      <c r="H534" s="90"/>
      <c r="I534" s="20"/>
      <c r="J534" s="104"/>
    </row>
    <row r="535" spans="2:11" ht="15" customHeight="1" x14ac:dyDescent="0.2">
      <c r="B535" s="609" t="s">
        <v>359</v>
      </c>
      <c r="C535" s="610"/>
      <c r="D535" s="90"/>
      <c r="E535" s="301">
        <v>288694056.80682003</v>
      </c>
      <c r="F535" s="239">
        <v>-1.2378737427436892E-2</v>
      </c>
      <c r="G535" s="199"/>
      <c r="H535" s="90"/>
      <c r="I535" s="20"/>
      <c r="J535" s="104"/>
      <c r="K535" s="209" t="b">
        <f>IF(ABS(E535-SUM(E536:E540))&lt;0.001,TRUE,FALSE)</f>
        <v>1</v>
      </c>
    </row>
    <row r="536" spans="2:11" ht="12.75" customHeight="1" x14ac:dyDescent="0.2">
      <c r="B536" s="614" t="s">
        <v>394</v>
      </c>
      <c r="C536" s="615"/>
      <c r="D536" s="90"/>
      <c r="E536" s="301">
        <v>235624516.78342506</v>
      </c>
      <c r="F536" s="239">
        <v>-2.1650269420242396E-2</v>
      </c>
      <c r="G536" s="199"/>
      <c r="H536" s="90"/>
      <c r="I536" s="20"/>
      <c r="J536" s="104"/>
    </row>
    <row r="537" spans="2:11" ht="15" customHeight="1" x14ac:dyDescent="0.2">
      <c r="B537" s="614" t="s">
        <v>395</v>
      </c>
      <c r="C537" s="615"/>
      <c r="D537" s="90"/>
      <c r="E537" s="301">
        <v>4748224.0138200019</v>
      </c>
      <c r="F537" s="239">
        <v>6.5786302377045969E-2</v>
      </c>
      <c r="G537" s="199"/>
      <c r="H537" s="90"/>
      <c r="I537" s="20"/>
      <c r="J537" s="104"/>
    </row>
    <row r="538" spans="2:11" ht="15" customHeight="1" x14ac:dyDescent="0.2">
      <c r="B538" s="614" t="s">
        <v>396</v>
      </c>
      <c r="C538" s="615"/>
      <c r="D538" s="90"/>
      <c r="E538" s="301">
        <v>8336815.1316450005</v>
      </c>
      <c r="F538" s="239">
        <v>-7.7870609716641503E-2</v>
      </c>
      <c r="G538" s="199"/>
      <c r="H538" s="90"/>
      <c r="I538" s="20"/>
      <c r="J538" s="104"/>
    </row>
    <row r="539" spans="2:11" ht="15" customHeight="1" x14ac:dyDescent="0.2">
      <c r="B539" s="614" t="s">
        <v>397</v>
      </c>
      <c r="C539" s="615"/>
      <c r="D539" s="90"/>
      <c r="E539" s="301">
        <v>1930030.4636549996</v>
      </c>
      <c r="F539" s="239">
        <v>-1.6357488162837996E-2</v>
      </c>
      <c r="G539" s="199"/>
      <c r="H539" s="90"/>
      <c r="I539" s="20"/>
      <c r="J539" s="104"/>
    </row>
    <row r="540" spans="2:11" ht="15" customHeight="1" x14ac:dyDescent="0.2">
      <c r="B540" s="628" t="s">
        <v>406</v>
      </c>
      <c r="C540" s="629"/>
      <c r="D540" s="90"/>
      <c r="E540" s="301">
        <v>38054470.414275013</v>
      </c>
      <c r="F540" s="239">
        <v>5.6608314794915904E-2</v>
      </c>
      <c r="G540" s="199"/>
      <c r="H540" s="90"/>
      <c r="I540" s="20"/>
      <c r="J540" s="104"/>
    </row>
    <row r="541" spans="2:11" ht="15" customHeight="1" x14ac:dyDescent="0.2">
      <c r="B541" s="601" t="s">
        <v>362</v>
      </c>
      <c r="C541" s="602"/>
      <c r="D541" s="90"/>
      <c r="E541" s="303">
        <v>2341207.4600000014</v>
      </c>
      <c r="F541" s="237">
        <v>0.20774641293700546</v>
      </c>
      <c r="G541" s="199"/>
      <c r="H541" s="90"/>
      <c r="I541" s="20"/>
      <c r="J541" s="104"/>
    </row>
    <row r="542" spans="2:11" ht="26.25" customHeight="1" x14ac:dyDescent="0.2">
      <c r="B542" s="611" t="s">
        <v>363</v>
      </c>
      <c r="C542" s="613"/>
      <c r="D542" s="90"/>
      <c r="E542" s="303">
        <v>677851321.00262213</v>
      </c>
      <c r="F542" s="237">
        <v>-0.6031423565282743</v>
      </c>
      <c r="G542" s="199"/>
      <c r="H542" s="90"/>
      <c r="I542" s="20"/>
      <c r="J542" s="104"/>
      <c r="K542" s="209" t="b">
        <f>IF(ABS(E542-SUM(E543:E544))&lt;0.001,TRUE,FALSE)</f>
        <v>1</v>
      </c>
    </row>
    <row r="543" spans="2:11" ht="12.75" x14ac:dyDescent="0.2">
      <c r="B543" s="423" t="s">
        <v>408</v>
      </c>
      <c r="C543" s="405"/>
      <c r="D543" s="90"/>
      <c r="E543" s="301">
        <v>639361270.53964615</v>
      </c>
      <c r="F543" s="239">
        <v>-0.62214365502256164</v>
      </c>
      <c r="G543" s="201"/>
      <c r="H543" s="90"/>
      <c r="I543" s="20"/>
      <c r="J543" s="104"/>
    </row>
    <row r="544" spans="2:11" ht="17.25" customHeight="1" x14ac:dyDescent="0.2">
      <c r="B544" s="423" t="s">
        <v>409</v>
      </c>
      <c r="C544" s="405"/>
      <c r="D544" s="90"/>
      <c r="E544" s="301">
        <v>38490050.462975986</v>
      </c>
      <c r="F544" s="239"/>
      <c r="G544" s="201"/>
      <c r="H544" s="90"/>
      <c r="I544" s="20"/>
      <c r="J544" s="104"/>
    </row>
    <row r="545" spans="1:12" ht="20.100000000000001" customHeight="1" x14ac:dyDescent="0.2">
      <c r="B545" s="611" t="s">
        <v>364</v>
      </c>
      <c r="C545" s="613"/>
      <c r="D545" s="90"/>
      <c r="E545" s="301"/>
      <c r="F545" s="239"/>
      <c r="G545" s="201"/>
      <c r="H545" s="90"/>
      <c r="I545" s="20"/>
      <c r="J545" s="104"/>
      <c r="L545" s="363"/>
    </row>
    <row r="546" spans="1:12" s="363" customFormat="1" ht="21.75" customHeight="1" x14ac:dyDescent="0.2">
      <c r="A546" s="6"/>
      <c r="B546" s="611" t="s">
        <v>365</v>
      </c>
      <c r="C546" s="627"/>
      <c r="D546" s="360"/>
      <c r="E546" s="301"/>
      <c r="F546" s="239"/>
      <c r="G546" s="199"/>
      <c r="H546" s="90"/>
      <c r="I546" s="362"/>
      <c r="J546" s="359"/>
    </row>
    <row r="547" spans="1:12" s="363" customFormat="1" ht="29.25" customHeight="1" x14ac:dyDescent="0.2">
      <c r="A547" s="356"/>
      <c r="B547" s="611" t="s">
        <v>366</v>
      </c>
      <c r="C547" s="627"/>
      <c r="D547" s="360"/>
      <c r="E547" s="301"/>
      <c r="F547" s="239"/>
      <c r="G547" s="361"/>
      <c r="H547" s="360"/>
      <c r="I547" s="362"/>
      <c r="J547" s="359"/>
    </row>
    <row r="548" spans="1:12" s="363" customFormat="1" ht="19.5" customHeight="1" x14ac:dyDescent="0.2">
      <c r="A548" s="356"/>
      <c r="B548" s="611" t="s">
        <v>367</v>
      </c>
      <c r="C548" s="627"/>
      <c r="D548" s="360"/>
      <c r="E548" s="301"/>
      <c r="F548" s="239"/>
      <c r="G548" s="361"/>
      <c r="H548" s="360"/>
      <c r="I548" s="362"/>
      <c r="J548" s="359"/>
    </row>
    <row r="549" spans="1:12" s="363" customFormat="1" ht="18.75" customHeight="1" x14ac:dyDescent="0.2">
      <c r="A549" s="356"/>
      <c r="B549" s="611" t="s">
        <v>368</v>
      </c>
      <c r="C549" s="752"/>
      <c r="D549" s="360"/>
      <c r="E549" s="301"/>
      <c r="F549" s="239"/>
      <c r="G549" s="361"/>
      <c r="H549" s="360"/>
      <c r="I549" s="362"/>
      <c r="J549" s="359"/>
      <c r="L549" s="5"/>
    </row>
    <row r="550" spans="1:12" ht="12.75" customHeight="1" x14ac:dyDescent="0.2">
      <c r="A550" s="356"/>
      <c r="B550" s="611" t="s">
        <v>369</v>
      </c>
      <c r="C550" s="752"/>
      <c r="D550" s="90"/>
      <c r="E550" s="301"/>
      <c r="F550" s="239"/>
      <c r="G550" s="361"/>
      <c r="H550" s="360"/>
      <c r="I550" s="20"/>
      <c r="J550" s="104"/>
      <c r="L550" s="95"/>
    </row>
    <row r="551" spans="1:12" s="95" customFormat="1" ht="16.5" customHeight="1" x14ac:dyDescent="0.2">
      <c r="A551" s="6"/>
      <c r="B551" s="599" t="s">
        <v>66</v>
      </c>
      <c r="C551" s="600"/>
      <c r="D551" s="93"/>
      <c r="E551" s="303">
        <v>319085808.82000154</v>
      </c>
      <c r="F551" s="237">
        <v>0.11401190301410291</v>
      </c>
      <c r="G551" s="201"/>
      <c r="H551" s="90"/>
      <c r="I551" s="94"/>
      <c r="J551" s="104"/>
    </row>
    <row r="552" spans="1:12" s="95" customFormat="1" ht="16.5" customHeight="1" x14ac:dyDescent="0.2">
      <c r="A552" s="91"/>
      <c r="B552" s="601" t="s">
        <v>375</v>
      </c>
      <c r="C552" s="602"/>
      <c r="D552" s="93"/>
      <c r="E552" s="301">
        <v>314965999.12000167</v>
      </c>
      <c r="F552" s="239">
        <v>0.11536263838422545</v>
      </c>
      <c r="G552" s="200"/>
      <c r="H552" s="93"/>
      <c r="I552" s="94"/>
      <c r="J552" s="104"/>
      <c r="L552" s="5"/>
    </row>
    <row r="553" spans="1:12" ht="16.5" customHeight="1" x14ac:dyDescent="0.2">
      <c r="A553" s="91"/>
      <c r="B553" s="601" t="s">
        <v>236</v>
      </c>
      <c r="C553" s="602"/>
      <c r="D553" s="90"/>
      <c r="E553" s="301">
        <v>-97224</v>
      </c>
      <c r="F553" s="239">
        <v>0.76587899812921156</v>
      </c>
      <c r="G553" s="200"/>
      <c r="H553" s="93"/>
      <c r="I553" s="20"/>
      <c r="J553" s="104"/>
    </row>
    <row r="554" spans="1:12" ht="13.5" customHeight="1" x14ac:dyDescent="0.2">
      <c r="B554" s="601" t="s">
        <v>316</v>
      </c>
      <c r="C554" s="602"/>
      <c r="D554" s="90"/>
      <c r="E554" s="301">
        <v>-4770</v>
      </c>
      <c r="F554" s="239">
        <v>-0.20499999999999996</v>
      </c>
      <c r="G554" s="199"/>
      <c r="H554" s="90"/>
      <c r="I554" s="20"/>
      <c r="J554" s="104"/>
      <c r="L554" s="95"/>
    </row>
    <row r="555" spans="1:12" s="95" customFormat="1" ht="16.5" customHeight="1" x14ac:dyDescent="0.2">
      <c r="A555" s="6"/>
      <c r="B555" s="599" t="s">
        <v>67</v>
      </c>
      <c r="C555" s="600"/>
      <c r="D555" s="93"/>
      <c r="E555" s="303">
        <v>55132823.932254799</v>
      </c>
      <c r="F555" s="237">
        <v>4.906025560163263E-2</v>
      </c>
      <c r="G555" s="199"/>
      <c r="H555" s="90"/>
      <c r="I555" s="94"/>
      <c r="J555" s="104"/>
      <c r="K555" s="209" t="b">
        <f>IF(ABS(E555-SUM(E556:E557))&lt;0.001,TRUE,FALSE)</f>
        <v>1</v>
      </c>
      <c r="L555" s="5"/>
    </row>
    <row r="556" spans="1:12" ht="18" customHeight="1" x14ac:dyDescent="0.2">
      <c r="A556" s="91"/>
      <c r="B556" s="601" t="s">
        <v>68</v>
      </c>
      <c r="C556" s="602"/>
      <c r="D556" s="90"/>
      <c r="E556" s="301">
        <v>49859092.679999799</v>
      </c>
      <c r="F556" s="239">
        <v>3.5183167431352969E-2</v>
      </c>
      <c r="G556" s="200"/>
      <c r="H556" s="93"/>
      <c r="I556" s="20"/>
      <c r="J556" s="104"/>
    </row>
    <row r="557" spans="1:12" ht="15" customHeight="1" x14ac:dyDescent="0.2">
      <c r="B557" s="601" t="s">
        <v>69</v>
      </c>
      <c r="C557" s="602"/>
      <c r="D557" s="90"/>
      <c r="E557" s="301">
        <v>5273731.2522550011</v>
      </c>
      <c r="F557" s="239">
        <v>0.20131242585990106</v>
      </c>
      <c r="G557" s="199"/>
      <c r="H557" s="90"/>
      <c r="I557" s="20"/>
      <c r="J557" s="104"/>
      <c r="L557" s="95"/>
    </row>
    <row r="558" spans="1:12" s="95" customFormat="1" ht="27" customHeight="1" x14ac:dyDescent="0.2">
      <c r="A558" s="6"/>
      <c r="B558" s="630" t="s">
        <v>293</v>
      </c>
      <c r="C558" s="631"/>
      <c r="D558" s="98"/>
      <c r="E558" s="326">
        <v>6682062203.696331</v>
      </c>
      <c r="F558" s="243">
        <v>-0.12787021445269808</v>
      </c>
      <c r="G558" s="199"/>
      <c r="H558" s="90"/>
      <c r="I558" s="94"/>
      <c r="J558" s="104"/>
      <c r="K558" s="209" t="b">
        <f>IF(ABS(E558-SUM(E523,E551,E555))&lt;0.001,TRUE,FALSE)</f>
        <v>1</v>
      </c>
      <c r="L558" s="5"/>
    </row>
    <row r="559" spans="1:12" ht="21" customHeight="1" x14ac:dyDescent="0.25">
      <c r="A559" s="91"/>
      <c r="B559" s="7" t="s">
        <v>288</v>
      </c>
      <c r="C559" s="8"/>
      <c r="D559" s="8"/>
      <c r="E559" s="8"/>
      <c r="F559" s="8"/>
      <c r="G559" s="202"/>
      <c r="H559" s="99"/>
      <c r="I559" s="8"/>
    </row>
    <row r="560" spans="1:12" ht="10.5" customHeight="1" x14ac:dyDescent="0.2">
      <c r="B560" s="9"/>
      <c r="C560" s="10" t="str">
        <f>$C$3</f>
        <v>MOIS D'OCTOBRE 2024</v>
      </c>
      <c r="D560" s="11"/>
      <c r="G560" s="8"/>
      <c r="H560" s="8"/>
    </row>
    <row r="561" spans="1:12" ht="19.5" customHeight="1" x14ac:dyDescent="0.2">
      <c r="B561" s="12" t="str">
        <f>B519</f>
        <v xml:space="preserve">             I - ASSURANCE MALADIE : DÉPENSES en milliers d'euros</v>
      </c>
      <c r="C561" s="13"/>
      <c r="D561" s="13"/>
      <c r="E561" s="13"/>
      <c r="F561" s="14"/>
      <c r="I561" s="5"/>
    </row>
    <row r="562" spans="1:12" ht="12.75" x14ac:dyDescent="0.2">
      <c r="B562" s="597"/>
      <c r="C562" s="598"/>
      <c r="D562" s="87"/>
      <c r="E562" s="750" t="s">
        <v>6</v>
      </c>
      <c r="F562" s="339" t="str">
        <f>$H$5</f>
        <v>PCAP</v>
      </c>
      <c r="G562" s="15"/>
      <c r="H562" s="15"/>
      <c r="I562" s="5"/>
      <c r="L562" s="104"/>
    </row>
    <row r="563" spans="1:12" s="104" customFormat="1" ht="13.5" customHeight="1" x14ac:dyDescent="0.2">
      <c r="A563" s="6"/>
      <c r="B563" s="632" t="s">
        <v>292</v>
      </c>
      <c r="C563" s="633"/>
      <c r="D563" s="634"/>
      <c r="E563" s="101"/>
      <c r="F563" s="176"/>
      <c r="G563" s="89"/>
      <c r="H563" s="20"/>
    </row>
    <row r="564" spans="1:12" s="104" customFormat="1" ht="22.5" customHeight="1" x14ac:dyDescent="0.2">
      <c r="A564" s="6"/>
      <c r="B564" s="624" t="s">
        <v>291</v>
      </c>
      <c r="C564" s="625"/>
      <c r="D564" s="626"/>
      <c r="E564" s="327">
        <v>1208645597.4113848</v>
      </c>
      <c r="F564" s="177">
        <v>6.3164863383441627E-2</v>
      </c>
      <c r="G564" s="102"/>
      <c r="H564" s="103"/>
      <c r="K564" s="209" t="b">
        <f>IF(ABS(E564-SUM(E565,E579,E587:E588,E592))&lt;0.001,TRUE,FALSE)</f>
        <v>1</v>
      </c>
    </row>
    <row r="565" spans="1:12" s="104" customFormat="1" ht="15" customHeight="1" x14ac:dyDescent="0.2">
      <c r="A565" s="24"/>
      <c r="B565" s="595" t="s">
        <v>183</v>
      </c>
      <c r="C565" s="596"/>
      <c r="D565" s="635"/>
      <c r="E565" s="327">
        <v>970322943.11195254</v>
      </c>
      <c r="F565" s="177">
        <v>5.7471876358395457E-2</v>
      </c>
      <c r="G565" s="105"/>
      <c r="H565" s="107"/>
      <c r="K565" s="209" t="b">
        <f>IF(ABS(E565-SUM(E566:E578))&lt;0.001,TRUE,FALSE)</f>
        <v>1</v>
      </c>
    </row>
    <row r="566" spans="1:12" s="104" customFormat="1" ht="15.75" customHeight="1" x14ac:dyDescent="0.2">
      <c r="A566" s="6"/>
      <c r="B566" s="603" t="s">
        <v>53</v>
      </c>
      <c r="C566" s="604"/>
      <c r="D566" s="605"/>
      <c r="E566" s="328">
        <v>756976665.23000157</v>
      </c>
      <c r="F566" s="174">
        <v>4.5063725511928165E-2</v>
      </c>
      <c r="G566" s="109"/>
      <c r="H566" s="106"/>
    </row>
    <row r="567" spans="1:12" s="104" customFormat="1" ht="15.75" customHeight="1" x14ac:dyDescent="0.2">
      <c r="A567" s="6"/>
      <c r="B567" s="169" t="s">
        <v>360</v>
      </c>
      <c r="C567" s="383"/>
      <c r="D567" s="384"/>
      <c r="E567" s="328">
        <v>-4901.1350000000002</v>
      </c>
      <c r="F567" s="174"/>
      <c r="G567" s="109"/>
      <c r="H567" s="106"/>
    </row>
    <row r="568" spans="1:12" s="104" customFormat="1" ht="12.75" x14ac:dyDescent="0.2">
      <c r="A568" s="6"/>
      <c r="B568" s="603" t="s">
        <v>428</v>
      </c>
      <c r="C568" s="604"/>
      <c r="D568" s="605"/>
      <c r="E568" s="328">
        <v>39020736.589999996</v>
      </c>
      <c r="F568" s="174">
        <v>0.10938688675161856</v>
      </c>
      <c r="G568" s="109"/>
      <c r="H568" s="106"/>
    </row>
    <row r="569" spans="1:12" s="104" customFormat="1" ht="40.5" customHeight="1" x14ac:dyDescent="0.2">
      <c r="A569" s="6"/>
      <c r="B569" s="603" t="s">
        <v>54</v>
      </c>
      <c r="C569" s="604"/>
      <c r="D569" s="605"/>
      <c r="E569" s="328">
        <v>2874045.7999999984</v>
      </c>
      <c r="F569" s="174">
        <v>4.9841298049267957E-2</v>
      </c>
      <c r="G569" s="109"/>
      <c r="H569" s="106"/>
    </row>
    <row r="570" spans="1:12" s="104" customFormat="1" ht="15" customHeight="1" x14ac:dyDescent="0.2">
      <c r="A570" s="6"/>
      <c r="B570" s="603" t="s">
        <v>497</v>
      </c>
      <c r="C570" s="604"/>
      <c r="D570" s="605"/>
      <c r="E570" s="328">
        <v>6430546.5499999942</v>
      </c>
      <c r="F570" s="174">
        <v>2.0979701417933594E-3</v>
      </c>
      <c r="G570" s="109"/>
      <c r="H570" s="106"/>
    </row>
    <row r="571" spans="1:12" s="104" customFormat="1" ht="15" customHeight="1" x14ac:dyDescent="0.2">
      <c r="A571" s="6"/>
      <c r="B571" s="603" t="s">
        <v>302</v>
      </c>
      <c r="C571" s="604"/>
      <c r="D571" s="605"/>
      <c r="E571" s="328">
        <v>507.43999999999994</v>
      </c>
      <c r="F571" s="174">
        <v>0.47460188306404749</v>
      </c>
      <c r="G571" s="109"/>
      <c r="H571" s="106"/>
    </row>
    <row r="572" spans="1:12" s="104" customFormat="1" ht="12.75" x14ac:dyDescent="0.2">
      <c r="A572" s="6"/>
      <c r="B572" s="169" t="s">
        <v>184</v>
      </c>
      <c r="C572" s="170"/>
      <c r="D572" s="171"/>
      <c r="E572" s="328">
        <v>77219326.109999999</v>
      </c>
      <c r="F572" s="174">
        <v>0.23365994965233594</v>
      </c>
      <c r="G572" s="109"/>
      <c r="H572" s="106"/>
    </row>
    <row r="573" spans="1:12" s="104" customFormat="1" ht="12.75" x14ac:dyDescent="0.2">
      <c r="A573" s="6"/>
      <c r="B573" s="395" t="s">
        <v>373</v>
      </c>
      <c r="C573" s="170"/>
      <c r="D573" s="171"/>
      <c r="E573" s="328">
        <v>75155959.449999988</v>
      </c>
      <c r="F573" s="174">
        <v>-5.43144988475186E-5</v>
      </c>
      <c r="G573" s="109"/>
      <c r="H573" s="110"/>
    </row>
    <row r="574" spans="1:12" s="104" customFormat="1" ht="12.75" x14ac:dyDescent="0.2">
      <c r="A574" s="6"/>
      <c r="B574" s="169" t="s">
        <v>185</v>
      </c>
      <c r="C574" s="170"/>
      <c r="D574" s="171"/>
      <c r="E574" s="328">
        <v>90288.396951000017</v>
      </c>
      <c r="F574" s="174">
        <v>9.0459789744760766E-2</v>
      </c>
      <c r="G574" s="109"/>
      <c r="H574" s="110"/>
    </row>
    <row r="575" spans="1:12" s="104" customFormat="1" ht="24" customHeight="1" x14ac:dyDescent="0.2">
      <c r="A575" s="6"/>
      <c r="B575" s="603" t="s">
        <v>186</v>
      </c>
      <c r="C575" s="604"/>
      <c r="D575" s="605"/>
      <c r="E575" s="328">
        <v>12216301.630000005</v>
      </c>
      <c r="F575" s="174">
        <v>0.20893479657264291</v>
      </c>
      <c r="G575" s="109"/>
      <c r="H575" s="110"/>
    </row>
    <row r="576" spans="1:12" s="104" customFormat="1" ht="12.75" x14ac:dyDescent="0.2">
      <c r="A576" s="6"/>
      <c r="B576" s="603" t="s">
        <v>187</v>
      </c>
      <c r="C576" s="604"/>
      <c r="D576" s="605"/>
      <c r="E576" s="328"/>
      <c r="F576" s="174"/>
      <c r="G576" s="109"/>
      <c r="H576" s="110"/>
    </row>
    <row r="577" spans="1:11" s="104" customFormat="1" ht="12.75" x14ac:dyDescent="0.2">
      <c r="A577" s="6"/>
      <c r="B577" s="603" t="s">
        <v>188</v>
      </c>
      <c r="C577" s="604"/>
      <c r="D577" s="605"/>
      <c r="E577" s="328">
        <v>90527.05</v>
      </c>
      <c r="F577" s="174">
        <v>-0.12393632407263877</v>
      </c>
      <c r="G577" s="109"/>
      <c r="H577" s="106"/>
    </row>
    <row r="578" spans="1:11" s="104" customFormat="1" ht="12.75" x14ac:dyDescent="0.2">
      <c r="A578" s="6"/>
      <c r="B578" s="603" t="s">
        <v>378</v>
      </c>
      <c r="C578" s="604"/>
      <c r="D578" s="605"/>
      <c r="E578" s="328">
        <v>252940</v>
      </c>
      <c r="F578" s="174">
        <v>-0.42699991618169086</v>
      </c>
      <c r="G578" s="109"/>
      <c r="H578" s="106"/>
    </row>
    <row r="579" spans="1:11" s="104" customFormat="1" ht="21" customHeight="1" x14ac:dyDescent="0.2">
      <c r="A579" s="6"/>
      <c r="B579" s="595" t="s">
        <v>55</v>
      </c>
      <c r="C579" s="596"/>
      <c r="D579" s="635"/>
      <c r="E579" s="327">
        <v>23367507.599431984</v>
      </c>
      <c r="F579" s="177">
        <v>-3.6077678905482413E-2</v>
      </c>
      <c r="G579" s="109"/>
      <c r="H579" s="106"/>
      <c r="K579" s="209" t="b">
        <f>IF(ABS(E579-SUM(E580,E583,E586))&lt;0.001,TRUE,FALSE)</f>
        <v>1</v>
      </c>
    </row>
    <row r="580" spans="1:11" s="104" customFormat="1" ht="18" customHeight="1" x14ac:dyDescent="0.2">
      <c r="A580" s="6"/>
      <c r="B580" s="606" t="s">
        <v>56</v>
      </c>
      <c r="C580" s="607"/>
      <c r="D580" s="608"/>
      <c r="E580" s="328">
        <v>12853234.089315984</v>
      </c>
      <c r="F580" s="174">
        <v>-0.13029623133949453</v>
      </c>
      <c r="G580" s="108"/>
      <c r="H580" s="106"/>
      <c r="K580" s="209" t="b">
        <f>IF(ABS(E580-SUM(E581:E582))&lt;0.001,TRUE,FALSE)</f>
        <v>1</v>
      </c>
    </row>
    <row r="581" spans="1:11" s="104" customFormat="1" ht="15" customHeight="1" x14ac:dyDescent="0.2">
      <c r="A581" s="6"/>
      <c r="B581" s="603" t="s">
        <v>57</v>
      </c>
      <c r="C581" s="604"/>
      <c r="D581" s="605"/>
      <c r="E581" s="328">
        <v>658492.38999999757</v>
      </c>
      <c r="F581" s="174">
        <v>7.7988693118499652E-2</v>
      </c>
      <c r="G581" s="109"/>
      <c r="H581" s="106"/>
    </row>
    <row r="582" spans="1:11" s="104" customFormat="1" ht="15" customHeight="1" x14ac:dyDescent="0.2">
      <c r="A582" s="6"/>
      <c r="B582" s="603" t="s">
        <v>58</v>
      </c>
      <c r="C582" s="604"/>
      <c r="D582" s="605"/>
      <c r="E582" s="328">
        <v>12194741.699315988</v>
      </c>
      <c r="F582" s="174">
        <v>-0.13927642053616807</v>
      </c>
      <c r="G582" s="109"/>
      <c r="H582" s="111"/>
    </row>
    <row r="583" spans="1:11" s="104" customFormat="1" ht="18" customHeight="1" x14ac:dyDescent="0.2">
      <c r="A583" s="24"/>
      <c r="B583" s="606" t="s">
        <v>379</v>
      </c>
      <c r="C583" s="607"/>
      <c r="D583" s="608"/>
      <c r="E583" s="328">
        <v>10514273.510116</v>
      </c>
      <c r="F583" s="174">
        <v>0.11106462150437602</v>
      </c>
      <c r="G583" s="109"/>
      <c r="H583" s="112"/>
      <c r="K583" s="209" t="b">
        <f>IF(ABS(E583-SUM(E584:E585))&lt;0.001,TRUE,FALSE)</f>
        <v>1</v>
      </c>
    </row>
    <row r="584" spans="1:11" s="104" customFormat="1" ht="15" customHeight="1" x14ac:dyDescent="0.2">
      <c r="A584" s="24"/>
      <c r="B584" s="603" t="s">
        <v>372</v>
      </c>
      <c r="C584" s="604"/>
      <c r="D584" s="605"/>
      <c r="E584" s="328"/>
      <c r="F584" s="174"/>
      <c r="G584" s="109"/>
      <c r="H584" s="107"/>
    </row>
    <row r="585" spans="1:11" s="104" customFormat="1" ht="15" customHeight="1" x14ac:dyDescent="0.2">
      <c r="A585" s="6"/>
      <c r="B585" s="603" t="s">
        <v>434</v>
      </c>
      <c r="C585" s="604"/>
      <c r="D585" s="605"/>
      <c r="E585" s="328">
        <v>10514273.510116</v>
      </c>
      <c r="F585" s="174">
        <v>0.11106462150437602</v>
      </c>
      <c r="G585" s="109"/>
      <c r="H585" s="106"/>
    </row>
    <row r="586" spans="1:11" s="104" customFormat="1" ht="15" customHeight="1" x14ac:dyDescent="0.2">
      <c r="A586" s="6"/>
      <c r="B586" s="606" t="s">
        <v>180</v>
      </c>
      <c r="C586" s="607"/>
      <c r="D586" s="608"/>
      <c r="E586" s="328"/>
      <c r="F586" s="174"/>
      <c r="G586" s="109"/>
      <c r="H586" s="111"/>
    </row>
    <row r="587" spans="1:11" s="104" customFormat="1" ht="18" customHeight="1" x14ac:dyDescent="0.2">
      <c r="A587" s="6"/>
      <c r="B587" s="595" t="s">
        <v>189</v>
      </c>
      <c r="C587" s="596"/>
      <c r="D587" s="635"/>
      <c r="E587" s="327">
        <v>97759565.810000345</v>
      </c>
      <c r="F587" s="177">
        <v>5.481037877798367E-2</v>
      </c>
      <c r="G587" s="109"/>
      <c r="H587" s="111"/>
    </row>
    <row r="588" spans="1:11" s="104" customFormat="1" ht="26.25" customHeight="1" x14ac:dyDescent="0.2">
      <c r="A588" s="24"/>
      <c r="B588" s="595" t="s">
        <v>190</v>
      </c>
      <c r="C588" s="596"/>
      <c r="D588" s="635"/>
      <c r="E588" s="327">
        <v>126928060.88999997</v>
      </c>
      <c r="F588" s="177">
        <v>0.13535397230497748</v>
      </c>
      <c r="G588" s="109"/>
      <c r="H588" s="107"/>
      <c r="K588" s="209" t="b">
        <f>IF(ABS(E588-SUM(E589:E591))&lt;0.001,TRUE,FALSE)</f>
        <v>1</v>
      </c>
    </row>
    <row r="589" spans="1:11" s="104" customFormat="1" ht="17.25" customHeight="1" x14ac:dyDescent="0.2">
      <c r="A589" s="6"/>
      <c r="B589" s="603" t="s">
        <v>191</v>
      </c>
      <c r="C589" s="604"/>
      <c r="D589" s="605"/>
      <c r="E589" s="328">
        <v>109702056.87</v>
      </c>
      <c r="F589" s="174">
        <v>0.15518935151518964</v>
      </c>
      <c r="G589" s="109"/>
      <c r="H589" s="106"/>
    </row>
    <row r="590" spans="1:11" s="104" customFormat="1" ht="17.25" customHeight="1" x14ac:dyDescent="0.2">
      <c r="A590" s="6"/>
      <c r="B590" s="603" t="s">
        <v>392</v>
      </c>
      <c r="C590" s="604"/>
      <c r="D590" s="605"/>
      <c r="E590" s="328">
        <v>40073.069999999978</v>
      </c>
      <c r="F590" s="174">
        <v>0.23997168117933998</v>
      </c>
      <c r="G590" s="109"/>
      <c r="H590" s="106"/>
    </row>
    <row r="591" spans="1:11" s="104" customFormat="1" ht="17.25" customHeight="1" x14ac:dyDescent="0.2">
      <c r="A591" s="6"/>
      <c r="B591" s="422" t="s">
        <v>393</v>
      </c>
      <c r="C591" s="383"/>
      <c r="D591" s="384"/>
      <c r="E591" s="328">
        <v>17185930.949999973</v>
      </c>
      <c r="F591" s="174">
        <v>2.3024458600476416E-2</v>
      </c>
      <c r="G591" s="109"/>
      <c r="H591" s="106"/>
    </row>
    <row r="592" spans="1:11" s="104" customFormat="1" ht="13.5" customHeight="1" x14ac:dyDescent="0.2">
      <c r="A592" s="6"/>
      <c r="B592" s="595" t="s">
        <v>82</v>
      </c>
      <c r="C592" s="647"/>
      <c r="D592" s="648"/>
      <c r="E592" s="327">
        <v>-9732480</v>
      </c>
      <c r="F592" s="177">
        <v>2.7940928272225829E-2</v>
      </c>
      <c r="G592" s="109"/>
      <c r="H592" s="106"/>
    </row>
    <row r="593" spans="1:12" s="104" customFormat="1" ht="32.25" customHeight="1" x14ac:dyDescent="0.2">
      <c r="A593" s="6"/>
      <c r="B593" s="624" t="s">
        <v>60</v>
      </c>
      <c r="C593" s="625"/>
      <c r="D593" s="626"/>
      <c r="E593" s="327">
        <v>35140010.588179007</v>
      </c>
      <c r="F593" s="177">
        <v>3.3265455660149934E-2</v>
      </c>
      <c r="G593" s="102"/>
      <c r="H593" s="106"/>
      <c r="K593" s="209" t="b">
        <f>IF(ABS(E593-SUM(E594:E596))&lt;0.001,TRUE,FALSE)</f>
        <v>1</v>
      </c>
    </row>
    <row r="594" spans="1:12" s="104" customFormat="1" ht="12.75" customHeight="1" x14ac:dyDescent="0.2">
      <c r="A594" s="24"/>
      <c r="B594" s="674" t="s">
        <v>390</v>
      </c>
      <c r="C594" s="604"/>
      <c r="D594" s="605"/>
      <c r="E594" s="328">
        <v>24377095.372255012</v>
      </c>
      <c r="F594" s="174">
        <v>0.62412023534305483</v>
      </c>
      <c r="G594" s="105"/>
      <c r="H594" s="107"/>
    </row>
    <row r="595" spans="1:12" s="104" customFormat="1" ht="12.75" customHeight="1" x14ac:dyDescent="0.2">
      <c r="A595" s="24"/>
      <c r="B595" s="674" t="s">
        <v>391</v>
      </c>
      <c r="C595" s="604"/>
      <c r="D595" s="605"/>
      <c r="E595" s="328">
        <v>10762915.215923997</v>
      </c>
      <c r="F595" s="174">
        <v>-0.43350932192605252</v>
      </c>
      <c r="G595" s="105"/>
      <c r="H595" s="107"/>
    </row>
    <row r="596" spans="1:12" s="104" customFormat="1" ht="12.75" customHeight="1" x14ac:dyDescent="0.2">
      <c r="A596" s="24"/>
      <c r="B596" s="674" t="s">
        <v>462</v>
      </c>
      <c r="C596" s="604"/>
      <c r="D596" s="605"/>
      <c r="E596" s="328"/>
      <c r="F596" s="174"/>
      <c r="G596" s="105"/>
      <c r="H596" s="107"/>
    </row>
    <row r="597" spans="1:12" s="104" customFormat="1" ht="17.25" hidden="1" customHeight="1" x14ac:dyDescent="0.2">
      <c r="A597" s="24"/>
      <c r="B597" s="624"/>
      <c r="C597" s="625"/>
      <c r="D597" s="626"/>
      <c r="E597" s="327"/>
      <c r="F597" s="177"/>
      <c r="G597" s="105"/>
      <c r="H597" s="107"/>
      <c r="L597" s="359"/>
    </row>
    <row r="598" spans="1:12" s="359" customFormat="1" ht="29.25" customHeight="1" x14ac:dyDescent="0.2">
      <c r="A598" s="6"/>
      <c r="B598" s="624" t="s">
        <v>481</v>
      </c>
      <c r="C598" s="625"/>
      <c r="D598" s="626"/>
      <c r="E598" s="328"/>
      <c r="F598" s="328"/>
      <c r="G598" s="109"/>
      <c r="H598" s="106"/>
    </row>
    <row r="599" spans="1:12" s="359" customFormat="1" ht="25.5" customHeight="1" x14ac:dyDescent="0.2">
      <c r="A599" s="356"/>
      <c r="B599" s="624" t="s">
        <v>482</v>
      </c>
      <c r="C599" s="636"/>
      <c r="D599" s="637"/>
      <c r="E599" s="328"/>
      <c r="F599" s="174"/>
      <c r="G599" s="357"/>
      <c r="H599" s="358"/>
    </row>
    <row r="600" spans="1:12" s="359" customFormat="1" ht="24.75" customHeight="1" x14ac:dyDescent="0.2">
      <c r="A600" s="356"/>
      <c r="B600" s="624" t="s">
        <v>342</v>
      </c>
      <c r="C600" s="636"/>
      <c r="D600" s="637"/>
      <c r="E600" s="327">
        <v>324463938.38968456</v>
      </c>
      <c r="F600" s="177">
        <v>0.19772553608321242</v>
      </c>
      <c r="G600" s="357"/>
      <c r="H600" s="358"/>
      <c r="K600" s="209" t="b">
        <f>IF(ABS(E600-SUM(E601,E610))&lt;0.001,TRUE,FALSE)</f>
        <v>1</v>
      </c>
    </row>
    <row r="601" spans="1:12" s="359" customFormat="1" ht="21" customHeight="1" x14ac:dyDescent="0.2">
      <c r="A601" s="356"/>
      <c r="B601" s="595" t="s">
        <v>61</v>
      </c>
      <c r="C601" s="596"/>
      <c r="D601" s="635"/>
      <c r="E601" s="327">
        <v>90409363.544010058</v>
      </c>
      <c r="F601" s="177">
        <v>0.14980640037263848</v>
      </c>
      <c r="G601" s="357"/>
      <c r="H601" s="358"/>
      <c r="K601" s="209" t="b">
        <f>IF(ABS(E601-SUM(E602:E609))&lt;0.001,TRUE,FALSE)</f>
        <v>1</v>
      </c>
      <c r="L601" s="104"/>
    </row>
    <row r="602" spans="1:12" s="104" customFormat="1" ht="18.75" customHeight="1" x14ac:dyDescent="0.2">
      <c r="A602" s="6"/>
      <c r="B602" s="603" t="s">
        <v>471</v>
      </c>
      <c r="C602" s="604"/>
      <c r="D602" s="605"/>
      <c r="E602" s="328">
        <v>16329.5</v>
      </c>
      <c r="F602" s="174"/>
      <c r="G602" s="105"/>
      <c r="H602" s="106"/>
    </row>
    <row r="603" spans="1:12" s="104" customFormat="1" ht="18.75" customHeight="1" x14ac:dyDescent="0.2">
      <c r="A603" s="6"/>
      <c r="B603" s="603" t="s">
        <v>473</v>
      </c>
      <c r="C603" s="604"/>
      <c r="D603" s="605"/>
      <c r="E603" s="328">
        <v>89578954.980078012</v>
      </c>
      <c r="F603" s="174">
        <v>0.14737774985304197</v>
      </c>
      <c r="G603" s="105"/>
      <c r="H603" s="106"/>
    </row>
    <row r="604" spans="1:12" s="104" customFormat="1" ht="18.75" customHeight="1" x14ac:dyDescent="0.2">
      <c r="A604" s="6"/>
      <c r="B604" s="603" t="s">
        <v>430</v>
      </c>
      <c r="C604" s="604"/>
      <c r="D604" s="605"/>
      <c r="E604" s="328"/>
      <c r="F604" s="174"/>
      <c r="G604" s="105"/>
      <c r="H604" s="106"/>
    </row>
    <row r="605" spans="1:12" s="104" customFormat="1" ht="15" customHeight="1" x14ac:dyDescent="0.2">
      <c r="A605" s="6"/>
      <c r="B605" s="603" t="s">
        <v>469</v>
      </c>
      <c r="C605" s="604"/>
      <c r="D605" s="605"/>
      <c r="E605" s="328"/>
      <c r="F605" s="174"/>
      <c r="G605" s="108"/>
      <c r="H605" s="106"/>
    </row>
    <row r="606" spans="1:12" s="104" customFormat="1" ht="12.75" customHeight="1" x14ac:dyDescent="0.2">
      <c r="A606" s="6"/>
      <c r="B606" s="603" t="s">
        <v>399</v>
      </c>
      <c r="C606" s="604"/>
      <c r="D606" s="605"/>
      <c r="E606" s="328"/>
      <c r="F606" s="174"/>
      <c r="G606" s="109"/>
      <c r="H606" s="106"/>
    </row>
    <row r="607" spans="1:12" s="104" customFormat="1" ht="12.75" customHeight="1" x14ac:dyDescent="0.2">
      <c r="A607" s="6"/>
      <c r="B607" s="603" t="s">
        <v>400</v>
      </c>
      <c r="C607" s="604"/>
      <c r="D607" s="605"/>
      <c r="E607" s="328">
        <v>0</v>
      </c>
      <c r="F607" s="174"/>
      <c r="G607" s="109"/>
      <c r="H607" s="106"/>
    </row>
    <row r="608" spans="1:12" s="104" customFormat="1" ht="12.75" customHeight="1" x14ac:dyDescent="0.2">
      <c r="A608" s="6"/>
      <c r="B608" s="674" t="s">
        <v>443</v>
      </c>
      <c r="C608" s="604"/>
      <c r="D608" s="605"/>
      <c r="E608" s="328">
        <v>785867.33393199998</v>
      </c>
      <c r="F608" s="174">
        <v>0.12062945020911275</v>
      </c>
      <c r="G608" s="109"/>
      <c r="H608" s="106"/>
    </row>
    <row r="609" spans="1:12" s="104" customFormat="1" ht="12.75" customHeight="1" x14ac:dyDescent="0.2">
      <c r="A609" s="6"/>
      <c r="B609" s="674" t="s">
        <v>401</v>
      </c>
      <c r="C609" s="604"/>
      <c r="D609" s="605"/>
      <c r="E609" s="328">
        <v>28211.73000000001</v>
      </c>
      <c r="F609" s="174">
        <v>-0.18636446617851499</v>
      </c>
      <c r="G609" s="102"/>
      <c r="H609" s="106"/>
    </row>
    <row r="610" spans="1:12" s="104" customFormat="1" ht="11.25" customHeight="1" x14ac:dyDescent="0.2">
      <c r="A610" s="6"/>
      <c r="B610" s="595" t="s">
        <v>62</v>
      </c>
      <c r="C610" s="596"/>
      <c r="D610" s="635"/>
      <c r="E610" s="327">
        <v>234054574.84567448</v>
      </c>
      <c r="F610" s="177">
        <v>0.21732238022927519</v>
      </c>
      <c r="G610" s="102"/>
      <c r="H610" s="106"/>
      <c r="K610" s="209" t="b">
        <f>IF(ABS(E610-SUM(E611:E619))&lt;0.001,TRUE,FALSE)</f>
        <v>1</v>
      </c>
    </row>
    <row r="611" spans="1:12" s="104" customFormat="1" ht="15" customHeight="1" x14ac:dyDescent="0.2">
      <c r="A611" s="6"/>
      <c r="B611" s="603" t="s">
        <v>470</v>
      </c>
      <c r="C611" s="604"/>
      <c r="D611" s="605"/>
      <c r="E611" s="328">
        <v>120563616.45999993</v>
      </c>
      <c r="F611" s="174">
        <v>-0.28035759960454065</v>
      </c>
      <c r="G611" s="108"/>
      <c r="H611" s="113"/>
    </row>
    <row r="612" spans="1:12" s="104" customFormat="1" ht="15" customHeight="1" x14ac:dyDescent="0.2">
      <c r="A612" s="6"/>
      <c r="B612" s="603" t="s">
        <v>474</v>
      </c>
      <c r="C612" s="604"/>
      <c r="D612" s="605"/>
      <c r="E612" s="328">
        <v>92565210.608411074</v>
      </c>
      <c r="F612" s="174"/>
      <c r="G612" s="108"/>
      <c r="H612" s="113"/>
    </row>
    <row r="613" spans="1:12" s="104" customFormat="1" ht="15" customHeight="1" x14ac:dyDescent="0.2">
      <c r="A613" s="6"/>
      <c r="B613" s="603" t="s">
        <v>402</v>
      </c>
      <c r="C613" s="604"/>
      <c r="D613" s="605"/>
      <c r="E613" s="328">
        <v>-18808.730000000003</v>
      </c>
      <c r="F613" s="174"/>
      <c r="G613" s="108"/>
      <c r="H613" s="113"/>
    </row>
    <row r="614" spans="1:12" s="104" customFormat="1" ht="12.75" customHeight="1" x14ac:dyDescent="0.2">
      <c r="A614" s="6"/>
      <c r="B614" s="603" t="s">
        <v>469</v>
      </c>
      <c r="C614" s="604"/>
      <c r="D614" s="605"/>
      <c r="E614" s="328">
        <v>1035136.6600000003</v>
      </c>
      <c r="F614" s="174">
        <v>-0.32309567993069044</v>
      </c>
      <c r="G614" s="109"/>
      <c r="H614" s="113"/>
    </row>
    <row r="615" spans="1:12" s="104" customFormat="1" ht="12.75" customHeight="1" x14ac:dyDescent="0.2">
      <c r="A615" s="6"/>
      <c r="B615" s="603" t="s">
        <v>472</v>
      </c>
      <c r="C615" s="604"/>
      <c r="D615" s="605"/>
      <c r="E615" s="328">
        <v>16309993.709999995</v>
      </c>
      <c r="F615" s="174"/>
      <c r="G615" s="109"/>
      <c r="H615" s="113"/>
    </row>
    <row r="616" spans="1:12" s="104" customFormat="1" ht="12.75" customHeight="1" x14ac:dyDescent="0.2">
      <c r="A616" s="6"/>
      <c r="B616" s="603" t="s">
        <v>399</v>
      </c>
      <c r="C616" s="604"/>
      <c r="D616" s="605"/>
      <c r="E616" s="328">
        <v>518998.03222900012</v>
      </c>
      <c r="F616" s="174"/>
      <c r="G616" s="109"/>
      <c r="H616" s="113"/>
    </row>
    <row r="617" spans="1:12" s="104" customFormat="1" ht="12.75" customHeight="1" x14ac:dyDescent="0.2">
      <c r="A617" s="6"/>
      <c r="B617" s="603" t="s">
        <v>400</v>
      </c>
      <c r="C617" s="604"/>
      <c r="D617" s="605"/>
      <c r="E617" s="328">
        <v>0</v>
      </c>
      <c r="F617" s="174">
        <v>-1</v>
      </c>
      <c r="G617" s="109"/>
      <c r="H617" s="113"/>
      <c r="L617" s="457"/>
    </row>
    <row r="618" spans="1:12" s="457" customFormat="1" ht="12.75" customHeight="1" x14ac:dyDescent="0.2">
      <c r="A618" s="6"/>
      <c r="B618" s="588" t="s">
        <v>425</v>
      </c>
      <c r="C618" s="589"/>
      <c r="D618" s="590"/>
      <c r="E618" s="453">
        <v>2553141.0183599987</v>
      </c>
      <c r="F618" s="454">
        <v>1.3338948514661331E-2</v>
      </c>
      <c r="G618" s="109"/>
      <c r="H618" s="113"/>
      <c r="K618" s="104"/>
    </row>
    <row r="619" spans="1:12" s="457" customFormat="1" ht="12.75" customHeight="1" x14ac:dyDescent="0.2">
      <c r="A619" s="452"/>
      <c r="B619" s="674" t="s">
        <v>403</v>
      </c>
      <c r="C619" s="604"/>
      <c r="D619" s="605"/>
      <c r="E619" s="453">
        <v>527287.08667500003</v>
      </c>
      <c r="F619" s="454">
        <v>-0.82899300818375243</v>
      </c>
      <c r="G619" s="455"/>
      <c r="H619" s="456"/>
    </row>
    <row r="620" spans="1:12" s="457" customFormat="1" ht="21" customHeight="1" x14ac:dyDescent="0.2">
      <c r="A620" s="452"/>
      <c r="B620" s="624" t="s">
        <v>343</v>
      </c>
      <c r="C620" s="625"/>
      <c r="D620" s="625"/>
      <c r="E620" s="458"/>
      <c r="F620" s="459"/>
      <c r="G620" s="455"/>
      <c r="H620" s="456"/>
    </row>
    <row r="621" spans="1:12" s="457" customFormat="1" ht="18.75" customHeight="1" x14ac:dyDescent="0.2">
      <c r="A621" s="452"/>
      <c r="B621" s="624" t="s">
        <v>344</v>
      </c>
      <c r="C621" s="625"/>
      <c r="D621" s="625"/>
      <c r="E621" s="458">
        <v>23263041.909025032</v>
      </c>
      <c r="F621" s="459">
        <v>8.1765500679065184E-3</v>
      </c>
      <c r="G621" s="460"/>
      <c r="H621" s="461"/>
      <c r="K621" s="209" t="b">
        <f>IF(ABS(E621-SUM(E622:E624))&lt;0.001,TRUE,FALSE)</f>
        <v>1</v>
      </c>
    </row>
    <row r="622" spans="1:12" s="457" customFormat="1" ht="15" customHeight="1" x14ac:dyDescent="0.2">
      <c r="A622" s="452"/>
      <c r="B622" s="595" t="s">
        <v>63</v>
      </c>
      <c r="C622" s="596"/>
      <c r="D622" s="596"/>
      <c r="E622" s="453">
        <v>7371532.7490250198</v>
      </c>
      <c r="F622" s="454">
        <v>5.1533840084336147E-2</v>
      </c>
      <c r="G622" s="460"/>
      <c r="H622" s="461"/>
    </row>
    <row r="623" spans="1:12" s="457" customFormat="1" ht="12.75" customHeight="1" x14ac:dyDescent="0.2">
      <c r="A623" s="452"/>
      <c r="B623" s="595" t="s">
        <v>64</v>
      </c>
      <c r="C623" s="596"/>
      <c r="D623" s="596"/>
      <c r="E623" s="453">
        <v>15891509.160000015</v>
      </c>
      <c r="F623" s="454">
        <v>6.5767944999526096E-2</v>
      </c>
      <c r="G623" s="462"/>
      <c r="H623" s="461"/>
      <c r="L623" s="751"/>
    </row>
    <row r="624" spans="1:12" s="457" customFormat="1" ht="12.75" customHeight="1" x14ac:dyDescent="0.2">
      <c r="A624" s="452"/>
      <c r="B624" s="595" t="s">
        <v>478</v>
      </c>
      <c r="C624" s="596"/>
      <c r="D624" s="596"/>
      <c r="E624" s="453"/>
      <c r="F624" s="581"/>
      <c r="G624" s="462"/>
      <c r="H624" s="461"/>
      <c r="L624" s="751"/>
    </row>
    <row r="625" spans="1:12" s="457" customFormat="1" ht="12.75" customHeight="1" x14ac:dyDescent="0.2">
      <c r="A625" s="452"/>
      <c r="B625" s="595" t="s">
        <v>479</v>
      </c>
      <c r="C625" s="596"/>
      <c r="D625" s="596"/>
      <c r="E625" s="453"/>
      <c r="F625" s="581"/>
      <c r="G625" s="462"/>
      <c r="H625" s="461"/>
      <c r="L625" s="751"/>
    </row>
    <row r="626" spans="1:12" s="751" customFormat="1" ht="12.75" customHeight="1" x14ac:dyDescent="0.2">
      <c r="A626" s="452"/>
      <c r="B626" s="641" t="s">
        <v>290</v>
      </c>
      <c r="C626" s="642"/>
      <c r="D626" s="643"/>
      <c r="E626" s="326">
        <v>1591512588.2982736</v>
      </c>
      <c r="F626" s="243">
        <v>8.6489792447017599E-2</v>
      </c>
      <c r="G626" s="462"/>
      <c r="H626" s="461"/>
      <c r="J626" s="457"/>
      <c r="K626" s="209" t="b">
        <f>IF(ABS(E626-SUM(E564,E593,E597:E600,E620:E621))&lt;0.001,TRUE,FALSE)</f>
        <v>1</v>
      </c>
      <c r="L626" s="5"/>
    </row>
    <row r="627" spans="1:12" ht="15.75" x14ac:dyDescent="0.25">
      <c r="A627" s="463"/>
      <c r="B627" s="7" t="s">
        <v>288</v>
      </c>
      <c r="C627" s="8"/>
      <c r="D627" s="8"/>
      <c r="E627" s="8"/>
      <c r="F627" s="115"/>
      <c r="G627" s="580"/>
      <c r="H627" s="465"/>
      <c r="I627" s="8"/>
    </row>
    <row r="628" spans="1:12" ht="12" customHeight="1" x14ac:dyDescent="0.2">
      <c r="B628" s="9"/>
      <c r="C628" s="10" t="str">
        <f>$C$3</f>
        <v>MOIS D'OCTOBRE 2024</v>
      </c>
      <c r="D628" s="11"/>
      <c r="F628" s="116"/>
      <c r="G628" s="115"/>
      <c r="H628" s="115"/>
    </row>
    <row r="629" spans="1:12" ht="19.5" customHeight="1" x14ac:dyDescent="0.2">
      <c r="B629" s="12" t="str">
        <f>B561</f>
        <v xml:space="preserve">             I - ASSURANCE MALADIE : DÉPENSES en milliers d'euros</v>
      </c>
      <c r="C629" s="13"/>
      <c r="D629" s="13"/>
      <c r="E629" s="13"/>
      <c r="F629" s="14"/>
      <c r="G629" s="116"/>
      <c r="H629" s="116"/>
      <c r="I629" s="15"/>
    </row>
    <row r="630" spans="1:12" ht="12.75" x14ac:dyDescent="0.2">
      <c r="B630" s="597"/>
      <c r="C630" s="598"/>
      <c r="D630" s="87"/>
      <c r="E630" s="750" t="s">
        <v>6</v>
      </c>
      <c r="F630" s="339" t="str">
        <f>$H$5</f>
        <v>PCAP</v>
      </c>
      <c r="G630" s="15"/>
      <c r="H630" s="15"/>
      <c r="I630" s="20"/>
    </row>
    <row r="631" spans="1:12" s="121" customFormat="1" ht="15.75" customHeight="1" x14ac:dyDescent="0.2">
      <c r="A631" s="6"/>
      <c r="B631" s="126" t="s">
        <v>475</v>
      </c>
      <c r="C631" s="126"/>
      <c r="D631" s="126"/>
      <c r="E631" s="326">
        <v>76825760.195106</v>
      </c>
      <c r="F631" s="243">
        <v>0.17220374556134121</v>
      </c>
      <c r="G631" s="175"/>
      <c r="H631" s="122"/>
      <c r="I631" s="120"/>
      <c r="J631" s="104"/>
      <c r="K631" s="209"/>
      <c r="L631" s="5"/>
    </row>
    <row r="632" spans="1:12" ht="12" customHeight="1" x14ac:dyDescent="0.2">
      <c r="A632" s="114"/>
      <c r="B632" s="123"/>
      <c r="C632" s="124"/>
      <c r="D632" s="124"/>
      <c r="E632" s="748"/>
      <c r="F632" s="747"/>
      <c r="G632" s="204"/>
      <c r="H632" s="119"/>
      <c r="I632" s="111"/>
      <c r="L632" s="121"/>
    </row>
    <row r="633" spans="1:12" s="121" customFormat="1" ht="17.25" customHeight="1" x14ac:dyDescent="0.2">
      <c r="A633" s="6"/>
      <c r="B633" s="126" t="s">
        <v>30</v>
      </c>
      <c r="C633" s="127"/>
      <c r="D633" s="128"/>
      <c r="E633" s="407">
        <v>8350400552.1897106</v>
      </c>
      <c r="F633" s="408">
        <v>-9.1571175596766197E-2</v>
      </c>
      <c r="G633" s="205"/>
      <c r="H633" s="125"/>
      <c r="I633" s="120"/>
      <c r="J633" s="104"/>
      <c r="K633" s="209" t="b">
        <f>IF(ABS(E633-SUM(E558,E626,E631))&lt;0.001,TRUE,FALSE)</f>
        <v>1</v>
      </c>
      <c r="L633" s="5"/>
    </row>
    <row r="634" spans="1:12" ht="12.75" x14ac:dyDescent="0.2">
      <c r="A634" s="114"/>
      <c r="B634" s="218"/>
      <c r="C634" s="127"/>
      <c r="D634" s="127"/>
      <c r="E634" s="409"/>
      <c r="F634" s="410"/>
      <c r="G634" s="206"/>
      <c r="H634" s="129"/>
      <c r="I634" s="111"/>
      <c r="L634" s="121"/>
    </row>
    <row r="635" spans="1:12" s="121" customFormat="1" ht="17.25" customHeight="1" x14ac:dyDescent="0.2">
      <c r="A635" s="6"/>
      <c r="B635" s="126" t="s">
        <v>240</v>
      </c>
      <c r="C635" s="127"/>
      <c r="D635" s="128"/>
      <c r="E635" s="407">
        <v>5748691.4800000004</v>
      </c>
      <c r="F635" s="408">
        <v>0.32264990529971849</v>
      </c>
      <c r="G635" s="206"/>
      <c r="H635" s="130"/>
      <c r="I635" s="120"/>
      <c r="J635" s="104"/>
    </row>
    <row r="636" spans="1:12" s="121" customFormat="1" ht="17.25" customHeight="1" x14ac:dyDescent="0.2">
      <c r="A636" s="114"/>
      <c r="B636" s="216"/>
      <c r="C636" s="573"/>
      <c r="D636" s="573"/>
      <c r="E636" s="402"/>
      <c r="F636" s="209"/>
      <c r="G636" s="206"/>
      <c r="H636" s="129"/>
      <c r="I636" s="120"/>
      <c r="J636" s="104"/>
    </row>
    <row r="637" spans="1:12" s="121" customFormat="1" ht="17.25" customHeight="1" x14ac:dyDescent="0.2">
      <c r="A637" s="114"/>
      <c r="B637" s="126" t="s">
        <v>437</v>
      </c>
      <c r="C637" s="127"/>
      <c r="D637" s="128"/>
      <c r="E637" s="407">
        <v>12987355.019999998</v>
      </c>
      <c r="F637" s="408">
        <v>0.90131380076258139</v>
      </c>
      <c r="G637" s="206"/>
      <c r="H637" s="129"/>
      <c r="I637" s="120"/>
      <c r="J637" s="104"/>
      <c r="L637" s="5"/>
    </row>
    <row r="638" spans="1:12" ht="12.75" x14ac:dyDescent="0.2">
      <c r="A638" s="114"/>
      <c r="B638" s="216"/>
      <c r="C638" s="217"/>
      <c r="D638" s="584"/>
      <c r="E638" s="402"/>
      <c r="F638" s="209"/>
      <c r="G638" s="206"/>
      <c r="H638" s="129"/>
      <c r="I638" s="111"/>
      <c r="J638" s="104"/>
    </row>
    <row r="639" spans="1:12" ht="12.75" customHeight="1" x14ac:dyDescent="0.2">
      <c r="B639" s="126" t="s">
        <v>19</v>
      </c>
      <c r="C639" s="131"/>
      <c r="D639" s="403"/>
      <c r="E639" s="407">
        <v>666348453.43999982</v>
      </c>
      <c r="F639" s="408">
        <v>6.8160009842718194E-2</v>
      </c>
      <c r="G639" s="173"/>
      <c r="H639" s="130"/>
      <c r="I639" s="111"/>
      <c r="J639" s="104"/>
    </row>
    <row r="640" spans="1:12" ht="12.75" customHeight="1" x14ac:dyDescent="0.2">
      <c r="B640" s="216"/>
      <c r="C640" s="217"/>
      <c r="D640" s="584"/>
      <c r="E640" s="402"/>
      <c r="F640" s="209"/>
      <c r="G640" s="173"/>
      <c r="H640" s="130"/>
      <c r="I640" s="111"/>
    </row>
    <row r="641" spans="2:12" ht="12.75" customHeight="1" x14ac:dyDescent="0.2">
      <c r="B641" s="126" t="s">
        <v>44</v>
      </c>
      <c r="C641" s="131"/>
      <c r="D641" s="403"/>
      <c r="E641" s="407">
        <v>10004384.940000001</v>
      </c>
      <c r="F641" s="408">
        <v>-5.9663791552078682E-2</v>
      </c>
      <c r="G641" s="173"/>
      <c r="H641" s="130"/>
      <c r="I641" s="111"/>
      <c r="J641" s="104"/>
    </row>
    <row r="642" spans="2:12" ht="12.75" customHeight="1" x14ac:dyDescent="0.2">
      <c r="B642" s="216"/>
      <c r="C642" s="217"/>
      <c r="D642" s="584"/>
      <c r="E642" s="402"/>
      <c r="F642" s="209"/>
      <c r="G642" s="173"/>
      <c r="H642" s="130"/>
      <c r="I642" s="111"/>
    </row>
    <row r="643" spans="2:12" ht="12.75" customHeight="1" x14ac:dyDescent="0.2">
      <c r="B643" s="233" t="s">
        <v>42</v>
      </c>
      <c r="C643" s="131"/>
      <c r="D643" s="403"/>
      <c r="E643" s="411">
        <v>411117864.64999998</v>
      </c>
      <c r="F643" s="412">
        <v>4.8351916942881656E-2</v>
      </c>
      <c r="G643" s="173"/>
      <c r="H643" s="130"/>
      <c r="I643" s="111"/>
      <c r="J643" s="104"/>
    </row>
    <row r="644" spans="2:12" ht="12.75" customHeight="1" x14ac:dyDescent="0.2">
      <c r="B644" s="149" t="s">
        <v>83</v>
      </c>
      <c r="C644" s="217"/>
      <c r="D644" s="746"/>
      <c r="E644" s="289">
        <v>39551</v>
      </c>
      <c r="F644" s="179">
        <v>-0.17159889728044153</v>
      </c>
      <c r="G644" s="173"/>
      <c r="H644" s="130"/>
      <c r="I644" s="111"/>
      <c r="J644" s="104"/>
    </row>
    <row r="645" spans="2:12" ht="12.75" customHeight="1" x14ac:dyDescent="0.2">
      <c r="B645" s="162" t="s">
        <v>84</v>
      </c>
      <c r="C645" s="231"/>
      <c r="D645" s="745"/>
      <c r="E645" s="413">
        <v>1134393.3900000001</v>
      </c>
      <c r="F645" s="187">
        <v>0.69257667414026769</v>
      </c>
      <c r="G645" s="173"/>
      <c r="H645" s="130"/>
      <c r="I645" s="111"/>
      <c r="J645" s="104"/>
    </row>
    <row r="646" spans="2:12" ht="16.5" hidden="1" customHeight="1" x14ac:dyDescent="0.2">
      <c r="B646" s="71"/>
      <c r="C646" s="217"/>
      <c r="D646" s="584"/>
      <c r="E646" s="414"/>
      <c r="F646" s="415"/>
      <c r="G646" s="173"/>
      <c r="H646" s="130"/>
      <c r="I646" s="111"/>
    </row>
    <row r="647" spans="2:12" ht="16.5" hidden="1" customHeight="1" x14ac:dyDescent="0.2">
      <c r="B647" s="71"/>
      <c r="C647" s="217"/>
      <c r="D647" s="584"/>
      <c r="E647" s="416"/>
      <c r="F647" s="205"/>
      <c r="G647" s="173"/>
      <c r="H647" s="130"/>
      <c r="I647" s="111"/>
    </row>
    <row r="648" spans="2:12" ht="16.5" hidden="1" customHeight="1" x14ac:dyDescent="0.2">
      <c r="B648" s="71"/>
      <c r="C648" s="217"/>
      <c r="D648" s="584"/>
      <c r="E648" s="416"/>
      <c r="F648" s="205"/>
      <c r="G648" s="173"/>
      <c r="H648" s="130"/>
      <c r="I648" s="111"/>
    </row>
    <row r="649" spans="2:12" ht="16.5" hidden="1" customHeight="1" x14ac:dyDescent="0.2">
      <c r="B649" s="71"/>
      <c r="C649" s="217"/>
      <c r="D649" s="584"/>
      <c r="E649" s="416"/>
      <c r="F649" s="205"/>
      <c r="G649" s="173"/>
      <c r="H649" s="130"/>
      <c r="I649" s="111"/>
    </row>
    <row r="650" spans="2:12" ht="16.5" hidden="1" customHeight="1" x14ac:dyDescent="0.2">
      <c r="B650" s="71"/>
      <c r="C650" s="217"/>
      <c r="D650" s="584"/>
      <c r="E650" s="416"/>
      <c r="F650" s="205"/>
      <c r="G650" s="173"/>
      <c r="H650" s="130"/>
      <c r="I650" s="111"/>
    </row>
    <row r="651" spans="2:12" ht="16.5" hidden="1" customHeight="1" x14ac:dyDescent="0.2">
      <c r="B651" s="71"/>
      <c r="C651" s="217"/>
      <c r="D651" s="584"/>
      <c r="E651" s="416"/>
      <c r="F651" s="205"/>
      <c r="G651" s="173"/>
      <c r="H651" s="130"/>
      <c r="I651" s="111"/>
    </row>
    <row r="652" spans="2:12" ht="16.5" hidden="1" customHeight="1" x14ac:dyDescent="0.2">
      <c r="B652" s="71"/>
      <c r="C652" s="217"/>
      <c r="D652" s="584"/>
      <c r="E652" s="416"/>
      <c r="F652" s="205"/>
      <c r="G652" s="173"/>
      <c r="H652" s="130"/>
      <c r="I652" s="111"/>
    </row>
    <row r="653" spans="2:12" ht="16.5" customHeight="1" x14ac:dyDescent="0.2">
      <c r="B653" s="71"/>
      <c r="C653" s="217"/>
      <c r="D653" s="584"/>
      <c r="E653" s="416"/>
      <c r="F653" s="205"/>
      <c r="G653" s="173"/>
      <c r="H653" s="130"/>
      <c r="I653" s="111"/>
    </row>
    <row r="654" spans="2:12" ht="16.5" customHeight="1" x14ac:dyDescent="0.2">
      <c r="B654" s="233" t="s">
        <v>384</v>
      </c>
      <c r="C654" s="131"/>
      <c r="D654" s="403"/>
      <c r="E654" s="407">
        <v>377342175</v>
      </c>
      <c r="F654" s="408">
        <v>0</v>
      </c>
      <c r="G654" s="173"/>
      <c r="H654" s="130"/>
      <c r="I654" s="111"/>
    </row>
    <row r="655" spans="2:12" ht="16.5" customHeight="1" thickBot="1" x14ac:dyDescent="0.25">
      <c r="B655" s="583"/>
      <c r="C655" s="217"/>
      <c r="D655" s="584"/>
      <c r="E655" s="402"/>
      <c r="F655" s="209"/>
      <c r="G655" s="173"/>
      <c r="H655" s="130"/>
      <c r="I655" s="111"/>
    </row>
    <row r="656" spans="2:12" ht="16.5" customHeight="1" thickBot="1" x14ac:dyDescent="0.25">
      <c r="B656" s="133" t="s">
        <v>289</v>
      </c>
      <c r="C656" s="134"/>
      <c r="D656" s="134"/>
      <c r="E656" s="417">
        <v>19255590008.814301</v>
      </c>
      <c r="F656" s="418">
        <v>-5.4560900863769302E-3</v>
      </c>
      <c r="G656" s="173"/>
      <c r="H656" s="130"/>
      <c r="I656" s="111"/>
      <c r="K656" s="209" t="b">
        <f>IF(ABS(E656-SUM(E505,E508:E512,E633,E635,E637,E639,E641,E643:E645,E654))&lt;0.001,TRUE,FALSE)</f>
        <v>1</v>
      </c>
      <c r="L656" s="136"/>
    </row>
    <row r="657" spans="1:12" s="136" customFormat="1" ht="39" customHeight="1" x14ac:dyDescent="0.2">
      <c r="A657" s="6"/>
      <c r="B657" s="5"/>
      <c r="C657" s="3"/>
      <c r="D657" s="3"/>
      <c r="E657" s="3"/>
      <c r="F657" s="3"/>
      <c r="G657" s="173"/>
      <c r="H657" s="130"/>
      <c r="I657" s="85"/>
      <c r="J657" s="104"/>
      <c r="L657" s="5"/>
    </row>
    <row r="658" spans="1:12" ht="12" x14ac:dyDescent="0.2">
      <c r="G658" s="207"/>
      <c r="H658" s="135"/>
    </row>
  </sheetData>
  <dataConsolidate/>
  <mergeCells count="93">
    <mergeCell ref="B582:D582"/>
    <mergeCell ref="B583:D583"/>
    <mergeCell ref="B588:D588"/>
    <mergeCell ref="B589:D589"/>
    <mergeCell ref="B602:D602"/>
    <mergeCell ref="B593:D593"/>
    <mergeCell ref="B595:D595"/>
    <mergeCell ref="B597:D597"/>
    <mergeCell ref="B598:D598"/>
    <mergeCell ref="B599:D599"/>
    <mergeCell ref="B600:D600"/>
    <mergeCell ref="B601:D601"/>
    <mergeCell ref="B596:D596"/>
    <mergeCell ref="B590:D590"/>
    <mergeCell ref="B594:D594"/>
    <mergeCell ref="B575:D575"/>
    <mergeCell ref="B576:D576"/>
    <mergeCell ref="B587:D587"/>
    <mergeCell ref="B584:D584"/>
    <mergeCell ref="B585:D585"/>
    <mergeCell ref="B592:D592"/>
    <mergeCell ref="B578:D578"/>
    <mergeCell ref="B579:D579"/>
    <mergeCell ref="B565:D565"/>
    <mergeCell ref="B569:D569"/>
    <mergeCell ref="B570:D570"/>
    <mergeCell ref="B581:D581"/>
    <mergeCell ref="B566:D566"/>
    <mergeCell ref="B568:D568"/>
    <mergeCell ref="B571:D571"/>
    <mergeCell ref="B580:D580"/>
    <mergeCell ref="B535:C535"/>
    <mergeCell ref="B541:C541"/>
    <mergeCell ref="B546:C546"/>
    <mergeCell ref="B542:C542"/>
    <mergeCell ref="B536:C536"/>
    <mergeCell ref="B553:C553"/>
    <mergeCell ref="B539:C539"/>
    <mergeCell ref="B545:C545"/>
    <mergeCell ref="B540:C540"/>
    <mergeCell ref="B537:C537"/>
    <mergeCell ref="B525:C525"/>
    <mergeCell ref="B522:C522"/>
    <mergeCell ref="B529:C529"/>
    <mergeCell ref="B534:C534"/>
    <mergeCell ref="B533:C533"/>
    <mergeCell ref="B530:C530"/>
    <mergeCell ref="B532:C532"/>
    <mergeCell ref="B538:C538"/>
    <mergeCell ref="B557:C557"/>
    <mergeCell ref="B520:C520"/>
    <mergeCell ref="B521:C521"/>
    <mergeCell ref="B548:C548"/>
    <mergeCell ref="B549:C549"/>
    <mergeCell ref="B550:C550"/>
    <mergeCell ref="B552:C552"/>
    <mergeCell ref="B524:C524"/>
    <mergeCell ref="B531:C531"/>
    <mergeCell ref="B551:C551"/>
    <mergeCell ref="B547:C547"/>
    <mergeCell ref="B558:C558"/>
    <mergeCell ref="B562:C562"/>
    <mergeCell ref="B563:D563"/>
    <mergeCell ref="B554:C554"/>
    <mergeCell ref="B555:C555"/>
    <mergeCell ref="B556:C556"/>
    <mergeCell ref="B564:D564"/>
    <mergeCell ref="B620:D620"/>
    <mergeCell ref="B605:D605"/>
    <mergeCell ref="B606:D606"/>
    <mergeCell ref="B607:D607"/>
    <mergeCell ref="B609:D609"/>
    <mergeCell ref="B610:D610"/>
    <mergeCell ref="B611:D611"/>
    <mergeCell ref="B586:D586"/>
    <mergeCell ref="B577:D577"/>
    <mergeCell ref="B626:D626"/>
    <mergeCell ref="B630:C630"/>
    <mergeCell ref="B613:D613"/>
    <mergeCell ref="B614:D614"/>
    <mergeCell ref="B616:D616"/>
    <mergeCell ref="B617:D617"/>
    <mergeCell ref="B619:D619"/>
    <mergeCell ref="B615:D615"/>
    <mergeCell ref="B624:D624"/>
    <mergeCell ref="B625:D625"/>
    <mergeCell ref="B603:D603"/>
    <mergeCell ref="B612:D612"/>
    <mergeCell ref="B621:D621"/>
    <mergeCell ref="B622:D622"/>
    <mergeCell ref="B623:D623"/>
    <mergeCell ref="B604:D604"/>
    <mergeCell ref="B608:D608"/>
  </mergeCells>
  <printOptions headings="1"/>
  <pageMargins left="0.19685039370078741" right="0.19685039370078741" top="0.27559055118110237" bottom="0.19685039370078741" header="0.31496062992125984" footer="0.51181102362204722"/>
  <pageSetup paperSize="9" scale="45" orientation="portrait" r:id="rId1"/>
  <headerFooter alignWithMargins="0">
    <oddFooter xml:space="preserve">&amp;R&amp;8
</oddFooter>
  </headerFooter>
  <rowBreaks count="5" manualBreakCount="5">
    <brk id="156" max="8" man="1"/>
    <brk id="302" max="8" man="1"/>
    <brk id="420" max="8" man="1"/>
    <brk id="516" max="8" man="1"/>
    <brk id="626"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indexed="43"/>
  </sheetPr>
  <dimension ref="A1:H358"/>
  <sheetViews>
    <sheetView showRowColHeaders="0" showZeros="0" view="pageBreakPreview" topLeftCell="A168" zoomScale="115" zoomScaleNormal="100" zoomScaleSheetLayoutView="115" workbookViewId="0">
      <selection activeCell="C192" sqref="C192:G192"/>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Tousrisques_mnt!C3</f>
        <v>MOIS D'OCTOBRE 2024</v>
      </c>
      <c r="D3" s="11"/>
    </row>
    <row r="4" spans="1:8" ht="14.25" customHeight="1" x14ac:dyDescent="0.2">
      <c r="B4" s="12" t="s">
        <v>172</v>
      </c>
      <c r="C4" s="13"/>
      <c r="D4" s="13"/>
      <c r="E4" s="13"/>
      <c r="F4" s="13"/>
      <c r="G4" s="351"/>
      <c r="H4" s="15"/>
    </row>
    <row r="5" spans="1:8" ht="12" customHeight="1" x14ac:dyDescent="0.2">
      <c r="B5" s="16" t="s">
        <v>4</v>
      </c>
      <c r="C5" s="17" t="s">
        <v>1</v>
      </c>
      <c r="D5" s="17" t="s">
        <v>2</v>
      </c>
      <c r="E5" s="18" t="s">
        <v>6</v>
      </c>
      <c r="F5" s="219" t="s">
        <v>3</v>
      </c>
      <c r="G5" s="19" t="str">
        <f>Maladie_mnt!$H$5</f>
        <v>GAM</v>
      </c>
      <c r="H5" s="20"/>
    </row>
    <row r="6" spans="1:8" ht="9.75" customHeight="1" x14ac:dyDescent="0.2">
      <c r="B6" s="21"/>
      <c r="C6" s="45" t="s">
        <v>5</v>
      </c>
      <c r="D6" s="44" t="s">
        <v>5</v>
      </c>
      <c r="E6" s="44"/>
      <c r="F6" s="220" t="s">
        <v>87</v>
      </c>
      <c r="G6" s="22" t="str">
        <f>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13892886</v>
      </c>
      <c r="D10" s="30">
        <v>5225803</v>
      </c>
      <c r="E10" s="30">
        <v>19118689</v>
      </c>
      <c r="F10" s="222">
        <v>241962</v>
      </c>
      <c r="G10" s="179">
        <v>3.3070129144242122E-2</v>
      </c>
      <c r="H10" s="20"/>
    </row>
    <row r="11" spans="1:8" ht="10.5" customHeight="1" x14ac:dyDescent="0.2">
      <c r="B11" s="16" t="s">
        <v>23</v>
      </c>
      <c r="C11" s="30">
        <v>243508</v>
      </c>
      <c r="D11" s="30">
        <v>804841</v>
      </c>
      <c r="E11" s="30">
        <v>1048349</v>
      </c>
      <c r="F11" s="222">
        <v>472</v>
      </c>
      <c r="G11" s="179">
        <v>-5.0394752097856488E-2</v>
      </c>
      <c r="H11" s="20"/>
    </row>
    <row r="12" spans="1:8" ht="10.5" customHeight="1" x14ac:dyDescent="0.2">
      <c r="B12" s="33" t="s">
        <v>193</v>
      </c>
      <c r="C12" s="30">
        <v>63437.760000000053</v>
      </c>
      <c r="D12" s="30">
        <v>232247.71</v>
      </c>
      <c r="E12" s="30">
        <v>295685.47000000009</v>
      </c>
      <c r="F12" s="222">
        <v>222208.4</v>
      </c>
      <c r="G12" s="179">
        <v>-4.3297463044456475E-2</v>
      </c>
      <c r="H12" s="20"/>
    </row>
    <row r="13" spans="1:8" ht="10.5" customHeight="1" x14ac:dyDescent="0.2">
      <c r="B13" s="33" t="s">
        <v>194</v>
      </c>
      <c r="C13" s="30">
        <v>726951</v>
      </c>
      <c r="D13" s="30">
        <v>320050</v>
      </c>
      <c r="E13" s="30">
        <v>1047001</v>
      </c>
      <c r="F13" s="222">
        <v>56083</v>
      </c>
      <c r="G13" s="179">
        <v>4.20414039379573E-2</v>
      </c>
      <c r="H13" s="20"/>
    </row>
    <row r="14" spans="1:8" x14ac:dyDescent="0.2">
      <c r="B14" s="33" t="s">
        <v>322</v>
      </c>
      <c r="C14" s="30">
        <v>36454</v>
      </c>
      <c r="D14" s="30">
        <v>9714</v>
      </c>
      <c r="E14" s="30">
        <v>46168</v>
      </c>
      <c r="F14" s="222">
        <v>2639</v>
      </c>
      <c r="G14" s="179">
        <v>5.3871439006574207E-2</v>
      </c>
      <c r="H14" s="20"/>
    </row>
    <row r="15" spans="1:8" x14ac:dyDescent="0.2">
      <c r="B15" s="33" t="s">
        <v>324</v>
      </c>
      <c r="C15" s="30">
        <v>8</v>
      </c>
      <c r="D15" s="30"/>
      <c r="E15" s="30">
        <v>8</v>
      </c>
      <c r="F15" s="222"/>
      <c r="G15" s="179"/>
      <c r="H15" s="20"/>
    </row>
    <row r="16" spans="1:8" x14ac:dyDescent="0.2">
      <c r="B16" s="33" t="s">
        <v>325</v>
      </c>
      <c r="C16" s="30">
        <v>8</v>
      </c>
      <c r="D16" s="30">
        <v>225</v>
      </c>
      <c r="E16" s="30">
        <v>233</v>
      </c>
      <c r="F16" s="222">
        <v>221</v>
      </c>
      <c r="G16" s="179">
        <v>-0.30239520958083832</v>
      </c>
      <c r="H16" s="20"/>
    </row>
    <row r="17" spans="1:8" x14ac:dyDescent="0.2">
      <c r="B17" s="33" t="s">
        <v>320</v>
      </c>
      <c r="C17" s="30">
        <v>173904</v>
      </c>
      <c r="D17" s="30">
        <v>78203</v>
      </c>
      <c r="E17" s="30">
        <v>252107</v>
      </c>
      <c r="F17" s="222">
        <v>5738</v>
      </c>
      <c r="G17" s="179">
        <v>-3.5661553762001308E-2</v>
      </c>
      <c r="H17" s="20"/>
    </row>
    <row r="18" spans="1:8" x14ac:dyDescent="0.2">
      <c r="B18" s="33" t="s">
        <v>321</v>
      </c>
      <c r="C18" s="30">
        <v>11180</v>
      </c>
      <c r="D18" s="30">
        <v>979</v>
      </c>
      <c r="E18" s="30">
        <v>12159</v>
      </c>
      <c r="F18" s="222">
        <v>38</v>
      </c>
      <c r="G18" s="179">
        <v>0.45913836553462128</v>
      </c>
      <c r="H18" s="20"/>
    </row>
    <row r="19" spans="1:8" x14ac:dyDescent="0.2">
      <c r="B19" s="33" t="s">
        <v>323</v>
      </c>
      <c r="C19" s="30">
        <v>505397</v>
      </c>
      <c r="D19" s="30">
        <v>230929</v>
      </c>
      <c r="E19" s="30">
        <v>736326</v>
      </c>
      <c r="F19" s="222">
        <v>47447</v>
      </c>
      <c r="G19" s="179">
        <v>6.5820756499026301E-2</v>
      </c>
      <c r="H19" s="20"/>
    </row>
    <row r="20" spans="1:8" x14ac:dyDescent="0.2">
      <c r="B20" s="16" t="s">
        <v>195</v>
      </c>
      <c r="C20" s="30">
        <v>790388.76000000013</v>
      </c>
      <c r="D20" s="30">
        <v>552297.71</v>
      </c>
      <c r="E20" s="30">
        <v>1342686.4700000002</v>
      </c>
      <c r="F20" s="222">
        <v>278291.40000000002</v>
      </c>
      <c r="G20" s="179">
        <v>2.1966114559392569E-2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5400043</v>
      </c>
      <c r="D23" s="30">
        <v>2062684</v>
      </c>
      <c r="E23" s="30">
        <v>7462727</v>
      </c>
      <c r="F23" s="222">
        <v>532071</v>
      </c>
      <c r="G23" s="179">
        <v>2.3144083370304713E-2</v>
      </c>
      <c r="H23" s="20"/>
    </row>
    <row r="24" spans="1:8" ht="10.5" customHeight="1" x14ac:dyDescent="0.2">
      <c r="B24" s="16" t="s">
        <v>23</v>
      </c>
      <c r="C24" s="30">
        <v>2076</v>
      </c>
      <c r="D24" s="30">
        <v>4167</v>
      </c>
      <c r="E24" s="30">
        <v>6243</v>
      </c>
      <c r="F24" s="222">
        <v>14</v>
      </c>
      <c r="G24" s="179">
        <v>0.11701556629092869</v>
      </c>
      <c r="H24" s="34"/>
    </row>
    <row r="25" spans="1:8" ht="10.5" customHeight="1" x14ac:dyDescent="0.2">
      <c r="B25" s="33" t="s">
        <v>193</v>
      </c>
      <c r="C25" s="30">
        <v>264638.83999999997</v>
      </c>
      <c r="D25" s="30">
        <v>2031723.67</v>
      </c>
      <c r="E25" s="30">
        <v>2296362.5099999998</v>
      </c>
      <c r="F25" s="222">
        <v>1964785.3</v>
      </c>
      <c r="G25" s="179">
        <v>4.1446241602964395E-2</v>
      </c>
      <c r="H25" s="34"/>
    </row>
    <row r="26" spans="1:8" ht="10.5" customHeight="1" x14ac:dyDescent="0.2">
      <c r="B26" s="33" t="s">
        <v>194</v>
      </c>
      <c r="C26" s="30">
        <v>11680250</v>
      </c>
      <c r="D26" s="30">
        <v>6178718.5</v>
      </c>
      <c r="E26" s="30">
        <v>17858968.5</v>
      </c>
      <c r="F26" s="222">
        <v>2907414</v>
      </c>
      <c r="G26" s="179">
        <v>6.8167464838005065E-2</v>
      </c>
      <c r="H26" s="34"/>
    </row>
    <row r="27" spans="1:8" ht="10.5" customHeight="1" x14ac:dyDescent="0.2">
      <c r="B27" s="33" t="s">
        <v>322</v>
      </c>
      <c r="C27" s="30">
        <v>219190.5</v>
      </c>
      <c r="D27" s="30">
        <v>649146</v>
      </c>
      <c r="E27" s="30">
        <v>868336.5</v>
      </c>
      <c r="F27" s="222">
        <v>553805</v>
      </c>
      <c r="G27" s="179">
        <v>6.1366089293768411E-2</v>
      </c>
      <c r="H27" s="34"/>
    </row>
    <row r="28" spans="1:8" ht="10.5" customHeight="1" x14ac:dyDescent="0.2">
      <c r="B28" s="33" t="s">
        <v>324</v>
      </c>
      <c r="C28" s="30">
        <v>626</v>
      </c>
      <c r="D28" s="30">
        <v>388</v>
      </c>
      <c r="E28" s="30">
        <v>1014</v>
      </c>
      <c r="F28" s="222">
        <v>876</v>
      </c>
      <c r="G28" s="179">
        <v>-8.6486486486486491E-2</v>
      </c>
      <c r="H28" s="34"/>
    </row>
    <row r="29" spans="1:8" ht="10.5" customHeight="1" x14ac:dyDescent="0.2">
      <c r="B29" s="33" t="s">
        <v>325</v>
      </c>
      <c r="C29" s="30">
        <v>8457</v>
      </c>
      <c r="D29" s="30">
        <v>812349</v>
      </c>
      <c r="E29" s="30">
        <v>820806</v>
      </c>
      <c r="F29" s="222">
        <v>811338</v>
      </c>
      <c r="G29" s="179">
        <v>4.0698256767088381E-2</v>
      </c>
      <c r="H29" s="34"/>
    </row>
    <row r="30" spans="1:8" ht="10.5" customHeight="1" x14ac:dyDescent="0.2">
      <c r="B30" s="33" t="s">
        <v>320</v>
      </c>
      <c r="C30" s="30">
        <v>1882693</v>
      </c>
      <c r="D30" s="30">
        <v>706933</v>
      </c>
      <c r="E30" s="30">
        <v>2589626</v>
      </c>
      <c r="F30" s="222">
        <v>81456</v>
      </c>
      <c r="G30" s="179">
        <v>5.2125946694608238E-2</v>
      </c>
      <c r="H30" s="34"/>
    </row>
    <row r="31" spans="1:8" ht="10.5" customHeight="1" x14ac:dyDescent="0.2">
      <c r="B31" s="33" t="s">
        <v>321</v>
      </c>
      <c r="C31" s="30">
        <v>4668777</v>
      </c>
      <c r="D31" s="30">
        <v>1429827</v>
      </c>
      <c r="E31" s="30">
        <v>6098604</v>
      </c>
      <c r="F31" s="222">
        <v>390209</v>
      </c>
      <c r="G31" s="179">
        <v>7.9856300199358854E-2</v>
      </c>
      <c r="H31" s="34"/>
    </row>
    <row r="32" spans="1:8" ht="10.5" customHeight="1" x14ac:dyDescent="0.2">
      <c r="B32" s="33" t="s">
        <v>323</v>
      </c>
      <c r="C32" s="30">
        <v>4900506.5</v>
      </c>
      <c r="D32" s="30">
        <v>2580075.5</v>
      </c>
      <c r="E32" s="30">
        <v>7480582</v>
      </c>
      <c r="F32" s="222">
        <v>1069730</v>
      </c>
      <c r="G32" s="179">
        <v>6.8291810052500734E-2</v>
      </c>
      <c r="H32" s="34"/>
    </row>
    <row r="33" spans="1:8" ht="10.5" customHeight="1" x14ac:dyDescent="0.2">
      <c r="B33" s="269" t="s">
        <v>195</v>
      </c>
      <c r="C33" s="30">
        <v>11944888.84</v>
      </c>
      <c r="D33" s="30">
        <v>8210442.1699999999</v>
      </c>
      <c r="E33" s="30">
        <v>20155331.010000002</v>
      </c>
      <c r="F33" s="222">
        <v>4872199.3</v>
      </c>
      <c r="G33" s="179">
        <v>6.5054016771384893E-2</v>
      </c>
      <c r="H33" s="34"/>
    </row>
    <row r="34" spans="1:8" ht="10.5" customHeight="1" x14ac:dyDescent="0.2">
      <c r="B34" s="16" t="s">
        <v>196</v>
      </c>
      <c r="C34" s="30">
        <v>4511</v>
      </c>
      <c r="D34" s="30">
        <v>359</v>
      </c>
      <c r="E34" s="30">
        <v>4870</v>
      </c>
      <c r="F34" s="222">
        <v>28</v>
      </c>
      <c r="G34" s="179">
        <v>-0.18643501503508186</v>
      </c>
      <c r="H34" s="34"/>
    </row>
    <row r="35" spans="1:8" ht="10.5" customHeight="1" x14ac:dyDescent="0.2">
      <c r="B35" s="16" t="s">
        <v>197</v>
      </c>
      <c r="C35" s="30">
        <v>3683</v>
      </c>
      <c r="D35" s="30">
        <v>225</v>
      </c>
      <c r="E35" s="30">
        <v>3908</v>
      </c>
      <c r="F35" s="222">
        <v>4</v>
      </c>
      <c r="G35" s="179">
        <v>-2.7860696517412964E-2</v>
      </c>
      <c r="H35" s="34"/>
    </row>
    <row r="36" spans="1:8" ht="10.5" customHeight="1" x14ac:dyDescent="0.2">
      <c r="B36" s="16" t="s">
        <v>198</v>
      </c>
      <c r="C36" s="30">
        <v>24708.25</v>
      </c>
      <c r="D36" s="30">
        <v>303711</v>
      </c>
      <c r="E36" s="30">
        <v>328419.25</v>
      </c>
      <c r="F36" s="222"/>
      <c r="G36" s="179">
        <v>-1.4951671274686995E-2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19292929</v>
      </c>
      <c r="D39" s="30">
        <v>7288487</v>
      </c>
      <c r="E39" s="30">
        <v>26581416</v>
      </c>
      <c r="F39" s="222">
        <v>774033</v>
      </c>
      <c r="G39" s="179">
        <v>3.0264001357798609E-2</v>
      </c>
      <c r="H39" s="34"/>
    </row>
    <row r="40" spans="1:8" ht="10.5" customHeight="1" x14ac:dyDescent="0.2">
      <c r="B40" s="16" t="s">
        <v>23</v>
      </c>
      <c r="C40" s="30">
        <v>245584</v>
      </c>
      <c r="D40" s="30">
        <v>809008</v>
      </c>
      <c r="E40" s="30">
        <v>1054592</v>
      </c>
      <c r="F40" s="222">
        <v>486</v>
      </c>
      <c r="G40" s="179">
        <v>-4.9551494133328822E-2</v>
      </c>
      <c r="H40" s="34"/>
    </row>
    <row r="41" spans="1:8" s="28" customFormat="1" ht="10.5" customHeight="1" x14ac:dyDescent="0.2">
      <c r="A41" s="24"/>
      <c r="B41" s="33" t="s">
        <v>193</v>
      </c>
      <c r="C41" s="30">
        <v>328076.60000000009</v>
      </c>
      <c r="D41" s="30">
        <v>2263971.3800000004</v>
      </c>
      <c r="E41" s="30">
        <v>2592047.98</v>
      </c>
      <c r="F41" s="222">
        <v>2186993.7000000002</v>
      </c>
      <c r="G41" s="179">
        <v>3.1028154304031386E-2</v>
      </c>
      <c r="H41" s="27"/>
    </row>
    <row r="42" spans="1:8" ht="10.5" customHeight="1" x14ac:dyDescent="0.2">
      <c r="B42" s="33" t="s">
        <v>194</v>
      </c>
      <c r="C42" s="30">
        <v>12407201</v>
      </c>
      <c r="D42" s="30">
        <v>6498768.5</v>
      </c>
      <c r="E42" s="30">
        <v>18905969.5</v>
      </c>
      <c r="F42" s="222">
        <v>2963497</v>
      </c>
      <c r="G42" s="179">
        <v>6.6686400716632122E-2</v>
      </c>
      <c r="H42" s="34"/>
    </row>
    <row r="43" spans="1:8" ht="10.5" customHeight="1" x14ac:dyDescent="0.2">
      <c r="B43" s="33" t="s">
        <v>322</v>
      </c>
      <c r="C43" s="30">
        <v>255644.5</v>
      </c>
      <c r="D43" s="30">
        <v>658860</v>
      </c>
      <c r="E43" s="30">
        <v>914504.5</v>
      </c>
      <c r="F43" s="222">
        <v>556444</v>
      </c>
      <c r="G43" s="179">
        <v>6.0985174124851049E-2</v>
      </c>
      <c r="H43" s="34"/>
    </row>
    <row r="44" spans="1:8" ht="10.5" customHeight="1" x14ac:dyDescent="0.2">
      <c r="B44" s="33" t="s">
        <v>324</v>
      </c>
      <c r="C44" s="30">
        <v>634</v>
      </c>
      <c r="D44" s="30">
        <v>388</v>
      </c>
      <c r="E44" s="343">
        <v>1022</v>
      </c>
      <c r="F44" s="222">
        <v>876</v>
      </c>
      <c r="G44" s="344">
        <v>-8.0108010801080098E-2</v>
      </c>
      <c r="H44" s="34"/>
    </row>
    <row r="45" spans="1:8" ht="10.5" customHeight="1" x14ac:dyDescent="0.2">
      <c r="B45" s="33" t="s">
        <v>325</v>
      </c>
      <c r="C45" s="30">
        <v>8465</v>
      </c>
      <c r="D45" s="30">
        <v>812574</v>
      </c>
      <c r="E45" s="343">
        <v>821039</v>
      </c>
      <c r="F45" s="222">
        <v>811559</v>
      </c>
      <c r="G45" s="344">
        <v>4.0553025761652428E-2</v>
      </c>
      <c r="H45" s="34"/>
    </row>
    <row r="46" spans="1:8" ht="10.5" customHeight="1" x14ac:dyDescent="0.2">
      <c r="B46" s="33" t="s">
        <v>320</v>
      </c>
      <c r="C46" s="30">
        <v>2056597</v>
      </c>
      <c r="D46" s="30">
        <v>785136</v>
      </c>
      <c r="E46" s="343">
        <v>2841733</v>
      </c>
      <c r="F46" s="222">
        <v>87194</v>
      </c>
      <c r="G46" s="344">
        <v>4.36968851792503E-2</v>
      </c>
      <c r="H46" s="34"/>
    </row>
    <row r="47" spans="1:8" ht="10.5" customHeight="1" x14ac:dyDescent="0.2">
      <c r="B47" s="33" t="s">
        <v>321</v>
      </c>
      <c r="C47" s="30">
        <v>4679957</v>
      </c>
      <c r="D47" s="30">
        <v>1430806</v>
      </c>
      <c r="E47" s="343">
        <v>6110763</v>
      </c>
      <c r="F47" s="222">
        <v>390247</v>
      </c>
      <c r="G47" s="344">
        <v>8.0415103413402633E-2</v>
      </c>
      <c r="H47" s="34"/>
    </row>
    <row r="48" spans="1:8" ht="10.5" customHeight="1" x14ac:dyDescent="0.2">
      <c r="B48" s="33" t="s">
        <v>323</v>
      </c>
      <c r="C48" s="30">
        <v>5405903.5</v>
      </c>
      <c r="D48" s="30">
        <v>2811004.5</v>
      </c>
      <c r="E48" s="343">
        <v>8216908</v>
      </c>
      <c r="F48" s="222">
        <v>1117177</v>
      </c>
      <c r="G48" s="344">
        <v>6.8069908993367623E-2</v>
      </c>
      <c r="H48" s="34"/>
    </row>
    <row r="49" spans="1:8" ht="10.5" customHeight="1" x14ac:dyDescent="0.2">
      <c r="B49" s="269" t="s">
        <v>195</v>
      </c>
      <c r="C49" s="30">
        <v>12735277.6</v>
      </c>
      <c r="D49" s="30">
        <v>8762739.8800000008</v>
      </c>
      <c r="E49" s="343">
        <v>21498017.479999997</v>
      </c>
      <c r="F49" s="222">
        <v>5150490.7</v>
      </c>
      <c r="G49" s="344">
        <v>6.2256809946075631E-2</v>
      </c>
      <c r="H49" s="34"/>
    </row>
    <row r="50" spans="1:8" ht="10.5" customHeight="1" x14ac:dyDescent="0.2">
      <c r="B50" s="16" t="s">
        <v>196</v>
      </c>
      <c r="C50" s="30">
        <v>4511</v>
      </c>
      <c r="D50" s="30">
        <v>359</v>
      </c>
      <c r="E50" s="343">
        <v>4870</v>
      </c>
      <c r="F50" s="222">
        <v>28</v>
      </c>
      <c r="G50" s="344">
        <v>-0.18643501503508186</v>
      </c>
      <c r="H50" s="34"/>
    </row>
    <row r="51" spans="1:8" s="28" customFormat="1" ht="10.5" customHeight="1" x14ac:dyDescent="0.2">
      <c r="A51" s="24"/>
      <c r="B51" s="16" t="s">
        <v>197</v>
      </c>
      <c r="C51" s="30">
        <v>3683</v>
      </c>
      <c r="D51" s="30">
        <v>225</v>
      </c>
      <c r="E51" s="343">
        <v>3908</v>
      </c>
      <c r="F51" s="222">
        <v>4</v>
      </c>
      <c r="G51" s="344">
        <v>-2.7860696517412964E-2</v>
      </c>
      <c r="H51" s="27"/>
    </row>
    <row r="52" spans="1:8" ht="10.5" customHeight="1" x14ac:dyDescent="0.2">
      <c r="B52" s="16" t="s">
        <v>198</v>
      </c>
      <c r="C52" s="30">
        <v>24708.25</v>
      </c>
      <c r="D52" s="30">
        <v>303711</v>
      </c>
      <c r="E52" s="343">
        <v>328419.25</v>
      </c>
      <c r="F52" s="222"/>
      <c r="G52" s="344">
        <v>-1.4951671274686995E-2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371307</v>
      </c>
      <c r="D55" s="30">
        <v>39392</v>
      </c>
      <c r="E55" s="30">
        <v>410699</v>
      </c>
      <c r="F55" s="222">
        <v>28</v>
      </c>
      <c r="G55" s="179">
        <v>7.9727004808437973E-2</v>
      </c>
      <c r="H55" s="34"/>
    </row>
    <row r="56" spans="1:8" ht="10.5" customHeight="1" x14ac:dyDescent="0.2">
      <c r="B56" s="16" t="s">
        <v>23</v>
      </c>
      <c r="C56" s="30">
        <v>2789</v>
      </c>
      <c r="D56" s="30">
        <v>159</v>
      </c>
      <c r="E56" s="30">
        <v>2948</v>
      </c>
      <c r="F56" s="222"/>
      <c r="G56" s="179">
        <v>-8.7424344317417191E-3</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1009092</v>
      </c>
      <c r="D59" s="30">
        <v>68612</v>
      </c>
      <c r="E59" s="30">
        <v>1077704</v>
      </c>
      <c r="F59" s="222">
        <v>37</v>
      </c>
      <c r="G59" s="179">
        <v>9.7027034180047433E-2</v>
      </c>
      <c r="H59" s="36"/>
    </row>
    <row r="60" spans="1:8" s="28" customFormat="1" ht="10.5" customHeight="1" x14ac:dyDescent="0.2">
      <c r="A60" s="24"/>
      <c r="B60" s="16" t="s">
        <v>169</v>
      </c>
      <c r="C60" s="30">
        <v>283</v>
      </c>
      <c r="D60" s="30">
        <v>75</v>
      </c>
      <c r="E60" s="30">
        <v>358</v>
      </c>
      <c r="F60" s="222"/>
      <c r="G60" s="179">
        <v>0.64220183486238525</v>
      </c>
      <c r="H60" s="36"/>
    </row>
    <row r="61" spans="1:8" s="28" customFormat="1" ht="10.5" customHeight="1" x14ac:dyDescent="0.2">
      <c r="A61" s="24"/>
      <c r="B61" s="16" t="s">
        <v>199</v>
      </c>
      <c r="C61" s="30">
        <v>4666499.4000000004</v>
      </c>
      <c r="D61" s="30">
        <v>120508</v>
      </c>
      <c r="E61" s="30">
        <v>4787007.4000000004</v>
      </c>
      <c r="F61" s="222">
        <v>128</v>
      </c>
      <c r="G61" s="179">
        <v>7.7036957339975398E-2</v>
      </c>
      <c r="H61" s="36"/>
    </row>
    <row r="62" spans="1:8" s="28" customFormat="1" ht="10.5" customHeight="1" x14ac:dyDescent="0.2">
      <c r="A62" s="24"/>
      <c r="B62" s="16" t="s">
        <v>200</v>
      </c>
      <c r="C62" s="30">
        <v>6667</v>
      </c>
      <c r="D62" s="30">
        <v>46645</v>
      </c>
      <c r="E62" s="30">
        <v>53312</v>
      </c>
      <c r="F62" s="222">
        <v>20</v>
      </c>
      <c r="G62" s="179">
        <v>0.11685590983366145</v>
      </c>
      <c r="H62" s="36"/>
    </row>
    <row r="63" spans="1:8" s="28" customFormat="1" ht="10.5" customHeight="1" x14ac:dyDescent="0.2">
      <c r="A63" s="24"/>
      <c r="B63" s="16" t="s">
        <v>201</v>
      </c>
      <c r="C63" s="30">
        <v>444582</v>
      </c>
      <c r="D63" s="30">
        <v>126390</v>
      </c>
      <c r="E63" s="30">
        <v>570972</v>
      </c>
      <c r="F63" s="222">
        <v>9141</v>
      </c>
      <c r="G63" s="179">
        <v>6.4295154143964695E-2</v>
      </c>
      <c r="H63" s="36"/>
    </row>
    <row r="64" spans="1:8" s="28" customFormat="1" ht="10.5" customHeight="1" x14ac:dyDescent="0.2">
      <c r="A64" s="24"/>
      <c r="B64" s="16" t="s">
        <v>202</v>
      </c>
      <c r="C64" s="30">
        <v>5093103</v>
      </c>
      <c r="D64" s="30">
        <v>313104</v>
      </c>
      <c r="E64" s="30">
        <v>5406207</v>
      </c>
      <c r="F64" s="222">
        <v>4797</v>
      </c>
      <c r="G64" s="179">
        <v>7.9300386185483962E-2</v>
      </c>
      <c r="H64" s="36"/>
    </row>
    <row r="65" spans="1:8" s="28" customFormat="1" ht="10.5" customHeight="1" x14ac:dyDescent="0.2">
      <c r="A65" s="24"/>
      <c r="B65" s="16" t="s">
        <v>203</v>
      </c>
      <c r="C65" s="30">
        <v>1381102</v>
      </c>
      <c r="D65" s="30">
        <v>105728</v>
      </c>
      <c r="E65" s="30">
        <v>1486830</v>
      </c>
      <c r="F65" s="222">
        <v>4</v>
      </c>
      <c r="G65" s="179">
        <v>2.4016518372763862E-2</v>
      </c>
      <c r="H65" s="36"/>
    </row>
    <row r="66" spans="1:8" s="28" customFormat="1" ht="10.5" customHeight="1" x14ac:dyDescent="0.2">
      <c r="A66" s="24"/>
      <c r="B66" s="16" t="s">
        <v>204</v>
      </c>
      <c r="C66" s="30">
        <v>1673834.55</v>
      </c>
      <c r="D66" s="30">
        <v>21401406.600000001</v>
      </c>
      <c r="E66" s="30">
        <v>23075241.150000002</v>
      </c>
      <c r="F66" s="222"/>
      <c r="G66" s="179">
        <v>6.6507713183493022E-2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1148830</v>
      </c>
      <c r="D69" s="30">
        <v>472362</v>
      </c>
      <c r="E69" s="30">
        <v>1621192</v>
      </c>
      <c r="F69" s="222"/>
      <c r="G69" s="179">
        <v>0.11521235021912934</v>
      </c>
      <c r="H69" s="36"/>
    </row>
    <row r="70" spans="1:8" s="28" customFormat="1" ht="10.5" customHeight="1" x14ac:dyDescent="0.2">
      <c r="A70" s="24"/>
      <c r="B70" s="16" t="s">
        <v>23</v>
      </c>
      <c r="C70" s="30">
        <v>2281</v>
      </c>
      <c r="D70" s="30">
        <v>10194</v>
      </c>
      <c r="E70" s="30">
        <v>12475</v>
      </c>
      <c r="F70" s="222"/>
      <c r="G70" s="179">
        <v>7.5616485600965788E-2</v>
      </c>
      <c r="H70" s="36"/>
    </row>
    <row r="71" spans="1:8" s="28" customFormat="1" ht="10.5" customHeight="1" x14ac:dyDescent="0.2">
      <c r="A71" s="24"/>
      <c r="B71" s="33" t="s">
        <v>193</v>
      </c>
      <c r="C71" s="30">
        <v>486424.64</v>
      </c>
      <c r="D71" s="30">
        <v>284180.8</v>
      </c>
      <c r="E71" s="30">
        <v>770605.44</v>
      </c>
      <c r="F71" s="222"/>
      <c r="G71" s="179">
        <v>8.991099735911301E-2</v>
      </c>
      <c r="H71" s="36"/>
    </row>
    <row r="72" spans="1:8" ht="10.5" customHeight="1" x14ac:dyDescent="0.2">
      <c r="B72" s="33" t="s">
        <v>194</v>
      </c>
      <c r="C72" s="30">
        <v>838544.5</v>
      </c>
      <c r="D72" s="30">
        <v>219199.5</v>
      </c>
      <c r="E72" s="30">
        <v>1057744</v>
      </c>
      <c r="F72" s="222"/>
      <c r="G72" s="179">
        <v>0.12449157065068328</v>
      </c>
      <c r="H72" s="34"/>
    </row>
    <row r="73" spans="1:8" ht="10.5" customHeight="1" x14ac:dyDescent="0.2">
      <c r="B73" s="33" t="s">
        <v>322</v>
      </c>
      <c r="C73" s="30">
        <v>13032</v>
      </c>
      <c r="D73" s="30">
        <v>9495.5</v>
      </c>
      <c r="E73" s="30">
        <v>22527.5</v>
      </c>
      <c r="F73" s="222"/>
      <c r="G73" s="179">
        <v>0.44787582749534027</v>
      </c>
      <c r="H73" s="34"/>
    </row>
    <row r="74" spans="1:8" ht="10.5" customHeight="1" x14ac:dyDescent="0.2">
      <c r="B74" s="33" t="s">
        <v>324</v>
      </c>
      <c r="C74" s="30">
        <v>7</v>
      </c>
      <c r="D74" s="30">
        <v>14</v>
      </c>
      <c r="E74" s="30">
        <v>21</v>
      </c>
      <c r="F74" s="222"/>
      <c r="G74" s="179">
        <v>0</v>
      </c>
      <c r="H74" s="34"/>
    </row>
    <row r="75" spans="1:8" ht="10.5" customHeight="1" x14ac:dyDescent="0.2">
      <c r="B75" s="33" t="s">
        <v>325</v>
      </c>
      <c r="C75" s="30">
        <v>148</v>
      </c>
      <c r="D75" s="30">
        <v>4221</v>
      </c>
      <c r="E75" s="30">
        <v>4369</v>
      </c>
      <c r="F75" s="222"/>
      <c r="G75" s="179">
        <v>-0.13002787733970533</v>
      </c>
      <c r="H75" s="34"/>
    </row>
    <row r="76" spans="1:8" ht="10.5" customHeight="1" x14ac:dyDescent="0.2">
      <c r="B76" s="33" t="s">
        <v>320</v>
      </c>
      <c r="C76" s="30">
        <v>54637</v>
      </c>
      <c r="D76" s="30">
        <v>15440</v>
      </c>
      <c r="E76" s="30">
        <v>70077</v>
      </c>
      <c r="F76" s="222"/>
      <c r="G76" s="179">
        <v>4.8460456626469917E-2</v>
      </c>
      <c r="H76" s="34"/>
    </row>
    <row r="77" spans="1:8" ht="10.5" customHeight="1" x14ac:dyDescent="0.2">
      <c r="B77" s="33" t="s">
        <v>321</v>
      </c>
      <c r="C77" s="30">
        <v>235128.5</v>
      </c>
      <c r="D77" s="30">
        <v>25370</v>
      </c>
      <c r="E77" s="30">
        <v>260498.5</v>
      </c>
      <c r="F77" s="222"/>
      <c r="G77" s="179">
        <v>0.16160699554528946</v>
      </c>
      <c r="H77" s="34"/>
    </row>
    <row r="78" spans="1:8" ht="10.5" customHeight="1" x14ac:dyDescent="0.2">
      <c r="B78" s="33" t="s">
        <v>323</v>
      </c>
      <c r="C78" s="30">
        <v>535592</v>
      </c>
      <c r="D78" s="30">
        <v>164659</v>
      </c>
      <c r="E78" s="30">
        <v>700251</v>
      </c>
      <c r="F78" s="222"/>
      <c r="G78" s="179">
        <v>0.11337398341667404</v>
      </c>
      <c r="H78" s="34"/>
    </row>
    <row r="79" spans="1:8" ht="10.5" customHeight="1" x14ac:dyDescent="0.2">
      <c r="B79" s="16" t="s">
        <v>195</v>
      </c>
      <c r="C79" s="30">
        <v>1324969.1400000001</v>
      </c>
      <c r="D79" s="30">
        <v>503380.3</v>
      </c>
      <c r="E79" s="30">
        <v>1828349.4400000002</v>
      </c>
      <c r="F79" s="222"/>
      <c r="G79" s="179">
        <v>0.10965269168014213</v>
      </c>
      <c r="H79" s="34"/>
    </row>
    <row r="80" spans="1:8" ht="10.5" customHeight="1" x14ac:dyDescent="0.2">
      <c r="B80" s="16" t="s">
        <v>196</v>
      </c>
      <c r="C80" s="30">
        <v>910</v>
      </c>
      <c r="D80" s="30">
        <v>110</v>
      </c>
      <c r="E80" s="30">
        <v>1020</v>
      </c>
      <c r="F80" s="222"/>
      <c r="G80" s="179">
        <v>-0.12596401028277637</v>
      </c>
      <c r="H80" s="34"/>
    </row>
    <row r="81" spans="1:8" ht="10.5" customHeight="1" x14ac:dyDescent="0.2">
      <c r="B81" s="16" t="s">
        <v>197</v>
      </c>
      <c r="C81" s="30">
        <v>359</v>
      </c>
      <c r="D81" s="30">
        <v>46</v>
      </c>
      <c r="E81" s="30">
        <v>405</v>
      </c>
      <c r="F81" s="222"/>
      <c r="G81" s="179">
        <v>-0.18346774193548387</v>
      </c>
      <c r="H81" s="34"/>
    </row>
    <row r="82" spans="1:8" s="28" customFormat="1" ht="10.5" customHeight="1" x14ac:dyDescent="0.2">
      <c r="A82" s="24"/>
      <c r="B82" s="16" t="s">
        <v>198</v>
      </c>
      <c r="C82" s="30">
        <v>405</v>
      </c>
      <c r="D82" s="30">
        <v>12735</v>
      </c>
      <c r="E82" s="30">
        <v>13140</v>
      </c>
      <c r="F82" s="222"/>
      <c r="G82" s="179">
        <v>-6.1361525823273144E-2</v>
      </c>
      <c r="H82" s="36"/>
    </row>
    <row r="83" spans="1:8" s="28" customFormat="1" ht="10.5" customHeight="1" x14ac:dyDescent="0.2">
      <c r="A83" s="24"/>
      <c r="B83" s="16" t="s">
        <v>200</v>
      </c>
      <c r="C83" s="46">
        <v>1008</v>
      </c>
      <c r="D83" s="46">
        <v>12614</v>
      </c>
      <c r="E83" s="46">
        <v>13622</v>
      </c>
      <c r="F83" s="222"/>
      <c r="G83" s="190">
        <v>-0.13642703182452132</v>
      </c>
      <c r="H83" s="47"/>
    </row>
    <row r="84" spans="1:8" s="28" customFormat="1" ht="10.5" customHeight="1" x14ac:dyDescent="0.2">
      <c r="A84" s="24"/>
      <c r="B84" s="16" t="s">
        <v>201</v>
      </c>
      <c r="C84" s="46">
        <v>77804</v>
      </c>
      <c r="D84" s="46">
        <v>34278</v>
      </c>
      <c r="E84" s="345">
        <v>112082</v>
      </c>
      <c r="F84" s="222"/>
      <c r="G84" s="346">
        <v>-1.0383372476999386E-2</v>
      </c>
      <c r="H84" s="47"/>
    </row>
    <row r="85" spans="1:8" s="28" customFormat="1" ht="10.5" customHeight="1" x14ac:dyDescent="0.2">
      <c r="A85" s="24"/>
      <c r="B85" s="16" t="s">
        <v>202</v>
      </c>
      <c r="C85" s="46">
        <v>907907</v>
      </c>
      <c r="D85" s="46">
        <v>68467</v>
      </c>
      <c r="E85" s="345">
        <v>976374</v>
      </c>
      <c r="F85" s="222"/>
      <c r="G85" s="346">
        <v>5.4297098554136225E-2</v>
      </c>
      <c r="H85" s="47"/>
    </row>
    <row r="86" spans="1:8" s="28" customFormat="1" ht="10.5" customHeight="1" x14ac:dyDescent="0.2">
      <c r="A86" s="24"/>
      <c r="B86" s="16" t="s">
        <v>203</v>
      </c>
      <c r="C86" s="46">
        <v>285586</v>
      </c>
      <c r="D86" s="46">
        <v>29057</v>
      </c>
      <c r="E86" s="345">
        <v>314643</v>
      </c>
      <c r="F86" s="222"/>
      <c r="G86" s="346">
        <v>6.0046492823933706E-2</v>
      </c>
      <c r="H86" s="47"/>
    </row>
    <row r="87" spans="1:8" s="28" customFormat="1" ht="10.5" customHeight="1" x14ac:dyDescent="0.2">
      <c r="A87" s="24"/>
      <c r="B87" s="16" t="s">
        <v>204</v>
      </c>
      <c r="C87" s="46">
        <v>196031.5</v>
      </c>
      <c r="D87" s="46">
        <v>2488987</v>
      </c>
      <c r="E87" s="345">
        <v>2685018.5</v>
      </c>
      <c r="F87" s="222"/>
      <c r="G87" s="346">
        <v>0.10524641628376941</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21822158</v>
      </c>
      <c r="D90" s="46">
        <v>7868853</v>
      </c>
      <c r="E90" s="345">
        <v>29691011</v>
      </c>
      <c r="F90" s="222">
        <v>774098</v>
      </c>
      <c r="G90" s="346">
        <v>3.7528602263831923E-2</v>
      </c>
      <c r="H90" s="47"/>
    </row>
    <row r="91" spans="1:8" ht="10.5" customHeight="1" x14ac:dyDescent="0.2">
      <c r="B91" s="16" t="s">
        <v>23</v>
      </c>
      <c r="C91" s="348">
        <v>250937</v>
      </c>
      <c r="D91" s="46">
        <v>819436</v>
      </c>
      <c r="E91" s="345">
        <v>1070373</v>
      </c>
      <c r="F91" s="222">
        <v>486</v>
      </c>
      <c r="G91" s="346">
        <v>-4.8018300139723524E-2</v>
      </c>
      <c r="H91" s="47"/>
    </row>
    <row r="92" spans="1:8" ht="10.5" customHeight="1" x14ac:dyDescent="0.2">
      <c r="B92" s="33" t="s">
        <v>193</v>
      </c>
      <c r="C92" s="348">
        <v>5576860.6400000006</v>
      </c>
      <c r="D92" s="46">
        <v>2671445.1800000002</v>
      </c>
      <c r="E92" s="46">
        <v>8248305.8200000012</v>
      </c>
      <c r="F92" s="222">
        <v>2187164.7000000002</v>
      </c>
      <c r="G92" s="190">
        <v>6.4406795102733616E-2</v>
      </c>
      <c r="H92" s="47"/>
    </row>
    <row r="93" spans="1:8" ht="10.5" customHeight="1" x14ac:dyDescent="0.2">
      <c r="B93" s="33" t="s">
        <v>194</v>
      </c>
      <c r="C93" s="348">
        <v>13245745.5</v>
      </c>
      <c r="D93" s="46">
        <v>6717968</v>
      </c>
      <c r="E93" s="46">
        <v>19963713.5</v>
      </c>
      <c r="F93" s="222">
        <v>2963497</v>
      </c>
      <c r="G93" s="190">
        <v>6.9599605093272343E-2</v>
      </c>
      <c r="H93" s="47"/>
    </row>
    <row r="94" spans="1:8" ht="10.5" customHeight="1" x14ac:dyDescent="0.2">
      <c r="B94" s="33" t="s">
        <v>322</v>
      </c>
      <c r="C94" s="348">
        <v>268676.5</v>
      </c>
      <c r="D94" s="46">
        <v>668355.5</v>
      </c>
      <c r="E94" s="46">
        <v>937032</v>
      </c>
      <c r="F94" s="222">
        <v>556444</v>
      </c>
      <c r="G94" s="190">
        <v>6.7845168877877837E-2</v>
      </c>
      <c r="H94" s="47"/>
    </row>
    <row r="95" spans="1:8" ht="10.5" customHeight="1" x14ac:dyDescent="0.2">
      <c r="B95" s="33" t="s">
        <v>324</v>
      </c>
      <c r="C95" s="348">
        <v>641</v>
      </c>
      <c r="D95" s="46">
        <v>402</v>
      </c>
      <c r="E95" s="46">
        <v>1043</v>
      </c>
      <c r="F95" s="222">
        <v>876</v>
      </c>
      <c r="G95" s="190">
        <v>-7.8621908127208484E-2</v>
      </c>
      <c r="H95" s="47"/>
    </row>
    <row r="96" spans="1:8" ht="10.5" customHeight="1" x14ac:dyDescent="0.2">
      <c r="B96" s="33" t="s">
        <v>325</v>
      </c>
      <c r="C96" s="348">
        <v>8613</v>
      </c>
      <c r="D96" s="46">
        <v>816795</v>
      </c>
      <c r="E96" s="46">
        <v>825408</v>
      </c>
      <c r="F96" s="222">
        <v>811559</v>
      </c>
      <c r="G96" s="190">
        <v>3.9474197891099294E-2</v>
      </c>
      <c r="H96" s="47"/>
    </row>
    <row r="97" spans="2:8" ht="10.5" customHeight="1" x14ac:dyDescent="0.2">
      <c r="B97" s="33" t="s">
        <v>320</v>
      </c>
      <c r="C97" s="348">
        <v>2111234</v>
      </c>
      <c r="D97" s="46">
        <v>800576</v>
      </c>
      <c r="E97" s="46">
        <v>2911810</v>
      </c>
      <c r="F97" s="222">
        <v>87194</v>
      </c>
      <c r="G97" s="190">
        <v>4.3811019162279807E-2</v>
      </c>
      <c r="H97" s="47"/>
    </row>
    <row r="98" spans="2:8" ht="10.5" customHeight="1" x14ac:dyDescent="0.2">
      <c r="B98" s="33" t="s">
        <v>321</v>
      </c>
      <c r="C98" s="348">
        <v>4915085.5</v>
      </c>
      <c r="D98" s="46">
        <v>1456176</v>
      </c>
      <c r="E98" s="46">
        <v>6371261.5</v>
      </c>
      <c r="F98" s="222">
        <v>390247</v>
      </c>
      <c r="G98" s="190">
        <v>8.3511572826556746E-2</v>
      </c>
      <c r="H98" s="47"/>
    </row>
    <row r="99" spans="2:8" ht="10.5" customHeight="1" x14ac:dyDescent="0.2">
      <c r="B99" s="33" t="s">
        <v>323</v>
      </c>
      <c r="C99" s="348">
        <v>5941495.5</v>
      </c>
      <c r="D99" s="46">
        <v>2975663.5</v>
      </c>
      <c r="E99" s="46">
        <v>8917159</v>
      </c>
      <c r="F99" s="222">
        <v>1117177</v>
      </c>
      <c r="G99" s="190">
        <v>7.1493745836049616E-2</v>
      </c>
      <c r="H99" s="47"/>
    </row>
    <row r="100" spans="2:8" ht="10.5" customHeight="1" x14ac:dyDescent="0.2">
      <c r="B100" s="16" t="s">
        <v>195</v>
      </c>
      <c r="C100" s="348">
        <v>18822606.140000001</v>
      </c>
      <c r="D100" s="46">
        <v>9389413.1799999997</v>
      </c>
      <c r="E100" s="46">
        <v>28212019.32</v>
      </c>
      <c r="F100" s="222">
        <v>5150661.7</v>
      </c>
      <c r="G100" s="190">
        <v>6.8076157230591461E-2</v>
      </c>
      <c r="H100" s="47"/>
    </row>
    <row r="101" spans="2:8" ht="10.5" customHeight="1" x14ac:dyDescent="0.2">
      <c r="B101" s="16" t="s">
        <v>196</v>
      </c>
      <c r="C101" s="348">
        <v>5421</v>
      </c>
      <c r="D101" s="46">
        <v>469</v>
      </c>
      <c r="E101" s="46">
        <v>5890</v>
      </c>
      <c r="F101" s="222">
        <v>28</v>
      </c>
      <c r="G101" s="190">
        <v>-0.17656927163427927</v>
      </c>
      <c r="H101" s="47"/>
    </row>
    <row r="102" spans="2:8" ht="10.5" customHeight="1" x14ac:dyDescent="0.2">
      <c r="B102" s="16" t="s">
        <v>197</v>
      </c>
      <c r="C102" s="348">
        <v>4042</v>
      </c>
      <c r="D102" s="46">
        <v>271</v>
      </c>
      <c r="E102" s="46">
        <v>4313</v>
      </c>
      <c r="F102" s="222">
        <v>4</v>
      </c>
      <c r="G102" s="190">
        <v>-4.4951284322409246E-2</v>
      </c>
      <c r="H102" s="47"/>
    </row>
    <row r="103" spans="2:8" ht="10.5" customHeight="1" x14ac:dyDescent="0.2">
      <c r="B103" s="16" t="s">
        <v>198</v>
      </c>
      <c r="C103" s="348">
        <v>25113.25</v>
      </c>
      <c r="D103" s="46">
        <v>316446</v>
      </c>
      <c r="E103" s="46">
        <v>341559.25</v>
      </c>
      <c r="F103" s="222"/>
      <c r="G103" s="190">
        <v>-1.6821808204414923E-2</v>
      </c>
      <c r="H103" s="47"/>
    </row>
    <row r="104" spans="2:8" ht="10.5" customHeight="1" x14ac:dyDescent="0.2">
      <c r="B104" s="16" t="s">
        <v>200</v>
      </c>
      <c r="C104" s="348">
        <v>7675</v>
      </c>
      <c r="D104" s="46">
        <v>59259</v>
      </c>
      <c r="E104" s="46">
        <v>66934</v>
      </c>
      <c r="F104" s="222">
        <v>20</v>
      </c>
      <c r="G104" s="190">
        <v>5.3945959564149382E-2</v>
      </c>
      <c r="H104" s="47"/>
    </row>
    <row r="105" spans="2:8" ht="10.5" customHeight="1" x14ac:dyDescent="0.2">
      <c r="B105" s="16" t="s">
        <v>201</v>
      </c>
      <c r="C105" s="348">
        <v>522386</v>
      </c>
      <c r="D105" s="46">
        <v>160668</v>
      </c>
      <c r="E105" s="46">
        <v>683054</v>
      </c>
      <c r="F105" s="222">
        <v>9141</v>
      </c>
      <c r="G105" s="190">
        <v>5.127767081142065E-2</v>
      </c>
      <c r="H105" s="47"/>
    </row>
    <row r="106" spans="2:8" ht="10.5" customHeight="1" x14ac:dyDescent="0.2">
      <c r="B106" s="16" t="s">
        <v>202</v>
      </c>
      <c r="C106" s="348">
        <v>6001010</v>
      </c>
      <c r="D106" s="46">
        <v>381571</v>
      </c>
      <c r="E106" s="46">
        <v>6382581</v>
      </c>
      <c r="F106" s="222">
        <v>4797</v>
      </c>
      <c r="G106" s="190">
        <v>7.539895826207621E-2</v>
      </c>
      <c r="H106" s="47"/>
    </row>
    <row r="107" spans="2:8" ht="10.5" customHeight="1" x14ac:dyDescent="0.2">
      <c r="B107" s="16" t="s">
        <v>203</v>
      </c>
      <c r="C107" s="348">
        <v>1666688</v>
      </c>
      <c r="D107" s="46">
        <v>134785</v>
      </c>
      <c r="E107" s="46">
        <v>1801473</v>
      </c>
      <c r="F107" s="222">
        <v>4</v>
      </c>
      <c r="G107" s="190">
        <v>3.0131880586397708E-2</v>
      </c>
      <c r="H107" s="47"/>
    </row>
    <row r="108" spans="2:8" ht="10.5" customHeight="1" x14ac:dyDescent="0.2">
      <c r="B108" s="16" t="s">
        <v>204</v>
      </c>
      <c r="C108" s="348">
        <v>1869866.05</v>
      </c>
      <c r="D108" s="46">
        <v>23890393.600000001</v>
      </c>
      <c r="E108" s="46">
        <v>25760259.650000002</v>
      </c>
      <c r="F108" s="222"/>
      <c r="G108" s="190">
        <v>7.0418251211138427E-2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MOIS D'OCTOBRE 2024</v>
      </c>
      <c r="D112" s="262"/>
      <c r="F112" s="350"/>
      <c r="G112" s="350"/>
    </row>
    <row r="113" spans="1:8" ht="14.25" customHeight="1" x14ac:dyDescent="0.2">
      <c r="B113" s="12" t="s">
        <v>172</v>
      </c>
      <c r="C113" s="13"/>
      <c r="D113" s="13"/>
      <c r="E113" s="13"/>
      <c r="F113" s="353"/>
      <c r="G113" s="351"/>
      <c r="H113" s="15"/>
    </row>
    <row r="114" spans="1:8" ht="12" customHeight="1" x14ac:dyDescent="0.2">
      <c r="B114" s="16" t="s">
        <v>4</v>
      </c>
      <c r="C114" s="17" t="s">
        <v>1</v>
      </c>
      <c r="D114" s="17" t="s">
        <v>2</v>
      </c>
      <c r="E114" s="18" t="s">
        <v>6</v>
      </c>
      <c r="F114" s="219" t="s">
        <v>3</v>
      </c>
      <c r="G114" s="19" t="str">
        <f>Maladie_mnt!$H$5</f>
        <v>GAM</v>
      </c>
      <c r="H114" s="20"/>
    </row>
    <row r="115" spans="1:8" ht="9.75" customHeight="1" x14ac:dyDescent="0.2">
      <c r="B115" s="21"/>
      <c r="C115" s="45" t="s">
        <v>5</v>
      </c>
      <c r="D115" s="44" t="s">
        <v>5</v>
      </c>
      <c r="E115" s="44"/>
      <c r="F115" s="220" t="s">
        <v>87</v>
      </c>
      <c r="G115" s="22" t="str">
        <f>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20967671.680000242</v>
      </c>
      <c r="D119" s="238">
        <v>69419598.159999415</v>
      </c>
      <c r="E119" s="238">
        <v>90387269.839999661</v>
      </c>
      <c r="F119" s="222">
        <v>270545.33999999915</v>
      </c>
      <c r="G119" s="239">
        <v>4.3776331227496135E-2</v>
      </c>
      <c r="H119" s="20"/>
    </row>
    <row r="120" spans="1:8" ht="10.5" customHeight="1" x14ac:dyDescent="0.2">
      <c r="A120" s="2"/>
      <c r="B120" s="37" t="s">
        <v>206</v>
      </c>
      <c r="C120" s="238">
        <v>98516.85000000002</v>
      </c>
      <c r="D120" s="238">
        <v>676371.86000000022</v>
      </c>
      <c r="E120" s="238">
        <v>774888.7100000002</v>
      </c>
      <c r="F120" s="222"/>
      <c r="G120" s="239"/>
      <c r="H120" s="20"/>
    </row>
    <row r="121" spans="1:8" ht="10.5" customHeight="1" x14ac:dyDescent="0.2">
      <c r="A121" s="2"/>
      <c r="B121" s="37" t="s">
        <v>226</v>
      </c>
      <c r="C121" s="238">
        <v>1606394.6800000004</v>
      </c>
      <c r="D121" s="238">
        <v>11726209.48</v>
      </c>
      <c r="E121" s="238">
        <v>13332604.16</v>
      </c>
      <c r="F121" s="222">
        <v>7</v>
      </c>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22674772.210000243</v>
      </c>
      <c r="D126" s="238">
        <v>81825399.499999404</v>
      </c>
      <c r="E126" s="238">
        <v>104500171.70999967</v>
      </c>
      <c r="F126" s="222">
        <v>270552.33999999915</v>
      </c>
      <c r="G126" s="239">
        <v>-0.14799087105141329</v>
      </c>
      <c r="H126" s="27"/>
    </row>
    <row r="127" spans="1:8" ht="7.5" customHeight="1" x14ac:dyDescent="0.2">
      <c r="A127" s="2"/>
      <c r="B127" s="35"/>
      <c r="C127" s="238"/>
      <c r="D127" s="238"/>
      <c r="E127" s="238"/>
      <c r="F127" s="222"/>
      <c r="G127" s="239"/>
      <c r="H127" s="20"/>
    </row>
    <row r="128" spans="1:8" s="28" customFormat="1" ht="15.75" customHeight="1" x14ac:dyDescent="0.2">
      <c r="A128" s="54"/>
      <c r="B128" s="31"/>
      <c r="C128" s="238"/>
      <c r="D128" s="238"/>
      <c r="E128" s="238"/>
      <c r="F128" s="222"/>
      <c r="G128" s="239"/>
      <c r="H128" s="27"/>
    </row>
    <row r="129" spans="1:8" ht="10.5" customHeight="1" x14ac:dyDescent="0.2">
      <c r="A129" s="2"/>
      <c r="B129" s="37" t="s">
        <v>132</v>
      </c>
      <c r="C129" s="238">
        <v>24990044.300000384</v>
      </c>
      <c r="D129" s="238">
        <v>54982036.740000293</v>
      </c>
      <c r="E129" s="238">
        <v>79972081.040000677</v>
      </c>
      <c r="F129" s="222">
        <v>2960165.670000005</v>
      </c>
      <c r="G129" s="239">
        <v>0.32715095780023029</v>
      </c>
      <c r="H129" s="20"/>
    </row>
    <row r="130" spans="1:8" ht="10.5" customHeight="1" x14ac:dyDescent="0.2">
      <c r="A130" s="2"/>
      <c r="B130" s="37" t="s">
        <v>207</v>
      </c>
      <c r="C130" s="238">
        <v>302352.11000000435</v>
      </c>
      <c r="D130" s="238">
        <v>847289.46000001312</v>
      </c>
      <c r="E130" s="238">
        <v>1149641.5700000173</v>
      </c>
      <c r="F130" s="222">
        <v>557151.93000000948</v>
      </c>
      <c r="G130" s="239"/>
      <c r="H130" s="20"/>
    </row>
    <row r="131" spans="1:8" ht="10.5" customHeight="1" x14ac:dyDescent="0.2">
      <c r="A131" s="2"/>
      <c r="B131" s="37" t="s">
        <v>208</v>
      </c>
      <c r="C131" s="238">
        <v>113918357.22999972</v>
      </c>
      <c r="D131" s="238">
        <v>40449889.789999962</v>
      </c>
      <c r="E131" s="238">
        <v>154368247.01999968</v>
      </c>
      <c r="F131" s="222">
        <v>3075321.9599999981</v>
      </c>
      <c r="G131" s="239">
        <v>-1.1675461012621402E-2</v>
      </c>
      <c r="H131" s="20"/>
    </row>
    <row r="132" spans="1:8" ht="10.5" hidden="1" customHeight="1" x14ac:dyDescent="0.2">
      <c r="A132" s="2"/>
      <c r="B132" s="37" t="s">
        <v>209</v>
      </c>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228</v>
      </c>
      <c r="C135" s="238">
        <v>139210838.64000008</v>
      </c>
      <c r="D135" s="238">
        <v>96279859.990000278</v>
      </c>
      <c r="E135" s="238">
        <v>235490698.63000035</v>
      </c>
      <c r="F135" s="222">
        <v>6592639.5600000136</v>
      </c>
      <c r="G135" s="239">
        <v>5.3541015924579716E-2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29794751.790000208</v>
      </c>
      <c r="D138" s="238">
        <v>14265730.030000038</v>
      </c>
      <c r="E138" s="238">
        <v>44060481.820000239</v>
      </c>
      <c r="F138" s="222">
        <v>129280.40000000004</v>
      </c>
      <c r="G138" s="239">
        <v>2.1480337167258723E-2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29794751.790000208</v>
      </c>
      <c r="D141" s="238">
        <v>14265805.030000038</v>
      </c>
      <c r="E141" s="238">
        <v>44060556.820000239</v>
      </c>
      <c r="F141" s="222">
        <v>129280.40000000004</v>
      </c>
      <c r="G141" s="239">
        <v>2.1478334253620002E-2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9218699.9300000165</v>
      </c>
      <c r="D144" s="238">
        <v>1585363.4999999986</v>
      </c>
      <c r="E144" s="238">
        <v>10804063.430000015</v>
      </c>
      <c r="F144" s="222">
        <v>2418.3000000000002</v>
      </c>
      <c r="G144" s="239">
        <v>0.18130748303973521</v>
      </c>
      <c r="H144" s="20"/>
    </row>
    <row r="145" spans="1:8" ht="10.5" hidden="1" customHeight="1" x14ac:dyDescent="0.2">
      <c r="A145" s="2"/>
      <c r="B145" s="37"/>
      <c r="C145" s="53"/>
      <c r="D145" s="53"/>
      <c r="E145" s="53"/>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9218699.9300000165</v>
      </c>
      <c r="D147" s="55">
        <v>1585363.4999999986</v>
      </c>
      <c r="E147" s="55">
        <v>10804063.430000015</v>
      </c>
      <c r="F147" s="222">
        <v>2418.3000000000002</v>
      </c>
      <c r="G147" s="182">
        <v>0.18130748303973521</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1301920.1699999981</v>
      </c>
      <c r="D150" s="55">
        <v>99306.769999999859</v>
      </c>
      <c r="E150" s="55">
        <v>1401226.9399999981</v>
      </c>
      <c r="F150" s="222"/>
      <c r="G150" s="182"/>
      <c r="H150" s="56"/>
    </row>
    <row r="151" spans="1:8" s="57" customFormat="1" ht="10.5" hidden="1" customHeight="1" x14ac:dyDescent="0.2">
      <c r="A151" s="6"/>
      <c r="B151" s="37"/>
      <c r="C151" s="55"/>
      <c r="D151" s="55"/>
      <c r="E151" s="55"/>
      <c r="F151" s="222"/>
      <c r="G151" s="182"/>
      <c r="H151" s="56"/>
    </row>
    <row r="152" spans="1:8" s="60" customFormat="1" ht="10.5" hidden="1" customHeight="1" x14ac:dyDescent="0.2">
      <c r="A152" s="24"/>
      <c r="B152" s="35" t="s">
        <v>231</v>
      </c>
      <c r="C152" s="55">
        <v>1301920.1699999981</v>
      </c>
      <c r="D152" s="55">
        <v>99355.769999999859</v>
      </c>
      <c r="E152" s="55">
        <v>1401275.9399999981</v>
      </c>
      <c r="F152" s="222">
        <v>0</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852.7</v>
      </c>
      <c r="D155" s="55">
        <v>6707.85</v>
      </c>
      <c r="E155" s="55">
        <v>7560.55</v>
      </c>
      <c r="F155" s="222"/>
      <c r="G155" s="182">
        <v>-0.14615884129986734</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852.7</v>
      </c>
      <c r="D157" s="55">
        <v>6707.85</v>
      </c>
      <c r="E157" s="55">
        <v>7560.55</v>
      </c>
      <c r="F157" s="222"/>
      <c r="G157" s="182">
        <v>-0.14615884129986734</v>
      </c>
      <c r="H157" s="56"/>
    </row>
    <row r="158" spans="1:8" s="57" customFormat="1" x14ac:dyDescent="0.2">
      <c r="A158" s="6"/>
      <c r="B158" s="35"/>
      <c r="C158" s="55"/>
      <c r="D158" s="55"/>
      <c r="E158" s="55"/>
      <c r="F158" s="222"/>
      <c r="G158" s="182"/>
      <c r="H158" s="56"/>
    </row>
    <row r="159" spans="1:8" s="63" customFormat="1" ht="12" x14ac:dyDescent="0.2">
      <c r="A159" s="61"/>
      <c r="B159" s="31" t="s">
        <v>244</v>
      </c>
      <c r="C159" s="191"/>
      <c r="D159" s="191"/>
      <c r="E159" s="191"/>
      <c r="F159" s="222"/>
      <c r="G159" s="182"/>
      <c r="H159" s="62"/>
    </row>
    <row r="160" spans="1:8" s="60" customFormat="1" ht="13.5" customHeight="1" x14ac:dyDescent="0.2">
      <c r="A160" s="24"/>
      <c r="B160" s="37" t="s">
        <v>213</v>
      </c>
      <c r="C160" s="55"/>
      <c r="D160" s="55"/>
      <c r="E160" s="55"/>
      <c r="F160" s="222"/>
      <c r="G160" s="182"/>
      <c r="H160" s="59"/>
    </row>
    <row r="161" spans="1:8" s="60" customFormat="1" ht="15" customHeight="1" x14ac:dyDescent="0.2">
      <c r="A161" s="24"/>
      <c r="B161" s="37" t="s">
        <v>205</v>
      </c>
      <c r="C161" s="55">
        <v>379174.85000000044</v>
      </c>
      <c r="D161" s="55">
        <v>1099202.3900000013</v>
      </c>
      <c r="E161" s="55">
        <v>1478377.2400000019</v>
      </c>
      <c r="F161" s="222"/>
      <c r="G161" s="182">
        <v>-3.2350011091754061E-2</v>
      </c>
      <c r="H161" s="59"/>
    </row>
    <row r="162" spans="1:8" s="57" customFormat="1" ht="10.5" customHeight="1" x14ac:dyDescent="0.2">
      <c r="A162" s="6"/>
      <c r="B162" s="37" t="s">
        <v>206</v>
      </c>
      <c r="C162" s="55">
        <v>950.74</v>
      </c>
      <c r="D162" s="55">
        <v>3075.5</v>
      </c>
      <c r="E162" s="55">
        <v>4026.24</v>
      </c>
      <c r="F162" s="222"/>
      <c r="G162" s="182"/>
      <c r="H162" s="56"/>
    </row>
    <row r="163" spans="1:8" s="57" customFormat="1" ht="10.5" customHeight="1" x14ac:dyDescent="0.2">
      <c r="A163" s="6"/>
      <c r="B163" s="37" t="s">
        <v>127</v>
      </c>
      <c r="C163" s="55">
        <v>34501.099999999991</v>
      </c>
      <c r="D163" s="55">
        <v>208719</v>
      </c>
      <c r="E163" s="55">
        <v>243220.09999999998</v>
      </c>
      <c r="F163" s="222"/>
      <c r="G163" s="182"/>
      <c r="H163" s="56"/>
    </row>
    <row r="164" spans="1:8" s="57" customFormat="1" ht="10.5" customHeight="1" x14ac:dyDescent="0.2">
      <c r="A164" s="6"/>
      <c r="B164" s="37" t="s">
        <v>207</v>
      </c>
      <c r="C164" s="55">
        <v>52556.500000000058</v>
      </c>
      <c r="D164" s="55">
        <v>114506.04999999999</v>
      </c>
      <c r="E164" s="55">
        <v>167062.55000000005</v>
      </c>
      <c r="F164" s="222"/>
      <c r="G164" s="182">
        <v>0.69053664055242603</v>
      </c>
      <c r="H164" s="56"/>
    </row>
    <row r="165" spans="1:8" s="57" customFormat="1" ht="10.5" customHeight="1" x14ac:dyDescent="0.2">
      <c r="A165" s="6"/>
      <c r="B165" s="37" t="s">
        <v>208</v>
      </c>
      <c r="C165" s="55">
        <v>1871.38</v>
      </c>
      <c r="D165" s="55">
        <v>19071.130000000005</v>
      </c>
      <c r="E165" s="55">
        <v>20942.510000000006</v>
      </c>
      <c r="F165" s="222"/>
      <c r="G165" s="182">
        <v>-0.58469360943072757</v>
      </c>
      <c r="H165" s="56"/>
    </row>
    <row r="166" spans="1:8" s="57" customFormat="1" ht="10.5" customHeight="1" x14ac:dyDescent="0.2">
      <c r="A166" s="6"/>
      <c r="B166" s="37" t="s">
        <v>209</v>
      </c>
      <c r="C166" s="55">
        <v>234584.20000000004</v>
      </c>
      <c r="D166" s="55">
        <v>128796.39</v>
      </c>
      <c r="E166" s="55">
        <v>363380.59000000008</v>
      </c>
      <c r="F166" s="222"/>
      <c r="G166" s="182">
        <v>0.17774452792739037</v>
      </c>
      <c r="H166" s="56"/>
    </row>
    <row r="167" spans="1:8" s="57" customFormat="1" ht="10.5" customHeight="1" x14ac:dyDescent="0.2">
      <c r="A167" s="6"/>
      <c r="B167" s="37" t="s">
        <v>210</v>
      </c>
      <c r="C167" s="55">
        <v>51680.55000000001</v>
      </c>
      <c r="D167" s="55">
        <v>29221.200000000001</v>
      </c>
      <c r="E167" s="55">
        <v>80901.75</v>
      </c>
      <c r="F167" s="222"/>
      <c r="G167" s="182">
        <v>0.16219277617283412</v>
      </c>
      <c r="H167" s="56"/>
    </row>
    <row r="168" spans="1:8" s="57" customFormat="1" ht="10.5" customHeight="1" x14ac:dyDescent="0.2">
      <c r="A168" s="6"/>
      <c r="B168" s="37" t="s">
        <v>211</v>
      </c>
      <c r="C168" s="55">
        <v>2453844.7500000005</v>
      </c>
      <c r="D168" s="55">
        <v>275917</v>
      </c>
      <c r="E168" s="55">
        <v>2729761.7500000005</v>
      </c>
      <c r="F168" s="222"/>
      <c r="G168" s="182">
        <v>7.5248896743642879E-2</v>
      </c>
      <c r="H168" s="56"/>
    </row>
    <row r="169" spans="1:8" s="57" customFormat="1" ht="10.5" customHeight="1" x14ac:dyDescent="0.2">
      <c r="A169" s="6"/>
      <c r="B169" s="37" t="s">
        <v>212</v>
      </c>
      <c r="C169" s="55">
        <v>4771.1500000000005</v>
      </c>
      <c r="D169" s="55">
        <v>351.40999999999997</v>
      </c>
      <c r="E169" s="55">
        <v>5122.5600000000004</v>
      </c>
      <c r="F169" s="222"/>
      <c r="G169" s="182"/>
      <c r="H169" s="56"/>
    </row>
    <row r="170" spans="1:8" s="57" customFormat="1" ht="10.5" customHeight="1" x14ac:dyDescent="0.2">
      <c r="A170" s="6"/>
      <c r="B170" s="35" t="s">
        <v>234</v>
      </c>
      <c r="C170" s="55">
        <v>3214845.2200000007</v>
      </c>
      <c r="D170" s="55">
        <v>1879695.0700000012</v>
      </c>
      <c r="E170" s="55">
        <v>5094540.2900000019</v>
      </c>
      <c r="F170" s="222"/>
      <c r="G170" s="182">
        <v>-1.3502225451282435E-2</v>
      </c>
      <c r="H170" s="56"/>
    </row>
    <row r="171" spans="1:8" s="57" customFormat="1" ht="9" x14ac:dyDescent="0.15">
      <c r="A171" s="6"/>
      <c r="B171" s="264"/>
      <c r="C171" s="55"/>
      <c r="D171" s="55"/>
      <c r="E171" s="55"/>
      <c r="F171" s="222"/>
      <c r="G171" s="182"/>
      <c r="H171" s="56"/>
    </row>
    <row r="172" spans="1:8" s="57" customFormat="1" x14ac:dyDescent="0.2">
      <c r="A172" s="6"/>
      <c r="B172" s="35" t="s">
        <v>233</v>
      </c>
      <c r="C172" s="55">
        <v>205578613.66000056</v>
      </c>
      <c r="D172" s="55">
        <v>195955018.70999968</v>
      </c>
      <c r="E172" s="55">
        <v>401533632.37000024</v>
      </c>
      <c r="F172" s="222">
        <v>6994890.6000000127</v>
      </c>
      <c r="G172" s="182">
        <v>-5.4200139912236045E-3</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437858.38000000158</v>
      </c>
      <c r="D176" s="55">
        <v>286908.73999999929</v>
      </c>
      <c r="E176" s="55">
        <v>724767.12000000081</v>
      </c>
      <c r="F176" s="222">
        <v>53170.410000000025</v>
      </c>
      <c r="G176" s="182">
        <v>0.10811136553538869</v>
      </c>
      <c r="H176" s="59"/>
    </row>
    <row r="177" spans="1:8" s="60" customFormat="1" ht="10.5" customHeight="1" x14ac:dyDescent="0.2">
      <c r="A177" s="24"/>
      <c r="B177" s="37" t="s">
        <v>214</v>
      </c>
      <c r="C177" s="55">
        <v>957503302</v>
      </c>
      <c r="D177" s="55">
        <v>631581348.5</v>
      </c>
      <c r="E177" s="55">
        <v>1589084650.5</v>
      </c>
      <c r="F177" s="222">
        <v>102413814.5</v>
      </c>
      <c r="G177" s="182">
        <v>4.0440951530911207E-3</v>
      </c>
      <c r="H177" s="59"/>
    </row>
    <row r="178" spans="1:8" s="60" customFormat="1" ht="10.5" customHeight="1" x14ac:dyDescent="0.2">
      <c r="A178" s="24"/>
      <c r="B178" s="37" t="s">
        <v>215</v>
      </c>
      <c r="C178" s="55">
        <v>250518.8</v>
      </c>
      <c r="D178" s="55">
        <v>63026.1</v>
      </c>
      <c r="E178" s="55">
        <v>313544.90000000002</v>
      </c>
      <c r="F178" s="222">
        <v>7576.5</v>
      </c>
      <c r="G178" s="182">
        <v>-0.12496393609484402</v>
      </c>
      <c r="H178" s="59"/>
    </row>
    <row r="179" spans="1:8" s="60" customFormat="1" ht="10.5" customHeight="1" x14ac:dyDescent="0.2">
      <c r="A179" s="24"/>
      <c r="B179" s="37" t="s">
        <v>216</v>
      </c>
      <c r="C179" s="55">
        <v>310402.63</v>
      </c>
      <c r="D179" s="55">
        <v>198983.5</v>
      </c>
      <c r="E179" s="55">
        <v>509386.13</v>
      </c>
      <c r="F179" s="222">
        <v>20413</v>
      </c>
      <c r="G179" s="182">
        <v>5.4821130783718086E-2</v>
      </c>
      <c r="H179" s="59"/>
    </row>
    <row r="180" spans="1:8" s="60" customFormat="1" ht="10.5" customHeight="1" x14ac:dyDescent="0.2">
      <c r="A180" s="24"/>
      <c r="B180" s="37" t="s">
        <v>217</v>
      </c>
      <c r="C180" s="55">
        <v>1821024.5400000205</v>
      </c>
      <c r="D180" s="55">
        <v>1268062.8400000068</v>
      </c>
      <c r="E180" s="55">
        <v>3089087.3800000274</v>
      </c>
      <c r="F180" s="222">
        <v>154696.94000000026</v>
      </c>
      <c r="G180" s="182">
        <v>5.5043016577991377E-3</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960323106.3499999</v>
      </c>
      <c r="D186" s="166">
        <v>633398329.68000007</v>
      </c>
      <c r="E186" s="166">
        <v>1593721436.0300002</v>
      </c>
      <c r="F186" s="342">
        <v>102649671.35000001</v>
      </c>
      <c r="G186" s="194">
        <v>4.0761293088953376E-3</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v>14761790.999936307</v>
      </c>
      <c r="E189" s="55">
        <v>14761790.999936307</v>
      </c>
      <c r="F189" s="222"/>
      <c r="G189" s="185">
        <v>3.2786907156189926E-2</v>
      </c>
      <c r="H189" s="69"/>
    </row>
    <row r="190" spans="1:8" ht="10.5" hidden="1" customHeight="1" x14ac:dyDescent="0.2">
      <c r="A190" s="2"/>
      <c r="B190" s="82" t="s">
        <v>81</v>
      </c>
      <c r="C190" s="55"/>
      <c r="D190" s="55">
        <v>10753198</v>
      </c>
      <c r="E190" s="55">
        <v>10753198</v>
      </c>
      <c r="F190" s="222"/>
      <c r="G190" s="185">
        <v>7.2576043223829156E-2</v>
      </c>
      <c r="H190" s="69"/>
    </row>
    <row r="191" spans="1:8" ht="10.5" hidden="1" customHeight="1" x14ac:dyDescent="0.2">
      <c r="A191" s="2"/>
      <c r="B191" s="82"/>
      <c r="C191" s="55"/>
      <c r="D191" s="55"/>
      <c r="E191" s="55"/>
      <c r="F191" s="222"/>
      <c r="G191" s="185"/>
      <c r="H191" s="69"/>
    </row>
    <row r="192" spans="1:8" s="28" customFormat="1" ht="27.75" customHeight="1" x14ac:dyDescent="0.2">
      <c r="A192" s="54"/>
      <c r="B192" s="391" t="s">
        <v>165</v>
      </c>
      <c r="C192" s="392"/>
      <c r="D192" s="377">
        <v>27587386.999936305</v>
      </c>
      <c r="E192" s="377">
        <v>27587386.999936305</v>
      </c>
      <c r="F192" s="393"/>
      <c r="G192" s="394">
        <v>4.5075214866336255E-2</v>
      </c>
      <c r="H192" s="70"/>
    </row>
    <row r="193" spans="1:8" ht="10.5" customHeight="1" x14ac:dyDescent="0.2">
      <c r="A193" s="2"/>
      <c r="B193" s="84"/>
      <c r="C193" s="72"/>
      <c r="D193" s="72"/>
      <c r="E193" s="72"/>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tabColor indexed="26"/>
  </sheetPr>
  <dimension ref="A1:J257"/>
  <sheetViews>
    <sheetView showRowColHeaders="0" showZeros="0" view="pageBreakPreview" topLeftCell="A172" zoomScale="115" zoomScaleNormal="100" workbookViewId="0">
      <selection activeCell="C186" sqref="C186:E186"/>
    </sheetView>
  </sheetViews>
  <sheetFormatPr baseColWidth="10" defaultRowHeight="11.25" x14ac:dyDescent="0.2"/>
  <cols>
    <col min="1" max="1" width="4" style="6" customWidth="1"/>
    <col min="2" max="2" width="62.28515625" style="5" customWidth="1"/>
    <col min="3" max="3" width="13" style="3" customWidth="1"/>
    <col min="4" max="4" width="14.7109375" style="3" customWidth="1"/>
    <col min="5" max="5" width="9.140625" style="3" customWidth="1"/>
    <col min="6" max="6" width="2.5703125" style="3" customWidth="1"/>
    <col min="7" max="16384" width="11.42578125" style="5"/>
  </cols>
  <sheetData>
    <row r="1" spans="1:6" ht="9" customHeight="1" x14ac:dyDescent="0.2">
      <c r="A1" s="1"/>
      <c r="D1" s="4"/>
      <c r="E1" s="4"/>
      <c r="F1" s="4"/>
    </row>
    <row r="2" spans="1:6" ht="17.25" customHeight="1" x14ac:dyDescent="0.25">
      <c r="B2" s="7" t="s">
        <v>288</v>
      </c>
      <c r="C2" s="8"/>
      <c r="D2" s="8"/>
      <c r="E2" s="8"/>
      <c r="F2" s="8"/>
    </row>
    <row r="3" spans="1:6" ht="12" customHeight="1" x14ac:dyDescent="0.2">
      <c r="B3" s="9" t="str">
        <f>Maladie_nbre!C3</f>
        <v>MOIS D'OCTOBRE 2024</v>
      </c>
    </row>
    <row r="4" spans="1:6" ht="14.25" customHeight="1" x14ac:dyDescent="0.2">
      <c r="B4" s="12" t="s">
        <v>174</v>
      </c>
      <c r="C4" s="13"/>
      <c r="D4" s="13"/>
      <c r="E4" s="14"/>
      <c r="F4" s="15"/>
    </row>
    <row r="5" spans="1:6" ht="12" customHeight="1" x14ac:dyDescent="0.2">
      <c r="B5" s="16" t="s">
        <v>4</v>
      </c>
      <c r="C5" s="18" t="s">
        <v>6</v>
      </c>
      <c r="D5" s="219" t="s">
        <v>3</v>
      </c>
      <c r="E5" s="19" t="str">
        <f>Maladie_mnt!$H$5</f>
        <v>GAM</v>
      </c>
      <c r="F5" s="20"/>
    </row>
    <row r="6" spans="1:6" ht="9.75" customHeight="1" x14ac:dyDescent="0.2">
      <c r="B6" s="21"/>
      <c r="C6" s="17"/>
      <c r="D6" s="220" t="s">
        <v>87</v>
      </c>
      <c r="E6" s="22" t="str">
        <f>Maladie_mnt!$H$6</f>
        <v>en %</v>
      </c>
      <c r="F6" s="23"/>
    </row>
    <row r="7" spans="1:6" s="28" customFormat="1" ht="14.25" customHeight="1" x14ac:dyDescent="0.2">
      <c r="A7" s="24"/>
      <c r="B7" s="25" t="s">
        <v>170</v>
      </c>
      <c r="C7" s="192"/>
      <c r="D7" s="228"/>
      <c r="E7" s="193"/>
      <c r="F7" s="27"/>
    </row>
    <row r="8" spans="1:6" ht="6.75" customHeight="1" x14ac:dyDescent="0.2">
      <c r="B8" s="29"/>
      <c r="C8" s="30"/>
      <c r="D8" s="222"/>
      <c r="E8" s="179"/>
      <c r="F8" s="20"/>
    </row>
    <row r="9" spans="1:6" s="28" customFormat="1" ht="10.5" customHeight="1" x14ac:dyDescent="0.2">
      <c r="A9" s="24"/>
      <c r="B9" s="31" t="s">
        <v>88</v>
      </c>
      <c r="C9" s="30"/>
      <c r="D9" s="222"/>
      <c r="E9" s="179"/>
      <c r="F9" s="27"/>
    </row>
    <row r="10" spans="1:6" ht="10.5" customHeight="1" x14ac:dyDescent="0.2">
      <c r="B10" s="16" t="s">
        <v>22</v>
      </c>
      <c r="C10" s="30">
        <v>84238</v>
      </c>
      <c r="D10" s="222">
        <v>603</v>
      </c>
      <c r="E10" s="179">
        <v>-2.7286059052435863E-2</v>
      </c>
      <c r="F10" s="20"/>
    </row>
    <row r="11" spans="1:6" ht="10.5" customHeight="1" x14ac:dyDescent="0.2">
      <c r="B11" s="16" t="s">
        <v>23</v>
      </c>
      <c r="C11" s="30">
        <v>781</v>
      </c>
      <c r="D11" s="222"/>
      <c r="E11" s="179">
        <v>-9.7109826589595327E-2</v>
      </c>
      <c r="F11" s="20"/>
    </row>
    <row r="12" spans="1:6" ht="10.5" customHeight="1" x14ac:dyDescent="0.2">
      <c r="B12" s="16" t="s">
        <v>218</v>
      </c>
      <c r="C12" s="30">
        <v>181.8</v>
      </c>
      <c r="D12" s="222"/>
      <c r="E12" s="179">
        <v>-0.26471183013144584</v>
      </c>
      <c r="F12" s="20"/>
    </row>
    <row r="13" spans="1:6" ht="10.5" customHeight="1" x14ac:dyDescent="0.2">
      <c r="B13" s="33" t="s">
        <v>193</v>
      </c>
      <c r="C13" s="30">
        <v>5398</v>
      </c>
      <c r="D13" s="222">
        <v>92</v>
      </c>
      <c r="E13" s="179">
        <v>-0.13326910725754659</v>
      </c>
      <c r="F13" s="20"/>
    </row>
    <row r="14" spans="1:6" x14ac:dyDescent="0.2">
      <c r="B14" s="33" t="s">
        <v>194</v>
      </c>
      <c r="C14" s="30">
        <v>77</v>
      </c>
      <c r="D14" s="222">
        <v>4</v>
      </c>
      <c r="E14" s="179">
        <v>-3.7499999999999978E-2</v>
      </c>
      <c r="F14" s="20"/>
    </row>
    <row r="15" spans="1:6" x14ac:dyDescent="0.2">
      <c r="B15" s="33" t="s">
        <v>322</v>
      </c>
      <c r="C15" s="30">
        <v>1</v>
      </c>
      <c r="D15" s="222">
        <v>1</v>
      </c>
      <c r="E15" s="179">
        <v>-0.5</v>
      </c>
      <c r="F15" s="20"/>
    </row>
    <row r="16" spans="1:6" x14ac:dyDescent="0.2">
      <c r="B16" s="33" t="s">
        <v>324</v>
      </c>
      <c r="C16" s="30"/>
      <c r="D16" s="222"/>
      <c r="E16" s="179"/>
      <c r="F16" s="20"/>
    </row>
    <row r="17" spans="1:6" x14ac:dyDescent="0.2">
      <c r="B17" s="33" t="s">
        <v>325</v>
      </c>
      <c r="C17" s="30">
        <v>3251</v>
      </c>
      <c r="D17" s="222">
        <v>36</v>
      </c>
      <c r="E17" s="179">
        <v>-0.19469903393609111</v>
      </c>
      <c r="F17" s="20"/>
    </row>
    <row r="18" spans="1:6" x14ac:dyDescent="0.2">
      <c r="B18" s="33" t="s">
        <v>320</v>
      </c>
      <c r="C18" s="30">
        <v>9</v>
      </c>
      <c r="D18" s="222">
        <v>0</v>
      </c>
      <c r="E18" s="179">
        <v>0.8</v>
      </c>
      <c r="F18" s="20"/>
    </row>
    <row r="19" spans="1:6" x14ac:dyDescent="0.2">
      <c r="B19" s="33" t="s">
        <v>321</v>
      </c>
      <c r="C19" s="30">
        <v>2060</v>
      </c>
      <c r="D19" s="222">
        <v>51</v>
      </c>
      <c r="E19" s="179">
        <v>-2.1377672209026088E-2</v>
      </c>
      <c r="F19" s="20"/>
    </row>
    <row r="20" spans="1:6" x14ac:dyDescent="0.2">
      <c r="B20" s="33" t="s">
        <v>323</v>
      </c>
      <c r="C20" s="30">
        <v>5579.8</v>
      </c>
      <c r="D20" s="222">
        <v>92</v>
      </c>
      <c r="E20" s="179">
        <v>-0.13828809698467237</v>
      </c>
      <c r="F20" s="20"/>
    </row>
    <row r="21" spans="1:6" x14ac:dyDescent="0.2">
      <c r="B21" s="35"/>
      <c r="C21" s="30"/>
      <c r="D21" s="222"/>
      <c r="E21" s="179"/>
      <c r="F21" s="34"/>
    </row>
    <row r="22" spans="1:6" s="28" customFormat="1" ht="10.5" customHeight="1" x14ac:dyDescent="0.2">
      <c r="A22" s="24"/>
      <c r="B22" s="31" t="s">
        <v>102</v>
      </c>
      <c r="C22" s="30"/>
      <c r="D22" s="222"/>
      <c r="E22" s="179"/>
      <c r="F22" s="36"/>
    </row>
    <row r="23" spans="1:6" ht="10.5" customHeight="1" x14ac:dyDescent="0.2">
      <c r="B23" s="16" t="s">
        <v>22</v>
      </c>
      <c r="C23" s="30">
        <v>183896</v>
      </c>
      <c r="D23" s="222">
        <v>33418</v>
      </c>
      <c r="E23" s="179">
        <v>-8.1452325889222466E-2</v>
      </c>
      <c r="F23" s="20"/>
    </row>
    <row r="24" spans="1:6" ht="10.5" customHeight="1" x14ac:dyDescent="0.2">
      <c r="B24" s="16" t="s">
        <v>23</v>
      </c>
      <c r="C24" s="30">
        <v>4</v>
      </c>
      <c r="D24" s="222"/>
      <c r="E24" s="179">
        <v>0.33333333333333326</v>
      </c>
      <c r="F24" s="34"/>
    </row>
    <row r="25" spans="1:6" ht="10.5" customHeight="1" x14ac:dyDescent="0.2">
      <c r="B25" s="33" t="s">
        <v>193</v>
      </c>
      <c r="C25" s="30">
        <v>3933</v>
      </c>
      <c r="D25" s="222">
        <v>799</v>
      </c>
      <c r="E25" s="179">
        <v>6.010998848957616E-3</v>
      </c>
      <c r="F25" s="34"/>
    </row>
    <row r="26" spans="1:6" ht="10.5" customHeight="1" x14ac:dyDescent="0.2">
      <c r="B26" s="33" t="s">
        <v>194</v>
      </c>
      <c r="C26" s="30">
        <v>110579</v>
      </c>
      <c r="D26" s="222">
        <v>30432</v>
      </c>
      <c r="E26" s="179">
        <v>-3.7304986766959147E-2</v>
      </c>
      <c r="F26" s="34"/>
    </row>
    <row r="27" spans="1:6" ht="10.5" customHeight="1" x14ac:dyDescent="0.2">
      <c r="B27" s="33" t="s">
        <v>322</v>
      </c>
      <c r="C27" s="30">
        <v>922</v>
      </c>
      <c r="D27" s="222">
        <v>619</v>
      </c>
      <c r="E27" s="179">
        <v>8.7264150943396235E-2</v>
      </c>
      <c r="F27" s="34"/>
    </row>
    <row r="28" spans="1:6" ht="10.5" customHeight="1" x14ac:dyDescent="0.2">
      <c r="B28" s="33" t="s">
        <v>324</v>
      </c>
      <c r="C28" s="30">
        <v>10531</v>
      </c>
      <c r="D28" s="222">
        <v>10361</v>
      </c>
      <c r="E28" s="179">
        <v>-4.9891735835438489E-2</v>
      </c>
      <c r="F28" s="34"/>
    </row>
    <row r="29" spans="1:6" ht="10.5" customHeight="1" x14ac:dyDescent="0.2">
      <c r="B29" s="33" t="s">
        <v>325</v>
      </c>
      <c r="C29" s="30">
        <v>11449</v>
      </c>
      <c r="D29" s="222">
        <v>10553</v>
      </c>
      <c r="E29" s="179">
        <v>-2.103463018383922E-2</v>
      </c>
      <c r="F29" s="34"/>
    </row>
    <row r="30" spans="1:6" ht="10.5" customHeight="1" x14ac:dyDescent="0.2">
      <c r="B30" s="33" t="s">
        <v>320</v>
      </c>
      <c r="C30" s="30">
        <v>63149</v>
      </c>
      <c r="D30" s="222">
        <v>1592</v>
      </c>
      <c r="E30" s="179">
        <v>-4.500567107750475E-2</v>
      </c>
      <c r="F30" s="34"/>
    </row>
    <row r="31" spans="1:6" ht="10.5" customHeight="1" x14ac:dyDescent="0.2">
      <c r="B31" s="33" t="s">
        <v>321</v>
      </c>
      <c r="C31" s="30">
        <v>3159</v>
      </c>
      <c r="D31" s="222">
        <v>470</v>
      </c>
      <c r="E31" s="179">
        <v>6.9035532994923932E-2</v>
      </c>
      <c r="F31" s="34"/>
    </row>
    <row r="32" spans="1:6" ht="10.5" customHeight="1" x14ac:dyDescent="0.2">
      <c r="B32" s="33" t="s">
        <v>323</v>
      </c>
      <c r="C32" s="30">
        <v>21369</v>
      </c>
      <c r="D32" s="222">
        <v>6837</v>
      </c>
      <c r="E32" s="179">
        <v>-3.5564381459583849E-2</v>
      </c>
      <c r="F32" s="34"/>
    </row>
    <row r="33" spans="1:6" ht="10.5" customHeight="1" x14ac:dyDescent="0.2">
      <c r="B33" s="16" t="s">
        <v>195</v>
      </c>
      <c r="C33" s="30">
        <v>114512</v>
      </c>
      <c r="D33" s="222">
        <v>31231</v>
      </c>
      <c r="E33" s="179">
        <v>-3.5879215481567805E-2</v>
      </c>
      <c r="F33" s="34"/>
    </row>
    <row r="34" spans="1:6" ht="10.5" customHeight="1" x14ac:dyDescent="0.2">
      <c r="B34" s="16" t="s">
        <v>196</v>
      </c>
      <c r="C34" s="30">
        <v>1</v>
      </c>
      <c r="D34" s="222"/>
      <c r="E34" s="179"/>
      <c r="F34" s="34"/>
    </row>
    <row r="35" spans="1:6" ht="10.5" customHeight="1" x14ac:dyDescent="0.2">
      <c r="B35" s="16" t="s">
        <v>197</v>
      </c>
      <c r="C35" s="30"/>
      <c r="D35" s="222"/>
      <c r="E35" s="179"/>
      <c r="F35" s="34"/>
    </row>
    <row r="36" spans="1:6" ht="10.5" customHeight="1" x14ac:dyDescent="0.2">
      <c r="B36" s="16" t="s">
        <v>198</v>
      </c>
      <c r="C36" s="30">
        <v>105</v>
      </c>
      <c r="D36" s="222"/>
      <c r="E36" s="179">
        <v>0.10526315789473695</v>
      </c>
      <c r="F36" s="34"/>
    </row>
    <row r="37" spans="1:6" ht="17.25"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0">
        <v>268134</v>
      </c>
      <c r="D39" s="222">
        <v>34021</v>
      </c>
      <c r="E39" s="179">
        <v>-6.5096721105702859E-2</v>
      </c>
      <c r="F39" s="34"/>
    </row>
    <row r="40" spans="1:6" ht="10.5" customHeight="1" x14ac:dyDescent="0.2">
      <c r="B40" s="16" t="s">
        <v>23</v>
      </c>
      <c r="C40" s="30">
        <v>785</v>
      </c>
      <c r="D40" s="222"/>
      <c r="E40" s="179">
        <v>-9.562211981566815E-2</v>
      </c>
      <c r="F40" s="34"/>
    </row>
    <row r="41" spans="1:6" s="28" customFormat="1" ht="10.5" customHeight="1" x14ac:dyDescent="0.2">
      <c r="A41" s="24"/>
      <c r="B41" s="33" t="s">
        <v>193</v>
      </c>
      <c r="C41" s="30">
        <v>4114.8</v>
      </c>
      <c r="D41" s="222">
        <v>799</v>
      </c>
      <c r="E41" s="179">
        <v>-1.0092019005232378E-2</v>
      </c>
      <c r="F41" s="27"/>
    </row>
    <row r="42" spans="1:6" ht="10.5" customHeight="1" x14ac:dyDescent="0.2">
      <c r="B42" s="33" t="s">
        <v>194</v>
      </c>
      <c r="C42" s="343">
        <v>115977</v>
      </c>
      <c r="D42" s="222">
        <v>30524</v>
      </c>
      <c r="E42" s="344">
        <v>-4.2240610444950977E-2</v>
      </c>
      <c r="F42" s="34"/>
    </row>
    <row r="43" spans="1:6" ht="10.5" customHeight="1" x14ac:dyDescent="0.2">
      <c r="B43" s="33" t="s">
        <v>322</v>
      </c>
      <c r="C43" s="343">
        <v>999</v>
      </c>
      <c r="D43" s="222">
        <v>623</v>
      </c>
      <c r="E43" s="344">
        <v>7.6508620689655249E-2</v>
      </c>
      <c r="F43" s="34"/>
    </row>
    <row r="44" spans="1:6" ht="10.5" customHeight="1" x14ac:dyDescent="0.2">
      <c r="B44" s="33" t="s">
        <v>324</v>
      </c>
      <c r="C44" s="343">
        <v>10532</v>
      </c>
      <c r="D44" s="222">
        <v>10362</v>
      </c>
      <c r="E44" s="344">
        <v>-4.9972938841782444E-2</v>
      </c>
      <c r="F44" s="34"/>
    </row>
    <row r="45" spans="1:6" ht="10.5" customHeight="1" x14ac:dyDescent="0.2">
      <c r="B45" s="33" t="s">
        <v>325</v>
      </c>
      <c r="C45" s="343">
        <v>11449</v>
      </c>
      <c r="D45" s="222">
        <v>10553</v>
      </c>
      <c r="E45" s="344">
        <v>-2.095091499914481E-2</v>
      </c>
      <c r="F45" s="34"/>
    </row>
    <row r="46" spans="1:6" ht="10.5" customHeight="1" x14ac:dyDescent="0.2">
      <c r="B46" s="33" t="s">
        <v>320</v>
      </c>
      <c r="C46" s="343">
        <v>66400</v>
      </c>
      <c r="D46" s="222">
        <v>1628</v>
      </c>
      <c r="E46" s="344">
        <v>-5.3618767994070837E-2</v>
      </c>
      <c r="F46" s="34"/>
    </row>
    <row r="47" spans="1:6" ht="10.5" customHeight="1" x14ac:dyDescent="0.2">
      <c r="B47" s="33" t="s">
        <v>321</v>
      </c>
      <c r="C47" s="343">
        <v>3168</v>
      </c>
      <c r="D47" s="222">
        <v>470</v>
      </c>
      <c r="E47" s="344">
        <v>7.0270270270270219E-2</v>
      </c>
      <c r="F47" s="34"/>
    </row>
    <row r="48" spans="1:6" ht="10.5" customHeight="1" x14ac:dyDescent="0.2">
      <c r="B48" s="33" t="s">
        <v>323</v>
      </c>
      <c r="C48" s="343">
        <v>23429</v>
      </c>
      <c r="D48" s="222">
        <v>6888</v>
      </c>
      <c r="E48" s="344">
        <v>-3.4333525678014953E-2</v>
      </c>
      <c r="F48" s="34"/>
    </row>
    <row r="49" spans="1:6" ht="10.5" customHeight="1" x14ac:dyDescent="0.2">
      <c r="B49" s="16" t="s">
        <v>196</v>
      </c>
      <c r="C49" s="343">
        <v>120091.8</v>
      </c>
      <c r="D49" s="222">
        <v>31323</v>
      </c>
      <c r="E49" s="344">
        <v>-4.1173664407828436E-2</v>
      </c>
      <c r="F49" s="34"/>
    </row>
    <row r="50" spans="1:6" s="28" customFormat="1" ht="10.5" customHeight="1" x14ac:dyDescent="0.2">
      <c r="A50" s="24"/>
      <c r="B50" s="16" t="s">
        <v>197</v>
      </c>
      <c r="C50" s="343">
        <v>1</v>
      </c>
      <c r="D50" s="222"/>
      <c r="E50" s="344"/>
      <c r="F50" s="27"/>
    </row>
    <row r="51" spans="1:6" ht="10.5" customHeight="1" x14ac:dyDescent="0.2">
      <c r="B51" s="16" t="s">
        <v>198</v>
      </c>
      <c r="C51" s="343"/>
      <c r="D51" s="222"/>
      <c r="E51" s="344"/>
      <c r="F51" s="34"/>
    </row>
    <row r="52" spans="1:6" ht="11.25" customHeight="1" x14ac:dyDescent="0.2">
      <c r="B52" s="16" t="s">
        <v>303</v>
      </c>
      <c r="C52" s="343">
        <v>105</v>
      </c>
      <c r="D52" s="222"/>
      <c r="E52" s="344">
        <v>0.10526315789473695</v>
      </c>
      <c r="F52" s="34"/>
    </row>
    <row r="53" spans="1:6" ht="11.25" hidden="1" customHeight="1" x14ac:dyDescent="0.2">
      <c r="B53" s="16"/>
      <c r="C53" s="30"/>
      <c r="D53" s="222"/>
      <c r="E53" s="179"/>
      <c r="F53" s="34"/>
    </row>
    <row r="54" spans="1:6" ht="11.25" customHeight="1" x14ac:dyDescent="0.2">
      <c r="B54" s="31" t="s">
        <v>122</v>
      </c>
      <c r="C54" s="30"/>
      <c r="D54" s="222"/>
      <c r="E54" s="179"/>
      <c r="F54" s="34"/>
    </row>
    <row r="55" spans="1:6" ht="10.5" customHeight="1" x14ac:dyDescent="0.2">
      <c r="B55" s="16" t="s">
        <v>22</v>
      </c>
      <c r="C55" s="30">
        <v>121888</v>
      </c>
      <c r="D55" s="222">
        <v>284</v>
      </c>
      <c r="E55" s="179">
        <v>6.4747195918795297E-2</v>
      </c>
      <c r="F55" s="34"/>
    </row>
    <row r="56" spans="1:6" ht="10.5" customHeight="1" x14ac:dyDescent="0.2">
      <c r="B56" s="16" t="s">
        <v>169</v>
      </c>
      <c r="C56" s="30">
        <v>4275</v>
      </c>
      <c r="D56" s="222"/>
      <c r="E56" s="179">
        <v>-0.2086264346538319</v>
      </c>
      <c r="F56" s="34"/>
    </row>
    <row r="57" spans="1:6" ht="6" customHeight="1" x14ac:dyDescent="0.2">
      <c r="B57" s="35"/>
      <c r="C57" s="30"/>
      <c r="D57" s="222"/>
      <c r="E57" s="179"/>
      <c r="F57" s="34"/>
    </row>
    <row r="58" spans="1:6" s="28" customFormat="1" ht="11.25" customHeight="1" x14ac:dyDescent="0.2">
      <c r="A58" s="24"/>
      <c r="B58" s="31" t="s">
        <v>121</v>
      </c>
      <c r="C58" s="30"/>
      <c r="D58" s="222"/>
      <c r="E58" s="179"/>
      <c r="F58" s="36"/>
    </row>
    <row r="59" spans="1:6" s="28" customFormat="1" ht="10.5" customHeight="1" x14ac:dyDescent="0.2">
      <c r="A59" s="24"/>
      <c r="B59" s="16" t="s">
        <v>22</v>
      </c>
      <c r="C59" s="30">
        <v>2160</v>
      </c>
      <c r="D59" s="222"/>
      <c r="E59" s="179">
        <v>7.7306733167082253E-2</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2054</v>
      </c>
      <c r="D61" s="222"/>
      <c r="E61" s="179">
        <v>4.2639593908629481E-2</v>
      </c>
      <c r="F61" s="36"/>
    </row>
    <row r="62" spans="1:6" s="28" customFormat="1" ht="10.5" customHeight="1" x14ac:dyDescent="0.2">
      <c r="A62" s="24"/>
      <c r="B62" s="16" t="s">
        <v>200</v>
      </c>
      <c r="C62" s="30">
        <v>155</v>
      </c>
      <c r="D62" s="222"/>
      <c r="E62" s="179">
        <v>1.9736842105263053E-2</v>
      </c>
      <c r="F62" s="36"/>
    </row>
    <row r="63" spans="1:6" s="28" customFormat="1" ht="10.5" customHeight="1" x14ac:dyDescent="0.2">
      <c r="A63" s="24"/>
      <c r="B63" s="16" t="s">
        <v>201</v>
      </c>
      <c r="C63" s="30">
        <v>515</v>
      </c>
      <c r="D63" s="222"/>
      <c r="E63" s="179">
        <v>0.10042735042735051</v>
      </c>
      <c r="F63" s="36"/>
    </row>
    <row r="64" spans="1:6" s="28" customFormat="1" ht="10.5" customHeight="1" x14ac:dyDescent="0.2">
      <c r="A64" s="24"/>
      <c r="B64" s="16" t="s">
        <v>202</v>
      </c>
      <c r="C64" s="30">
        <v>17627</v>
      </c>
      <c r="D64" s="222"/>
      <c r="E64" s="179">
        <v>8.0946832648555844E-2</v>
      </c>
      <c r="F64" s="36"/>
    </row>
    <row r="65" spans="1:6" s="28" customFormat="1" ht="10.5" customHeight="1" x14ac:dyDescent="0.2">
      <c r="A65" s="24"/>
      <c r="B65" s="16" t="s">
        <v>203</v>
      </c>
      <c r="C65" s="30">
        <v>1080</v>
      </c>
      <c r="D65" s="222"/>
      <c r="E65" s="179">
        <v>-8.4745762711864403E-2</v>
      </c>
      <c r="F65" s="36"/>
    </row>
    <row r="66" spans="1:6" s="28" customFormat="1" ht="10.5" customHeight="1" x14ac:dyDescent="0.2">
      <c r="A66" s="24"/>
      <c r="B66" s="16" t="s">
        <v>204</v>
      </c>
      <c r="C66" s="30">
        <v>1495</v>
      </c>
      <c r="D66" s="222"/>
      <c r="E66" s="179">
        <v>0.45145631067961167</v>
      </c>
      <c r="F66" s="36"/>
    </row>
    <row r="67" spans="1:6" s="28" customFormat="1" ht="6.75" customHeight="1" x14ac:dyDescent="0.2">
      <c r="A67" s="24"/>
      <c r="B67" s="35"/>
      <c r="C67" s="30"/>
      <c r="D67" s="222"/>
      <c r="E67" s="179"/>
      <c r="F67" s="36"/>
    </row>
    <row r="68" spans="1:6" s="28" customFormat="1" ht="10.5" customHeight="1" x14ac:dyDescent="0.2">
      <c r="A68" s="24"/>
      <c r="B68" s="31" t="s">
        <v>243</v>
      </c>
      <c r="C68" s="30"/>
      <c r="D68" s="222"/>
      <c r="E68" s="179"/>
      <c r="F68" s="36"/>
    </row>
    <row r="69" spans="1:6" s="28" customFormat="1" ht="10.5" customHeight="1" x14ac:dyDescent="0.2">
      <c r="A69" s="24"/>
      <c r="B69" s="16" t="s">
        <v>22</v>
      </c>
      <c r="C69" s="30">
        <v>19471</v>
      </c>
      <c r="D69" s="222"/>
      <c r="E69" s="179">
        <v>-2.8877805486284269E-2</v>
      </c>
      <c r="F69" s="36"/>
    </row>
    <row r="70" spans="1:6" s="28" customFormat="1" ht="10.5" customHeight="1" x14ac:dyDescent="0.2">
      <c r="A70" s="24"/>
      <c r="B70" s="16" t="s">
        <v>23</v>
      </c>
      <c r="C70" s="30">
        <v>927</v>
      </c>
      <c r="D70" s="222"/>
      <c r="E70" s="179">
        <v>-4.7276464542651553E-2</v>
      </c>
      <c r="F70" s="36"/>
    </row>
    <row r="71" spans="1:6" s="28" customFormat="1" ht="10.5" customHeight="1" x14ac:dyDescent="0.2">
      <c r="A71" s="24"/>
      <c r="B71" s="33" t="s">
        <v>193</v>
      </c>
      <c r="C71" s="30">
        <v>2275</v>
      </c>
      <c r="D71" s="222"/>
      <c r="E71" s="179">
        <v>0.14840989399293281</v>
      </c>
      <c r="F71" s="36"/>
    </row>
    <row r="72" spans="1:6" s="28" customFormat="1" ht="10.5" customHeight="1" x14ac:dyDescent="0.2">
      <c r="A72" s="24"/>
      <c r="B72" s="33" t="s">
        <v>194</v>
      </c>
      <c r="C72" s="30">
        <v>3585</v>
      </c>
      <c r="D72" s="222"/>
      <c r="E72" s="179">
        <v>-6.9797612869745729E-2</v>
      </c>
      <c r="F72" s="36"/>
    </row>
    <row r="73" spans="1:6" s="28" customFormat="1" ht="10.5" customHeight="1" x14ac:dyDescent="0.2">
      <c r="A73" s="24"/>
      <c r="B73" s="33" t="s">
        <v>322</v>
      </c>
      <c r="C73" s="30">
        <v>46</v>
      </c>
      <c r="D73" s="222"/>
      <c r="E73" s="179">
        <v>0.84000000000000008</v>
      </c>
      <c r="F73" s="36"/>
    </row>
    <row r="74" spans="1:6" s="28" customFormat="1" ht="10.5" customHeight="1" x14ac:dyDescent="0.2">
      <c r="A74" s="24"/>
      <c r="B74" s="33" t="s">
        <v>324</v>
      </c>
      <c r="C74" s="30">
        <v>185</v>
      </c>
      <c r="D74" s="222"/>
      <c r="E74" s="179">
        <v>-2.1164021164021163E-2</v>
      </c>
      <c r="F74" s="36"/>
    </row>
    <row r="75" spans="1:6" s="28" customFormat="1" ht="10.5" customHeight="1" x14ac:dyDescent="0.2">
      <c r="A75" s="24"/>
      <c r="B75" s="33" t="s">
        <v>325</v>
      </c>
      <c r="C75" s="30">
        <v>76</v>
      </c>
      <c r="D75" s="222"/>
      <c r="E75" s="179">
        <v>-0.58011049723756902</v>
      </c>
      <c r="F75" s="36"/>
    </row>
    <row r="76" spans="1:6" s="28" customFormat="1" ht="10.5" customHeight="1" x14ac:dyDescent="0.2">
      <c r="A76" s="24"/>
      <c r="B76" s="33" t="s">
        <v>320</v>
      </c>
      <c r="C76" s="30">
        <v>591</v>
      </c>
      <c r="D76" s="222"/>
      <c r="E76" s="179">
        <v>-0.32687927107061499</v>
      </c>
      <c r="F76" s="36"/>
    </row>
    <row r="77" spans="1:6" s="28" customFormat="1" ht="10.5" customHeight="1" x14ac:dyDescent="0.2">
      <c r="A77" s="24"/>
      <c r="B77" s="33" t="s">
        <v>321</v>
      </c>
      <c r="C77" s="30">
        <v>433</v>
      </c>
      <c r="D77" s="222"/>
      <c r="E77" s="179">
        <v>3.5885167464114742E-2</v>
      </c>
      <c r="F77" s="36"/>
    </row>
    <row r="78" spans="1:6" s="28" customFormat="1" ht="10.5" customHeight="1" x14ac:dyDescent="0.2">
      <c r="A78" s="24"/>
      <c r="B78" s="33" t="s">
        <v>323</v>
      </c>
      <c r="C78" s="30">
        <v>2254</v>
      </c>
      <c r="D78" s="222"/>
      <c r="E78" s="179">
        <v>4.2071197411003292E-2</v>
      </c>
      <c r="F78" s="36"/>
    </row>
    <row r="79" spans="1:6" s="28" customFormat="1" ht="10.5" customHeight="1" x14ac:dyDescent="0.2">
      <c r="A79" s="24"/>
      <c r="B79" s="16" t="s">
        <v>195</v>
      </c>
      <c r="C79" s="30">
        <v>5860</v>
      </c>
      <c r="D79" s="222"/>
      <c r="E79" s="179">
        <v>4.2844901456726703E-3</v>
      </c>
      <c r="F79" s="36"/>
    </row>
    <row r="80" spans="1:6" s="28" customFormat="1" ht="10.5" customHeight="1" x14ac:dyDescent="0.2">
      <c r="A80" s="24"/>
      <c r="B80" s="16" t="s">
        <v>196</v>
      </c>
      <c r="C80" s="30">
        <v>2</v>
      </c>
      <c r="D80" s="222"/>
      <c r="E80" s="179"/>
      <c r="F80" s="36"/>
    </row>
    <row r="81" spans="1:6" s="28" customFormat="1" ht="10.5" customHeight="1" x14ac:dyDescent="0.2">
      <c r="A81" s="24"/>
      <c r="B81" s="16" t="s">
        <v>197</v>
      </c>
      <c r="C81" s="30"/>
      <c r="D81" s="222"/>
      <c r="E81" s="179"/>
      <c r="F81" s="36"/>
    </row>
    <row r="82" spans="1:6" s="28" customFormat="1" ht="10.5" customHeight="1" x14ac:dyDescent="0.2">
      <c r="A82" s="24"/>
      <c r="B82" s="16" t="s">
        <v>198</v>
      </c>
      <c r="C82" s="343"/>
      <c r="D82" s="222"/>
      <c r="E82" s="344"/>
      <c r="F82" s="36"/>
    </row>
    <row r="83" spans="1:6" ht="10.5" customHeight="1" x14ac:dyDescent="0.2">
      <c r="B83" s="16" t="s">
        <v>200</v>
      </c>
      <c r="C83" s="343">
        <v>60</v>
      </c>
      <c r="D83" s="222"/>
      <c r="E83" s="344">
        <v>9.0909090909090828E-2</v>
      </c>
      <c r="F83" s="34"/>
    </row>
    <row r="84" spans="1:6" ht="10.5" customHeight="1" x14ac:dyDescent="0.2">
      <c r="B84" s="16" t="s">
        <v>201</v>
      </c>
      <c r="C84" s="343">
        <v>145</v>
      </c>
      <c r="D84" s="222"/>
      <c r="E84" s="344">
        <v>0.16935483870967749</v>
      </c>
      <c r="F84" s="20"/>
    </row>
    <row r="85" spans="1:6" ht="10.5" customHeight="1" x14ac:dyDescent="0.2">
      <c r="B85" s="16" t="s">
        <v>202</v>
      </c>
      <c r="C85" s="343">
        <v>3802</v>
      </c>
      <c r="D85" s="222"/>
      <c r="E85" s="344">
        <v>0.13357185450208697</v>
      </c>
      <c r="F85" s="34"/>
    </row>
    <row r="86" spans="1:6" ht="10.5" customHeight="1" x14ac:dyDescent="0.2">
      <c r="B86" s="16" t="s">
        <v>203</v>
      </c>
      <c r="C86" s="343">
        <v>568</v>
      </c>
      <c r="D86" s="222"/>
      <c r="E86" s="344">
        <v>0.85016286644951133</v>
      </c>
      <c r="F86" s="34"/>
    </row>
    <row r="87" spans="1:6" ht="10.5" customHeight="1" x14ac:dyDescent="0.2">
      <c r="B87" s="16" t="s">
        <v>204</v>
      </c>
      <c r="C87" s="343">
        <v>215</v>
      </c>
      <c r="D87" s="222"/>
      <c r="E87" s="344"/>
      <c r="F87" s="34"/>
    </row>
    <row r="88" spans="1:6" s="28" customFormat="1" ht="14.25" customHeight="1" x14ac:dyDescent="0.2">
      <c r="A88" s="24"/>
      <c r="B88" s="16" t="s">
        <v>303</v>
      </c>
      <c r="C88" s="345"/>
      <c r="D88" s="222"/>
      <c r="E88" s="346"/>
      <c r="F88" s="47"/>
    </row>
    <row r="89" spans="1:6" s="28" customFormat="1" ht="12" customHeight="1" x14ac:dyDescent="0.2">
      <c r="A89" s="24"/>
      <c r="B89" s="31" t="s">
        <v>278</v>
      </c>
      <c r="C89" s="345"/>
      <c r="D89" s="222"/>
      <c r="E89" s="346"/>
      <c r="F89" s="47"/>
    </row>
    <row r="90" spans="1:6" ht="10.5" customHeight="1" x14ac:dyDescent="0.2">
      <c r="B90" s="16" t="s">
        <v>22</v>
      </c>
      <c r="C90" s="345">
        <v>411653</v>
      </c>
      <c r="D90" s="222">
        <v>34305</v>
      </c>
      <c r="E90" s="346">
        <v>-2.7595166948161665E-2</v>
      </c>
      <c r="F90" s="47"/>
    </row>
    <row r="91" spans="1:6" s="28" customFormat="1" ht="10.5" customHeight="1" x14ac:dyDescent="0.2">
      <c r="A91" s="24"/>
      <c r="B91" s="16" t="s">
        <v>169</v>
      </c>
      <c r="C91" s="345">
        <v>5987</v>
      </c>
      <c r="D91" s="222"/>
      <c r="E91" s="346">
        <v>-0.17340880850476326</v>
      </c>
      <c r="F91" s="47"/>
    </row>
    <row r="92" spans="1:6" ht="10.5" customHeight="1" x14ac:dyDescent="0.2">
      <c r="B92" s="33" t="s">
        <v>193</v>
      </c>
      <c r="C92" s="345">
        <v>39003.800000000003</v>
      </c>
      <c r="D92" s="222">
        <v>838</v>
      </c>
      <c r="E92" s="346">
        <v>7.6360324808378399E-2</v>
      </c>
      <c r="F92" s="47"/>
    </row>
    <row r="93" spans="1:6" ht="10.5" customHeight="1" x14ac:dyDescent="0.2">
      <c r="B93" s="33" t="s">
        <v>194</v>
      </c>
      <c r="C93" s="46">
        <v>119562</v>
      </c>
      <c r="D93" s="222">
        <v>30524</v>
      </c>
      <c r="E93" s="190">
        <v>-4.3090615145742972E-2</v>
      </c>
      <c r="F93" s="47"/>
    </row>
    <row r="94" spans="1:6" ht="10.5" customHeight="1" x14ac:dyDescent="0.2">
      <c r="B94" s="33" t="s">
        <v>322</v>
      </c>
      <c r="C94" s="46">
        <v>1045</v>
      </c>
      <c r="D94" s="222">
        <v>623</v>
      </c>
      <c r="E94" s="190">
        <v>9.6537250786988382E-2</v>
      </c>
      <c r="F94" s="47"/>
    </row>
    <row r="95" spans="1:6" ht="10.5" customHeight="1" x14ac:dyDescent="0.2">
      <c r="B95" s="33" t="s">
        <v>324</v>
      </c>
      <c r="C95" s="46">
        <v>10717</v>
      </c>
      <c r="D95" s="222">
        <v>10362</v>
      </c>
      <c r="E95" s="190">
        <v>-4.9490022172948955E-2</v>
      </c>
      <c r="F95" s="47"/>
    </row>
    <row r="96" spans="1:6" ht="10.5" customHeight="1" x14ac:dyDescent="0.2">
      <c r="B96" s="33" t="s">
        <v>325</v>
      </c>
      <c r="C96" s="46">
        <v>11525</v>
      </c>
      <c r="D96" s="222">
        <v>10553</v>
      </c>
      <c r="E96" s="190">
        <v>-2.9473684210526319E-2</v>
      </c>
      <c r="F96" s="47"/>
    </row>
    <row r="97" spans="2:6" ht="10.5" customHeight="1" x14ac:dyDescent="0.2">
      <c r="B97" s="33" t="s">
        <v>320</v>
      </c>
      <c r="C97" s="46">
        <v>66991</v>
      </c>
      <c r="D97" s="222">
        <v>1628</v>
      </c>
      <c r="E97" s="190">
        <v>-5.6996058558558604E-2</v>
      </c>
      <c r="F97" s="47"/>
    </row>
    <row r="98" spans="2:6" ht="10.5" customHeight="1" x14ac:dyDescent="0.2">
      <c r="B98" s="33" t="s">
        <v>321</v>
      </c>
      <c r="C98" s="46">
        <v>3601</v>
      </c>
      <c r="D98" s="222">
        <v>470</v>
      </c>
      <c r="E98" s="190">
        <v>6.6015393724097038E-2</v>
      </c>
      <c r="F98" s="47"/>
    </row>
    <row r="99" spans="2:6" ht="10.5" customHeight="1" x14ac:dyDescent="0.2">
      <c r="B99" s="33" t="s">
        <v>323</v>
      </c>
      <c r="C99" s="46">
        <v>25683</v>
      </c>
      <c r="D99" s="222">
        <v>6888</v>
      </c>
      <c r="E99" s="190">
        <v>-2.8079470198675516E-2</v>
      </c>
      <c r="F99" s="47"/>
    </row>
    <row r="100" spans="2:6" ht="10.5" customHeight="1" x14ac:dyDescent="0.2">
      <c r="B100" s="16" t="s">
        <v>195</v>
      </c>
      <c r="C100" s="46">
        <v>158565.79999999999</v>
      </c>
      <c r="D100" s="222">
        <v>31362</v>
      </c>
      <c r="E100" s="190">
        <v>-1.6235918545874251E-2</v>
      </c>
      <c r="F100" s="47"/>
    </row>
    <row r="101" spans="2:6" ht="10.5" customHeight="1" x14ac:dyDescent="0.2">
      <c r="B101" s="16" t="s">
        <v>196</v>
      </c>
      <c r="C101" s="46">
        <v>3</v>
      </c>
      <c r="D101" s="222"/>
      <c r="E101" s="190"/>
      <c r="F101" s="47"/>
    </row>
    <row r="102" spans="2:6" ht="10.5" customHeight="1" x14ac:dyDescent="0.2">
      <c r="B102" s="16" t="s">
        <v>197</v>
      </c>
      <c r="C102" s="46"/>
      <c r="D102" s="222"/>
      <c r="E102" s="190"/>
      <c r="F102" s="47"/>
    </row>
    <row r="103" spans="2:6" ht="10.5" customHeight="1" x14ac:dyDescent="0.2">
      <c r="B103" s="16" t="s">
        <v>198</v>
      </c>
      <c r="C103" s="46">
        <v>105</v>
      </c>
      <c r="D103" s="222"/>
      <c r="E103" s="190">
        <v>0.10526315789473695</v>
      </c>
      <c r="F103" s="47"/>
    </row>
    <row r="104" spans="2:6" ht="10.5" customHeight="1" x14ac:dyDescent="0.2">
      <c r="B104" s="16" t="s">
        <v>200</v>
      </c>
      <c r="C104" s="46">
        <v>215</v>
      </c>
      <c r="D104" s="222"/>
      <c r="E104" s="190">
        <v>3.8647342995169032E-2</v>
      </c>
      <c r="F104" s="47"/>
    </row>
    <row r="105" spans="2:6" ht="10.5" customHeight="1" x14ac:dyDescent="0.2">
      <c r="B105" s="16" t="s">
        <v>201</v>
      </c>
      <c r="C105" s="46">
        <v>660</v>
      </c>
      <c r="D105" s="222"/>
      <c r="E105" s="190">
        <v>0.11486486486486491</v>
      </c>
      <c r="F105" s="47"/>
    </row>
    <row r="106" spans="2:6" ht="10.5" customHeight="1" x14ac:dyDescent="0.2">
      <c r="B106" s="16" t="s">
        <v>202</v>
      </c>
      <c r="C106" s="46">
        <v>21429</v>
      </c>
      <c r="D106" s="222"/>
      <c r="E106" s="190">
        <v>8.9924215451909761E-2</v>
      </c>
      <c r="F106" s="47"/>
    </row>
    <row r="107" spans="2:6" ht="10.5" customHeight="1" x14ac:dyDescent="0.2">
      <c r="B107" s="16" t="s">
        <v>203</v>
      </c>
      <c r="C107" s="46">
        <v>1648</v>
      </c>
      <c r="D107" s="222"/>
      <c r="E107" s="190">
        <v>0.10827168796234021</v>
      </c>
      <c r="F107" s="47"/>
    </row>
    <row r="108" spans="2:6" ht="10.5" customHeight="1" x14ac:dyDescent="0.2">
      <c r="B108" s="16" t="s">
        <v>204</v>
      </c>
      <c r="C108" s="46">
        <v>1710</v>
      </c>
      <c r="D108" s="222"/>
      <c r="E108" s="190">
        <v>0.52678571428571419</v>
      </c>
      <c r="F108" s="47"/>
    </row>
    <row r="109" spans="2:6" ht="10.5" customHeight="1" x14ac:dyDescent="0.2">
      <c r="B109" s="21" t="s">
        <v>303</v>
      </c>
      <c r="C109" s="399"/>
      <c r="D109" s="342"/>
      <c r="E109" s="347"/>
      <c r="F109" s="47"/>
    </row>
    <row r="110" spans="2:6" ht="13.5" customHeight="1" x14ac:dyDescent="0.2">
      <c r="B110" s="43"/>
      <c r="D110" s="350"/>
      <c r="E110" s="350"/>
      <c r="F110" s="51"/>
    </row>
    <row r="111" spans="2:6" ht="15" customHeight="1" x14ac:dyDescent="0.25">
      <c r="B111" s="7" t="s">
        <v>288</v>
      </c>
      <c r="C111" s="8"/>
      <c r="D111" s="349"/>
      <c r="E111" s="349"/>
      <c r="F111" s="8"/>
    </row>
    <row r="112" spans="2:6" ht="9.75" customHeight="1" x14ac:dyDescent="0.2">
      <c r="B112" s="9" t="str">
        <f>B3</f>
        <v>MOIS D'OCTOBRE 2024</v>
      </c>
      <c r="D112" s="350"/>
      <c r="E112" s="350"/>
    </row>
    <row r="113" spans="1:6" ht="14.25" customHeight="1" x14ac:dyDescent="0.2">
      <c r="B113" s="12" t="s">
        <v>174</v>
      </c>
      <c r="C113" s="13"/>
      <c r="D113" s="353"/>
      <c r="E113" s="351"/>
      <c r="F113" s="15"/>
    </row>
    <row r="114" spans="1:6" ht="12" customHeight="1" x14ac:dyDescent="0.2">
      <c r="B114" s="16" t="s">
        <v>4</v>
      </c>
      <c r="C114" s="18" t="s">
        <v>6</v>
      </c>
      <c r="D114" s="219" t="s">
        <v>3</v>
      </c>
      <c r="E114" s="19" t="str">
        <f>Maladie_mnt!$H$5</f>
        <v>GAM</v>
      </c>
      <c r="F114" s="20"/>
    </row>
    <row r="115" spans="1:6" ht="9.75" customHeight="1" x14ac:dyDescent="0.2">
      <c r="B115" s="21"/>
      <c r="C115" s="45"/>
      <c r="D115" s="220" t="s">
        <v>87</v>
      </c>
      <c r="E115" s="22" t="str">
        <f>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423988.79999999859</v>
      </c>
      <c r="D119" s="222">
        <v>11663.449999999997</v>
      </c>
      <c r="E119" s="239">
        <v>7.7396052992513731E-2</v>
      </c>
      <c r="F119" s="20"/>
    </row>
    <row r="120" spans="1:6" ht="10.5" customHeight="1" x14ac:dyDescent="0.2">
      <c r="A120" s="2"/>
      <c r="B120" s="37" t="s">
        <v>206</v>
      </c>
      <c r="C120" s="238">
        <v>62.2</v>
      </c>
      <c r="D120" s="222"/>
      <c r="E120" s="239"/>
      <c r="F120" s="20"/>
    </row>
    <row r="121" spans="1:6" ht="10.5" customHeight="1" x14ac:dyDescent="0.2">
      <c r="A121" s="2"/>
      <c r="B121" s="37" t="s">
        <v>226</v>
      </c>
      <c r="C121" s="238">
        <v>831.2</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424888.19999999861</v>
      </c>
      <c r="D126" s="222">
        <v>11663.449999999997</v>
      </c>
      <c r="E126" s="239">
        <v>7.1722525879764687E-2</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681407.23999999929</v>
      </c>
      <c r="D129" s="222">
        <v>9491.9799999999977</v>
      </c>
      <c r="E129" s="239">
        <v>0.2263898877722923</v>
      </c>
      <c r="F129" s="20"/>
    </row>
    <row r="130" spans="1:6" ht="10.5" customHeight="1" x14ac:dyDescent="0.2">
      <c r="A130" s="2"/>
      <c r="B130" s="37" t="s">
        <v>208</v>
      </c>
      <c r="C130" s="238">
        <v>6436.5099999999966</v>
      </c>
      <c r="D130" s="222">
        <v>4042.8099999999963</v>
      </c>
      <c r="E130" s="239"/>
      <c r="F130" s="20"/>
    </row>
    <row r="131" spans="1:6" ht="10.5" customHeight="1" x14ac:dyDescent="0.2">
      <c r="A131" s="2"/>
      <c r="B131" s="37" t="s">
        <v>209</v>
      </c>
      <c r="C131" s="238">
        <v>390886.12000000017</v>
      </c>
      <c r="D131" s="222">
        <v>16132.28</v>
      </c>
      <c r="E131" s="239">
        <v>-9.2552549492062708E-2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1078733.8699999994</v>
      </c>
      <c r="D135" s="222">
        <v>29667.069999999996</v>
      </c>
      <c r="E135" s="239">
        <v>6.372943446218815E-2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4500.1000000000004</v>
      </c>
      <c r="D138" s="222">
        <v>568</v>
      </c>
      <c r="E138" s="239">
        <v>-0.17442991065695557</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4500.1000000000004</v>
      </c>
      <c r="D141" s="222">
        <v>568</v>
      </c>
      <c r="E141" s="239">
        <v>-0.17442991065695557</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9495.9500000000007</v>
      </c>
      <c r="D144" s="222"/>
      <c r="E144" s="239">
        <v>0.18645243107832044</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9495.9500000000007</v>
      </c>
      <c r="D147" s="222"/>
      <c r="E147" s="182">
        <v>0.18645243107832044</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3818.4000000000005</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3818.4000000000005</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313.8</v>
      </c>
      <c r="D155" s="222"/>
      <c r="E155" s="182">
        <v>-8.4864391951006035E-2</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313.8</v>
      </c>
      <c r="D157" s="222"/>
      <c r="E157" s="182">
        <v>-8.4864391951006035E-2</v>
      </c>
      <c r="F157" s="56"/>
    </row>
    <row r="158" spans="1:6" s="57" customFormat="1" x14ac:dyDescent="0.2">
      <c r="A158" s="6"/>
      <c r="B158" s="35"/>
      <c r="C158" s="55"/>
      <c r="D158" s="222"/>
      <c r="E158" s="182"/>
      <c r="F158" s="56"/>
    </row>
    <row r="159" spans="1:6" s="60" customFormat="1" ht="12" x14ac:dyDescent="0.2">
      <c r="A159" s="24"/>
      <c r="B159" s="31" t="s">
        <v>244</v>
      </c>
      <c r="C159" s="55"/>
      <c r="D159" s="222"/>
      <c r="E159" s="182"/>
      <c r="F159" s="59"/>
    </row>
    <row r="160" spans="1:6" s="60" customFormat="1" ht="15" customHeight="1" x14ac:dyDescent="0.2">
      <c r="A160" s="24"/>
      <c r="B160" s="37" t="s">
        <v>213</v>
      </c>
      <c r="C160" s="55">
        <v>1</v>
      </c>
      <c r="D160" s="222"/>
      <c r="E160" s="182"/>
      <c r="F160" s="59"/>
    </row>
    <row r="161" spans="1:6" s="57" customFormat="1" ht="10.5" customHeight="1" x14ac:dyDescent="0.2">
      <c r="A161" s="6"/>
      <c r="B161" s="37" t="s">
        <v>205</v>
      </c>
      <c r="C161" s="55">
        <v>4937.3500000000013</v>
      </c>
      <c r="D161" s="222"/>
      <c r="E161" s="182">
        <v>-2.0011117287380698E-3</v>
      </c>
      <c r="F161" s="56"/>
    </row>
    <row r="162" spans="1:6" s="57" customFormat="1" ht="10.5" customHeight="1" x14ac:dyDescent="0.2">
      <c r="A162" s="6"/>
      <c r="B162" s="37" t="s">
        <v>206</v>
      </c>
      <c r="C162" s="55">
        <v>6</v>
      </c>
      <c r="D162" s="222"/>
      <c r="E162" s="182"/>
      <c r="F162" s="56"/>
    </row>
    <row r="163" spans="1:6" s="57" customFormat="1" ht="10.5" customHeight="1" x14ac:dyDescent="0.2">
      <c r="A163" s="6"/>
      <c r="B163" s="37" t="s">
        <v>226</v>
      </c>
      <c r="C163" s="55">
        <v>20</v>
      </c>
      <c r="D163" s="222"/>
      <c r="E163" s="182"/>
      <c r="F163" s="56"/>
    </row>
    <row r="164" spans="1:6" s="57" customFormat="1" ht="10.5" customHeight="1" x14ac:dyDescent="0.2">
      <c r="A164" s="6"/>
      <c r="B164" s="37" t="s">
        <v>207</v>
      </c>
      <c r="C164" s="55">
        <v>1810.17</v>
      </c>
      <c r="D164" s="222"/>
      <c r="E164" s="182">
        <v>-0.28170707511606663</v>
      </c>
      <c r="F164" s="56"/>
    </row>
    <row r="165" spans="1:6" s="57" customFormat="1" ht="10.5" customHeight="1" x14ac:dyDescent="0.2">
      <c r="A165" s="6"/>
      <c r="B165" s="37" t="s">
        <v>208</v>
      </c>
      <c r="C165" s="55"/>
      <c r="D165" s="222"/>
      <c r="E165" s="182"/>
      <c r="F165" s="56"/>
    </row>
    <row r="166" spans="1:6" s="57" customFormat="1" ht="10.5" customHeight="1" x14ac:dyDescent="0.2">
      <c r="A166" s="6"/>
      <c r="B166" s="37" t="s">
        <v>209</v>
      </c>
      <c r="C166" s="55">
        <v>325.43</v>
      </c>
      <c r="D166" s="222"/>
      <c r="E166" s="182">
        <v>-0.56462466721072424</v>
      </c>
      <c r="F166" s="56"/>
    </row>
    <row r="167" spans="1:6" s="57" customFormat="1" ht="10.5" customHeight="1" x14ac:dyDescent="0.2">
      <c r="A167" s="6"/>
      <c r="B167" s="37" t="s">
        <v>210</v>
      </c>
      <c r="C167" s="55"/>
      <c r="D167" s="222"/>
      <c r="E167" s="182"/>
      <c r="F167" s="56"/>
    </row>
    <row r="168" spans="1:6" s="57" customFormat="1" ht="10.5" customHeight="1" x14ac:dyDescent="0.2">
      <c r="A168" s="6"/>
      <c r="B168" s="37" t="s">
        <v>211</v>
      </c>
      <c r="C168" s="55">
        <v>6148.7000000000007</v>
      </c>
      <c r="D168" s="222"/>
      <c r="E168" s="182">
        <v>1.9144069482198489E-2</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13248.650000000001</v>
      </c>
      <c r="D170" s="222"/>
      <c r="E170" s="182">
        <v>-7.2062234897937394E-2</v>
      </c>
      <c r="F170" s="56"/>
    </row>
    <row r="171" spans="1:6" s="60" customFormat="1" ht="10.5" customHeight="1" x14ac:dyDescent="0.15">
      <c r="A171" s="24"/>
      <c r="B171" s="264"/>
      <c r="C171" s="55"/>
      <c r="D171" s="222"/>
      <c r="E171" s="182"/>
      <c r="F171" s="59"/>
    </row>
    <row r="172" spans="1:6" s="57" customFormat="1" ht="11.25" customHeight="1" x14ac:dyDescent="0.2">
      <c r="A172" s="6"/>
      <c r="B172" s="35" t="s">
        <v>233</v>
      </c>
      <c r="C172" s="55">
        <v>1535507.9699999979</v>
      </c>
      <c r="D172" s="222">
        <v>41898.519999999997</v>
      </c>
      <c r="E172" s="182">
        <v>6.7152748803717355E-2</v>
      </c>
      <c r="F172" s="56"/>
    </row>
    <row r="173" spans="1:6" s="57" customFormat="1" ht="11.25" hidden="1" customHeight="1" x14ac:dyDescent="0.2">
      <c r="A173" s="6"/>
      <c r="B173" s="35"/>
      <c r="C173" s="55"/>
      <c r="D173" s="222"/>
      <c r="E173" s="182"/>
      <c r="F173" s="56"/>
    </row>
    <row r="174" spans="1:6" s="57" customFormat="1" ht="11.2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26432.850000000006</v>
      </c>
      <c r="D176" s="222">
        <v>1412.4</v>
      </c>
      <c r="E176" s="182">
        <v>8.9185753519487543E-2</v>
      </c>
      <c r="F176" s="59"/>
    </row>
    <row r="177" spans="1:10" s="60" customFormat="1" ht="10.5" customHeight="1" x14ac:dyDescent="0.2">
      <c r="A177" s="24"/>
      <c r="B177" s="37" t="s">
        <v>214</v>
      </c>
      <c r="C177" s="55">
        <v>35535690</v>
      </c>
      <c r="D177" s="222">
        <v>4570326</v>
      </c>
      <c r="E177" s="182">
        <v>-1.1926305898172451E-2</v>
      </c>
      <c r="F177" s="59"/>
    </row>
    <row r="178" spans="1:10" s="60" customFormat="1" ht="10.5" customHeight="1" x14ac:dyDescent="0.2">
      <c r="A178" s="24"/>
      <c r="B178" s="37" t="s">
        <v>215</v>
      </c>
      <c r="C178" s="55">
        <v>9384</v>
      </c>
      <c r="D178" s="222">
        <v>608</v>
      </c>
      <c r="E178" s="182">
        <v>-6.9370754202409901E-2</v>
      </c>
      <c r="F178" s="59"/>
    </row>
    <row r="179" spans="1:10" s="60" customFormat="1" ht="10.5" customHeight="1" x14ac:dyDescent="0.2">
      <c r="A179" s="24"/>
      <c r="B179" s="37" t="s">
        <v>216</v>
      </c>
      <c r="C179" s="55">
        <v>16587</v>
      </c>
      <c r="D179" s="222">
        <v>1516</v>
      </c>
      <c r="E179" s="182">
        <v>-6.6939021892616912E-3</v>
      </c>
      <c r="F179" s="59"/>
    </row>
    <row r="180" spans="1:10" s="60" customFormat="1" ht="10.5" customHeight="1" x14ac:dyDescent="0.2">
      <c r="A180" s="24"/>
      <c r="B180" s="37" t="s">
        <v>217</v>
      </c>
      <c r="C180" s="55">
        <v>102214.00000000009</v>
      </c>
      <c r="D180" s="222">
        <v>5583.9</v>
      </c>
      <c r="E180" s="182">
        <v>6.5351731584811779E-2</v>
      </c>
      <c r="F180" s="59"/>
    </row>
    <row r="181" spans="1:10" s="60" customFormat="1" ht="10.5" hidden="1" customHeight="1" x14ac:dyDescent="0.2">
      <c r="A181" s="24"/>
      <c r="B181" s="37"/>
      <c r="C181" s="55"/>
      <c r="D181" s="222"/>
      <c r="E181" s="182"/>
    </row>
    <row r="182" spans="1:10" s="60" customFormat="1" ht="10.5" hidden="1" customHeight="1" x14ac:dyDescent="0.2">
      <c r="A182" s="24"/>
      <c r="B182" s="37"/>
      <c r="C182" s="55"/>
      <c r="D182" s="222"/>
      <c r="E182" s="182"/>
    </row>
    <row r="183" spans="1:10" s="60" customFormat="1" ht="10.5" hidden="1" customHeight="1" x14ac:dyDescent="0.2">
      <c r="A183" s="24"/>
      <c r="B183" s="37"/>
      <c r="C183" s="55"/>
      <c r="D183" s="222"/>
      <c r="E183" s="182"/>
    </row>
    <row r="184" spans="1:10" s="60" customFormat="1" ht="10.5" hidden="1" customHeight="1" x14ac:dyDescent="0.2">
      <c r="A184" s="24"/>
      <c r="B184" s="37"/>
      <c r="C184" s="55"/>
      <c r="D184" s="222"/>
      <c r="E184" s="182"/>
    </row>
    <row r="185" spans="1:10" s="60" customFormat="1" ht="10.5" hidden="1" customHeight="1" x14ac:dyDescent="0.2">
      <c r="A185" s="24"/>
      <c r="B185" s="37"/>
      <c r="C185" s="55"/>
      <c r="D185" s="222"/>
      <c r="E185" s="182"/>
    </row>
    <row r="186" spans="1:10" x14ac:dyDescent="0.2">
      <c r="B186" s="41" t="s">
        <v>235</v>
      </c>
      <c r="C186" s="166">
        <v>35690307.849999994</v>
      </c>
      <c r="D186" s="342">
        <v>4579446.3000000007</v>
      </c>
      <c r="E186" s="194">
        <v>-1.1666657463255459E-2</v>
      </c>
      <c r="F186" s="59"/>
      <c r="G186" s="160"/>
      <c r="H186" s="160"/>
      <c r="I186" s="160"/>
      <c r="J186" s="160"/>
    </row>
    <row r="187" spans="1:10" ht="12" hidden="1" x14ac:dyDescent="0.2">
      <c r="B187" s="367" t="s">
        <v>164</v>
      </c>
      <c r="C187" s="370"/>
      <c r="D187" s="372"/>
      <c r="E187" s="372"/>
      <c r="G187" s="160"/>
      <c r="H187" s="160"/>
      <c r="I187" s="160"/>
      <c r="J187" s="160"/>
    </row>
    <row r="188" spans="1:10" hidden="1" x14ac:dyDescent="0.2">
      <c r="B188" s="16"/>
      <c r="C188" s="371"/>
      <c r="D188" s="373"/>
      <c r="E188" s="373"/>
      <c r="G188" s="160"/>
      <c r="H188" s="160"/>
      <c r="I188" s="160"/>
      <c r="J188" s="160"/>
    </row>
    <row r="189" spans="1:10" hidden="1" x14ac:dyDescent="0.2">
      <c r="B189" s="37" t="s">
        <v>347</v>
      </c>
      <c r="C189" s="371">
        <v>0</v>
      </c>
      <c r="D189" s="373"/>
      <c r="E189" s="373"/>
      <c r="G189" s="160"/>
      <c r="H189" s="160"/>
      <c r="I189" s="160"/>
      <c r="J189" s="160"/>
    </row>
    <row r="190" spans="1:10" hidden="1" x14ac:dyDescent="0.2">
      <c r="B190" s="37" t="s">
        <v>348</v>
      </c>
      <c r="C190" s="371">
        <v>0</v>
      </c>
      <c r="D190" s="373"/>
      <c r="E190" s="373"/>
      <c r="G190" s="160"/>
      <c r="H190" s="160"/>
      <c r="I190" s="160"/>
      <c r="J190" s="160"/>
    </row>
    <row r="191" spans="1:10" hidden="1" x14ac:dyDescent="0.2">
      <c r="B191" s="16"/>
      <c r="C191" s="371"/>
      <c r="D191" s="373"/>
      <c r="E191" s="373"/>
      <c r="G191" s="160"/>
      <c r="H191" s="160"/>
      <c r="I191" s="160"/>
      <c r="J191" s="160"/>
    </row>
    <row r="192" spans="1:10" s="28" customFormat="1" ht="3" hidden="1" customHeight="1" x14ac:dyDescent="0.2">
      <c r="A192" s="54"/>
      <c r="B192" s="367" t="s">
        <v>165</v>
      </c>
      <c r="C192" s="354"/>
      <c r="D192" s="354"/>
      <c r="E192" s="377"/>
      <c r="F192" s="374"/>
      <c r="G192" s="368"/>
      <c r="H192" s="70"/>
      <c r="I192" s="375"/>
      <c r="J192" s="375"/>
    </row>
    <row r="193" spans="1:10" ht="10.5" hidden="1" customHeight="1" x14ac:dyDescent="0.2">
      <c r="A193" s="2"/>
      <c r="B193" s="84"/>
      <c r="C193" s="72"/>
      <c r="D193" s="72"/>
      <c r="E193" s="72"/>
      <c r="F193" s="376"/>
      <c r="G193" s="369"/>
      <c r="H193" s="69"/>
      <c r="I193" s="160"/>
      <c r="J193" s="160"/>
    </row>
    <row r="194" spans="1:10" x14ac:dyDescent="0.2">
      <c r="D194" s="350"/>
      <c r="E194" s="350"/>
      <c r="F194" s="20"/>
      <c r="G194" s="160"/>
      <c r="H194" s="160"/>
      <c r="I194" s="160"/>
      <c r="J194" s="160"/>
    </row>
    <row r="195" spans="1:10" x14ac:dyDescent="0.2">
      <c r="D195" s="350"/>
      <c r="E195" s="350"/>
      <c r="G195" s="160"/>
      <c r="H195" s="160"/>
      <c r="I195" s="160"/>
      <c r="J195" s="160"/>
    </row>
    <row r="196" spans="1:10" x14ac:dyDescent="0.2">
      <c r="D196" s="350"/>
      <c r="E196" s="350"/>
      <c r="G196" s="160"/>
      <c r="H196" s="160"/>
      <c r="I196" s="160"/>
      <c r="J196" s="160"/>
    </row>
    <row r="197" spans="1:10" x14ac:dyDescent="0.2">
      <c r="D197" s="350"/>
      <c r="E197" s="350"/>
      <c r="G197" s="160"/>
      <c r="H197" s="160"/>
      <c r="I197" s="160"/>
      <c r="J197" s="160"/>
    </row>
    <row r="198" spans="1:10" x14ac:dyDescent="0.2">
      <c r="D198" s="350"/>
      <c r="E198" s="350"/>
      <c r="G198" s="160"/>
      <c r="H198" s="160"/>
      <c r="I198" s="160"/>
      <c r="J198" s="160"/>
    </row>
    <row r="199" spans="1:10" x14ac:dyDescent="0.2">
      <c r="D199" s="350"/>
      <c r="E199" s="350"/>
    </row>
    <row r="200" spans="1:10" x14ac:dyDescent="0.2">
      <c r="D200" s="350"/>
      <c r="E200" s="350"/>
    </row>
    <row r="201" spans="1:10" x14ac:dyDescent="0.2">
      <c r="D201" s="350"/>
      <c r="E201" s="350"/>
    </row>
    <row r="202" spans="1:10" x14ac:dyDescent="0.2">
      <c r="D202" s="350"/>
      <c r="E202" s="350"/>
    </row>
    <row r="203" spans="1:10" x14ac:dyDescent="0.2">
      <c r="D203" s="350"/>
      <c r="E203" s="350"/>
    </row>
    <row r="204" spans="1:10" x14ac:dyDescent="0.2">
      <c r="D204" s="350"/>
      <c r="E204" s="350"/>
    </row>
    <row r="205" spans="1:10" x14ac:dyDescent="0.2">
      <c r="D205" s="350"/>
      <c r="E205" s="350"/>
    </row>
    <row r="206" spans="1:10" x14ac:dyDescent="0.2">
      <c r="D206" s="350"/>
      <c r="E206" s="350"/>
    </row>
    <row r="207" spans="1:10" x14ac:dyDescent="0.2">
      <c r="D207" s="350"/>
      <c r="E207" s="350"/>
    </row>
    <row r="208" spans="1:10" x14ac:dyDescent="0.2">
      <c r="D208" s="350"/>
      <c r="E208" s="350"/>
    </row>
    <row r="209" spans="4:5" x14ac:dyDescent="0.2">
      <c r="D209" s="350"/>
      <c r="E209" s="350"/>
    </row>
    <row r="210" spans="4:5" x14ac:dyDescent="0.2">
      <c r="D210" s="350"/>
      <c r="E210" s="350"/>
    </row>
    <row r="211" spans="4:5" x14ac:dyDescent="0.2">
      <c r="D211" s="350"/>
      <c r="E211" s="350"/>
    </row>
    <row r="212" spans="4:5" x14ac:dyDescent="0.2">
      <c r="D212" s="350"/>
      <c r="E212" s="350"/>
    </row>
    <row r="213" spans="4:5" x14ac:dyDescent="0.2">
      <c r="D213" s="350"/>
      <c r="E213" s="350"/>
    </row>
    <row r="214" spans="4:5" x14ac:dyDescent="0.2">
      <c r="D214" s="350"/>
      <c r="E214" s="350"/>
    </row>
    <row r="215" spans="4:5" x14ac:dyDescent="0.2">
      <c r="D215" s="350"/>
      <c r="E215" s="350"/>
    </row>
    <row r="216" spans="4:5" x14ac:dyDescent="0.2">
      <c r="D216" s="350"/>
      <c r="E216" s="350"/>
    </row>
    <row r="217" spans="4:5" x14ac:dyDescent="0.2">
      <c r="D217" s="350"/>
      <c r="E217" s="350"/>
    </row>
    <row r="218" spans="4:5" x14ac:dyDescent="0.2">
      <c r="D218" s="350"/>
      <c r="E218" s="350"/>
    </row>
    <row r="219" spans="4:5" x14ac:dyDescent="0.2">
      <c r="D219" s="350"/>
      <c r="E219" s="350"/>
    </row>
    <row r="220" spans="4:5" x14ac:dyDescent="0.2">
      <c r="D220" s="350"/>
      <c r="E220" s="350"/>
    </row>
    <row r="221" spans="4:5" x14ac:dyDescent="0.2">
      <c r="D221" s="350"/>
      <c r="E221" s="350"/>
    </row>
    <row r="222" spans="4:5" x14ac:dyDescent="0.2">
      <c r="D222" s="350"/>
      <c r="E222" s="350"/>
    </row>
    <row r="223" spans="4:5" x14ac:dyDescent="0.2">
      <c r="D223" s="350"/>
      <c r="E223" s="350"/>
    </row>
    <row r="224" spans="4:5" x14ac:dyDescent="0.2">
      <c r="D224" s="350"/>
      <c r="E224" s="350"/>
    </row>
    <row r="225" spans="4:5" x14ac:dyDescent="0.2">
      <c r="D225" s="350"/>
      <c r="E225" s="350"/>
    </row>
    <row r="226" spans="4:5" x14ac:dyDescent="0.2">
      <c r="D226" s="350"/>
      <c r="E226" s="350"/>
    </row>
    <row r="227" spans="4:5" x14ac:dyDescent="0.2">
      <c r="D227" s="350"/>
      <c r="E227" s="350"/>
    </row>
    <row r="228" spans="4:5" x14ac:dyDescent="0.2">
      <c r="D228" s="350"/>
      <c r="E228" s="350"/>
    </row>
    <row r="229" spans="4:5" x14ac:dyDescent="0.2">
      <c r="D229" s="350"/>
      <c r="E229" s="350"/>
    </row>
    <row r="230" spans="4:5" x14ac:dyDescent="0.2">
      <c r="D230" s="350"/>
      <c r="E230" s="350"/>
    </row>
    <row r="231" spans="4:5" x14ac:dyDescent="0.2">
      <c r="D231" s="350"/>
      <c r="E231" s="350"/>
    </row>
    <row r="232" spans="4:5" x14ac:dyDescent="0.2">
      <c r="D232" s="350"/>
      <c r="E232" s="350"/>
    </row>
    <row r="233" spans="4:5" x14ac:dyDescent="0.2">
      <c r="D233" s="350"/>
      <c r="E233" s="350"/>
    </row>
    <row r="234" spans="4:5" x14ac:dyDescent="0.2">
      <c r="D234" s="350"/>
      <c r="E234" s="350"/>
    </row>
    <row r="235" spans="4:5" x14ac:dyDescent="0.2">
      <c r="D235" s="350"/>
      <c r="E235" s="350"/>
    </row>
    <row r="236" spans="4:5" x14ac:dyDescent="0.2">
      <c r="D236" s="350"/>
      <c r="E236" s="350"/>
    </row>
    <row r="237" spans="4:5" x14ac:dyDescent="0.2">
      <c r="D237" s="350"/>
      <c r="E237" s="350"/>
    </row>
    <row r="238" spans="4:5" x14ac:dyDescent="0.2">
      <c r="D238" s="350"/>
      <c r="E238" s="350"/>
    </row>
    <row r="239" spans="4:5" x14ac:dyDescent="0.2">
      <c r="D239" s="350"/>
      <c r="E239" s="350"/>
    </row>
    <row r="240" spans="4:5" x14ac:dyDescent="0.2">
      <c r="D240" s="350"/>
      <c r="E240" s="350"/>
    </row>
    <row r="241" spans="4:5" x14ac:dyDescent="0.2">
      <c r="D241" s="350"/>
      <c r="E241" s="350"/>
    </row>
    <row r="242" spans="4:5" x14ac:dyDescent="0.2">
      <c r="D242" s="350"/>
      <c r="E242" s="350"/>
    </row>
    <row r="243" spans="4:5" x14ac:dyDescent="0.2">
      <c r="D243" s="350"/>
      <c r="E243" s="350"/>
    </row>
    <row r="244" spans="4:5" x14ac:dyDescent="0.2">
      <c r="D244" s="350"/>
      <c r="E244" s="350"/>
    </row>
    <row r="245" spans="4:5" x14ac:dyDescent="0.2">
      <c r="D245" s="350"/>
    </row>
    <row r="246" spans="4:5" x14ac:dyDescent="0.2">
      <c r="D246" s="350"/>
    </row>
    <row r="247" spans="4:5" x14ac:dyDescent="0.2">
      <c r="D247" s="350"/>
    </row>
    <row r="248" spans="4:5" x14ac:dyDescent="0.2">
      <c r="D248" s="350"/>
    </row>
    <row r="249" spans="4:5" x14ac:dyDescent="0.2">
      <c r="D249" s="350"/>
    </row>
    <row r="250" spans="4:5" x14ac:dyDescent="0.2">
      <c r="D250" s="350"/>
    </row>
    <row r="251" spans="4:5" x14ac:dyDescent="0.2">
      <c r="D251" s="350"/>
    </row>
    <row r="252" spans="4:5" x14ac:dyDescent="0.2">
      <c r="D252" s="350"/>
    </row>
    <row r="253" spans="4:5" x14ac:dyDescent="0.2">
      <c r="D253" s="350"/>
    </row>
    <row r="254" spans="4:5" x14ac:dyDescent="0.2">
      <c r="D254" s="350"/>
    </row>
    <row r="255" spans="4:5" x14ac:dyDescent="0.2">
      <c r="D255" s="350"/>
    </row>
    <row r="256" spans="4:5" x14ac:dyDescent="0.2">
      <c r="D256" s="350"/>
    </row>
    <row r="257" spans="4:4" x14ac:dyDescent="0.2">
      <c r="D257"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71</vt:i4>
      </vt:variant>
    </vt:vector>
  </HeadingPairs>
  <TitlesOfParts>
    <vt:vector size="92" baseType="lpstr">
      <vt:lpstr>SYNTHESE</vt:lpstr>
      <vt:lpstr>CUMUL_SYNTHESE</vt:lpstr>
      <vt:lpstr>Maladie_mnt</vt:lpstr>
      <vt:lpstr>Maternité_mnt</vt:lpstr>
      <vt:lpstr>Inva_mnt</vt:lpstr>
      <vt:lpstr>AT_mnt</vt:lpstr>
      <vt:lpstr>Tousrisques_mnt</vt:lpstr>
      <vt:lpstr>Maladie_nbre</vt:lpstr>
      <vt:lpstr>Maternité_nbre</vt:lpstr>
      <vt:lpstr>AT_nbre</vt:lpstr>
      <vt:lpstr>Tousrisques_nbre</vt:lpstr>
      <vt:lpstr>CUMUL_Maladie_mnt</vt:lpstr>
      <vt:lpstr>CUMUL_Maternité_mnt</vt:lpstr>
      <vt:lpstr>CUMUL_Inva_mnt</vt:lpstr>
      <vt:lpstr>CUMUL_AT_mnt</vt:lpstr>
      <vt:lpstr>CUMUL_Tousrisques_mnt</vt:lpstr>
      <vt:lpstr>CUMUL_Maladie_nbre</vt:lpstr>
      <vt:lpstr>CUMUL_Maternité_nbre</vt:lpstr>
      <vt:lpstr>CUMUL_AT_nbre</vt:lpstr>
      <vt:lpstr>CUMUL_Tousrisques_nbre</vt:lpstr>
      <vt:lpstr>TAUX</vt:lpstr>
      <vt:lpstr>asort</vt:lpstr>
      <vt:lpstr>AT_mnt!asortM</vt:lpstr>
      <vt:lpstr>AT_nbre!asortM</vt:lpstr>
      <vt:lpstr>CUMUL_AT_mnt!asortM</vt:lpstr>
      <vt:lpstr>CUMUL_AT_nbre!asortM</vt:lpstr>
      <vt:lpstr>CUMUL_Inva_mnt!asortM</vt:lpstr>
      <vt:lpstr>CUMUL_Maladie_mnt!asortM</vt:lpstr>
      <vt:lpstr>CUMUL_Maladie_nbre!asortM</vt:lpstr>
      <vt:lpstr>CUMUL_Maternité_mnt!asortM</vt:lpstr>
      <vt:lpstr>CUMUL_Maternité_nbre!asortM</vt:lpstr>
      <vt:lpstr>CUMUL_Tousrisques_mnt!asortM</vt:lpstr>
      <vt:lpstr>CUMUL_Tousrisques_nbre!asortM</vt:lpstr>
      <vt:lpstr>Inva_mnt!asortM</vt:lpstr>
      <vt:lpstr>Maladie_mnt!asortM</vt:lpstr>
      <vt:lpstr>Maladie_nbre!asortM</vt:lpstr>
      <vt:lpstr>Maternité_mnt!asortM</vt:lpstr>
      <vt:lpstr>Maternité_nbre!asortM</vt:lpstr>
      <vt:lpstr>Tousrisques_mnt!asortM</vt:lpstr>
      <vt:lpstr>Tousrisques_nbre!asortM</vt:lpstr>
      <vt:lpstr>CUMUL_Inva_mnt!deces</vt:lpstr>
      <vt:lpstr>Inva_mnt!deces</vt:lpstr>
      <vt:lpstr>AT_mnt!hon_priv</vt:lpstr>
      <vt:lpstr>CUMUL_AT_mnt!hon_priv</vt:lpstr>
      <vt:lpstr>CUMUL_Maladie_mnt!hon_priv</vt:lpstr>
      <vt:lpstr>CUMUL_Maternité_mnt!hon_priv</vt:lpstr>
      <vt:lpstr>CUMUL_Maternité_nbre!hon_priv</vt:lpstr>
      <vt:lpstr>CUMUL_Tousrisques_mnt!hon_priv</vt:lpstr>
      <vt:lpstr>CUMUL_Tousrisques_nbre!hon_priv</vt:lpstr>
      <vt:lpstr>Maladie_mnt!hon_priv</vt:lpstr>
      <vt:lpstr>Maternité_mnt!hon_priv</vt:lpstr>
      <vt:lpstr>Maternité_nbre!hon_priv</vt:lpstr>
      <vt:lpstr>Tousrisques_mnt!hon_priv</vt:lpstr>
      <vt:lpstr>Tousrisques_nbre!hon_priv</vt:lpstr>
      <vt:lpstr>CUMUL_Tousrisques_mnt!hosp_priv</vt:lpstr>
      <vt:lpstr>Tousrisques_mnt!hosp_priv</vt:lpstr>
      <vt:lpstr>TAUX!Impression_des_titres</vt:lpstr>
      <vt:lpstr>CUMUL_Inva_mnt!invalidite</vt:lpstr>
      <vt:lpstr>Inva_mnt!invalidite</vt:lpstr>
      <vt:lpstr>AT_mnt!m_maladie</vt:lpstr>
      <vt:lpstr>CUMUL_AT_mnt!m_maladie</vt:lpstr>
      <vt:lpstr>CUMUL_Maladie_mnt!m_maladie</vt:lpstr>
      <vt:lpstr>CUMUL_Maternité_mnt!m_maladie</vt:lpstr>
      <vt:lpstr>Maladie_mnt!m_maladie</vt:lpstr>
      <vt:lpstr>Maternité_mnt!m_maladie</vt:lpstr>
      <vt:lpstr>AT_mnt!maladie</vt:lpstr>
      <vt:lpstr>CUMUL_AT_mnt!maladie</vt:lpstr>
      <vt:lpstr>CUMUL_Maladie_mnt!maladie</vt:lpstr>
      <vt:lpstr>CUMUL_Maternité_mnt!maladie</vt:lpstr>
      <vt:lpstr>Maladie_mnt!maladie</vt:lpstr>
      <vt:lpstr>Maternité_mnt!maladie</vt:lpstr>
      <vt:lpstr>Résultats_à_fin_Juillet_1999</vt:lpstr>
      <vt:lpstr>sortx</vt:lpstr>
      <vt:lpstr>AT_mnt!Zone_d_impression</vt:lpstr>
      <vt:lpstr>AT_nbre!Zone_d_impression</vt:lpstr>
      <vt:lpstr>CUMUL_AT_mnt!Zone_d_impression</vt:lpstr>
      <vt:lpstr>CUMUL_AT_nbre!Zone_d_impression</vt:lpstr>
      <vt:lpstr>CUMUL_Inva_mnt!Zone_d_impression</vt:lpstr>
      <vt:lpstr>CUMUL_Maladie_mnt!Zone_d_impression</vt:lpstr>
      <vt:lpstr>CUMUL_Maladie_nbre!Zone_d_impression</vt:lpstr>
      <vt:lpstr>CUMUL_Maternité_mnt!Zone_d_impression</vt:lpstr>
      <vt:lpstr>CUMUL_Maternité_nbre!Zone_d_impression</vt:lpstr>
      <vt:lpstr>CUMUL_Tousrisques_mnt!Zone_d_impression</vt:lpstr>
      <vt:lpstr>CUMUL_Tousrisques_nbre!Zone_d_impression</vt:lpstr>
      <vt:lpstr>Inva_mnt!Zone_d_impression</vt:lpstr>
      <vt:lpstr>Maladie_mnt!Zone_d_impression</vt:lpstr>
      <vt:lpstr>Maladie_nbre!Zone_d_impression</vt:lpstr>
      <vt:lpstr>Maternité_mnt!Zone_d_impression</vt:lpstr>
      <vt:lpstr>Maternité_nbre!Zone_d_impression</vt:lpstr>
      <vt:lpstr>TAUX!Zone_d_impression</vt:lpstr>
      <vt:lpstr>Tousrisques_mnt!Zone_d_impression</vt:lpstr>
      <vt:lpstr>Tousrisques_nbre!Zone_d_impression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 mensuelle</dc:title>
  <dc:subject>traitement mois en cours</dc:subject>
  <dc:creator>am</dc:creator>
  <cp:lastModifiedBy>MUKAGAKUMBA LILIANE (CNAM / Paris)</cp:lastModifiedBy>
  <cp:lastPrinted>2018-08-07T14:17:33Z</cp:lastPrinted>
  <dcterms:created xsi:type="dcterms:W3CDTF">1999-09-28T09:15:15Z</dcterms:created>
  <dcterms:modified xsi:type="dcterms:W3CDTF">2024-12-17T09:52:50Z</dcterms:modified>
</cp:coreProperties>
</file>